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FF7F73"/>
      </patternFill>
    </fill>
    <fill>
      <patternFill patternType="solid">
        <fgColor rgb="FFFFE8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DEFF73"/>
      </patternFill>
    </fill>
    <fill>
      <patternFill patternType="solid">
        <fgColor rgb="FFFFBE73"/>
      </patternFill>
    </fill>
    <fill>
      <patternFill patternType="solid">
        <fgColor rgb="FFB7FF73"/>
      </patternFill>
    </fill>
    <fill>
      <patternFill patternType="solid">
        <fgColor rgb="FF73FF7C"/>
      </patternFill>
    </fill>
    <fill>
      <patternFill patternType="solid">
        <fgColor rgb="FFE8FF73"/>
      </patternFill>
    </fill>
    <fill>
      <patternFill patternType="solid">
        <fgColor rgb="FFB0FF73"/>
      </patternFill>
    </fill>
    <fill>
      <patternFill patternType="solid">
        <fgColor rgb="FFFF91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FA73"/>
      </patternFill>
    </fill>
    <fill>
      <patternFill patternType="solid">
        <fgColor rgb="FF73FFF6"/>
      </patternFill>
    </fill>
    <fill>
      <patternFill patternType="solid">
        <fgColor rgb="FFFF9473"/>
      </patternFill>
    </fill>
    <fill>
      <patternFill patternType="solid">
        <fgColor rgb="FFF6FF73"/>
      </patternFill>
    </fill>
    <fill>
      <patternFill patternType="solid">
        <fgColor rgb="FFFFDC73"/>
      </patternFill>
    </fill>
    <fill>
      <patternFill patternType="solid">
        <fgColor rgb="FFFF8F73"/>
      </patternFill>
    </fill>
    <fill>
      <patternFill patternType="solid">
        <fgColor rgb="FF91FF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3FFE1"/>
      </patternFill>
    </fill>
    <fill>
      <patternFill patternType="solid">
        <fgColor rgb="FFFFEA73"/>
      </patternFill>
    </fill>
    <fill>
      <patternFill patternType="solid">
        <fgColor rgb="FFF1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AD73"/>
      </patternFill>
    </fill>
    <fill>
      <patternFill patternType="solid">
        <fgColor rgb="FFFFB773"/>
      </patternFill>
    </fill>
    <fill>
      <patternFill patternType="solid">
        <fgColor rgb="FFFFFD73"/>
      </patternFill>
    </fill>
    <fill>
      <patternFill patternType="solid">
        <fgColor rgb="FFC7FF73"/>
      </patternFill>
    </fill>
    <fill>
      <patternFill patternType="solid">
        <fgColor rgb="FFFFC073"/>
      </patternFill>
    </fill>
    <fill>
      <patternFill patternType="solid">
        <fgColor rgb="FFFFCC73"/>
      </patternFill>
    </fill>
    <fill>
      <patternFill patternType="solid">
        <fgColor rgb="FFA6FF73"/>
      </patternFill>
    </fill>
    <fill>
      <patternFill patternType="solid">
        <fgColor rgb="FFFF9673"/>
      </patternFill>
    </fill>
    <fill>
      <patternFill patternType="solid">
        <fgColor rgb="FFFFEC73"/>
      </patternFill>
    </fill>
    <fill>
      <patternFill patternType="solid">
        <fgColor rgb="FFFFF673"/>
      </patternFill>
    </fill>
    <fill>
      <patternFill patternType="solid">
        <fgColor rgb="FFFFEF73"/>
      </patternFill>
    </fill>
    <fill>
      <patternFill patternType="solid">
        <fgColor rgb="FFFD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0" xfId="0" applyFill="1" applyAlignment="1">
      <alignment horizontal="center" vertical="center" wrapText="1"/>
    </xf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<sst xmlns="http://schemas.openxmlformats.org/spreadsheetml/2006/main" count="20955" uniqueCount="417">
  <si>
    <t>CS2</t>
  </si>
  <si>
    <t>m4519</t>
  </si>
  <si>
    <t>FUNCTION</t>
  </si>
  <si>
    <t/>
  </si>
  <si>
    <t>Location</t>
  </si>
  <si>
    <t>OP Code</t>
  </si>
  <si>
    <t>string</t>
  </si>
  <si>
    <t>bm4519</t>
  </si>
  <si>
    <t>fill</t>
  </si>
  <si>
    <t>int</t>
  </si>
  <si>
    <t>short</t>
  </si>
  <si>
    <t>npc048_1</t>
  </si>
  <si>
    <t>npc073_2</t>
  </si>
  <si>
    <t>mon213</t>
  </si>
  <si>
    <t/>
  </si>
  <si>
    <t>byte</t>
  </si>
  <si>
    <t>bytearray</t>
  </si>
  <si>
    <t>PreInit</t>
  </si>
  <si>
    <t>FC_Change_MapColor</t>
  </si>
  <si>
    <t>Init</t>
  </si>
  <si>
    <t>event/ev2wa014.eff</t>
  </si>
  <si>
    <t>float</t>
  </si>
  <si>
    <t>pointer</t>
  </si>
  <si>
    <t>healobject00</t>
  </si>
  <si>
    <t>LP_healobject</t>
  </si>
  <si>
    <t>door</t>
  </si>
  <si>
    <t>door03</t>
  </si>
  <si>
    <t>door04</t>
  </si>
  <si>
    <t>door05</t>
  </si>
  <si>
    <t>door06</t>
  </si>
  <si>
    <t>LP_dropItem00</t>
  </si>
  <si>
    <t>Init_Replay</t>
  </si>
  <si>
    <t>Init_Replay</t>
  </si>
  <si>
    <t>warp</t>
  </si>
  <si>
    <t>off_color</t>
  </si>
  <si>
    <t>on_color</t>
  </si>
  <si>
    <t>eff01</t>
  </si>
  <si>
    <t>eff02</t>
  </si>
  <si>
    <t>eff03</t>
  </si>
  <si>
    <t>eff04</t>
  </si>
  <si>
    <t>eff05</t>
  </si>
  <si>
    <t>open1_c</t>
  </si>
  <si>
    <t>__mmp__</t>
  </si>
  <si>
    <t>minimap_entry</t>
  </si>
  <si>
    <t>minimap_after</t>
  </si>
  <si>
    <t>Reinit</t>
  </si>
  <si>
    <t>WP_WarpOut</t>
  </si>
  <si>
    <t>LP_dropItem00</t>
  </si>
  <si>
    <t>LP_dropItem</t>
  </si>
  <si>
    <t>LP_healobject</t>
  </si>
  <si>
    <t>EV_healobject</t>
  </si>
  <si>
    <t>FC_Party_Face_Reset2</t>
  </si>
  <si>
    <t>FC_MapJumpState</t>
  </si>
  <si>
    <t>FC_MapJumpState2</t>
  </si>
  <si>
    <t>LP_healobject_k</t>
  </si>
  <si>
    <t>LP_warpobj00</t>
  </si>
  <si>
    <t>event/ev2wa015.eff</t>
  </si>
  <si>
    <t>event/ev2wa016.eff</t>
  </si>
  <si>
    <t>Warp to [1st Stratum - Entrance]</t>
  </si>
  <si>
    <t>Warp to [2nd Stratum - Start]</t>
  </si>
  <si>
    <t>Warp to [2nd Stratum - End]</t>
  </si>
  <si>
    <t>Warp to [3rd Stratum - End]</t>
  </si>
  <si>
    <t>Warp to [Highest Stratum - Start]</t>
  </si>
  <si>
    <t>Warp to [Highest Stratum - End]</t>
  </si>
  <si>
    <t>Cancel</t>
  </si>
  <si>
    <t>m4500</t>
  </si>
  <si>
    <t>m4519</t>
  </si>
  <si>
    <t>m4520</t>
  </si>
  <si>
    <t>m4529</t>
  </si>
  <si>
    <t>m4540</t>
  </si>
  <si>
    <t>m4549</t>
  </si>
  <si>
    <t>m4550</t>
  </si>
  <si>
    <t>WP_WarpOut</t>
  </si>
  <si>
    <t>event/ev2wa017.eff</t>
  </si>
  <si>
    <t>AV_04004</t>
  </si>
  <si>
    <t>AV_04004</t>
  </si>
  <si>
    <t>EV_04_15_00</t>
  </si>
  <si>
    <t>Start</t>
  </si>
  <si>
    <t>End</t>
  </si>
  <si>
    <t>AniFieldAttack</t>
  </si>
  <si>
    <t>AniWait</t>
  </si>
  <si>
    <t>FC_Start_Party</t>
  </si>
  <si>
    <t>event/ev2gk009.eff</t>
  </si>
  <si>
    <t>event/ev2dh003.eff</t>
  </si>
  <si>
    <t>event/ev2lb001.eff</t>
  </si>
  <si>
    <t>C_NPC052</t>
  </si>
  <si>
    <t>Celine</t>
  </si>
  <si>
    <t>C_NPC048</t>
  </si>
  <si>
    <t>Bleublanc</t>
  </si>
  <si>
    <t>C_NPC073</t>
  </si>
  <si>
    <t>Duvalie</t>
  </si>
  <si>
    <t>C_MON213</t>
  </si>
  <si>
    <t>Balancing Clown</t>
  </si>
  <si>
    <t>FC_chr_entry</t>
  </si>
  <si>
    <t>2</t>
  </si>
  <si>
    <t>A</t>
  </si>
  <si>
    <t>#b</t>
  </si>
  <si>
    <t>0</t>
  </si>
  <si>
    <t>AniEv3010</t>
  </si>
  <si>
    <t>AniEvTeMune</t>
  </si>
  <si>
    <t>AniEvBtlWait</t>
  </si>
  <si>
    <t>AniEvSCraft01_01</t>
  </si>
  <si>
    <t>AniEvSCraft01_02</t>
  </si>
  <si>
    <t>AniEv3450</t>
  </si>
  <si>
    <t>AniEv3020</t>
  </si>
  <si>
    <t>AniEv0115</t>
  </si>
  <si>
    <t>AniEv0400</t>
  </si>
  <si>
    <t>AniEvAttachEquip</t>
  </si>
  <si>
    <t>#E[C]#M_0</t>
  </si>
  <si>
    <t>dialog</t>
  </si>
  <si>
    <t>#1PWhat is this place?</t>
  </si>
  <si>
    <t>#E_I#M_0</t>
  </si>
  <si>
    <t>#1PIt's just a wide, open space...</t>
  </si>
  <si>
    <t>#E_0#M_0</t>
  </si>
  <si>
    <t>#1PFeels kinda different from the
rest of the castle.</t>
  </si>
  <si>
    <t>#1PI can sense the wind rising upwards.</t>
  </si>
  <si>
    <t>#K#0TCould that be some sort of magical
elevator?</t>
  </si>
  <si>
    <t>#E_0#M_A</t>
  </si>
  <si>
    <t>#K#0TI think that's some sort of magical
elevator.</t>
  </si>
  <si>
    <t>#K#0TThat looks like a magical elevator.</t>
  </si>
  <si>
    <t>#K#0T#FI bet we can use that to go up to the
next stratum.</t>
  </si>
  <si>
    <t>Girl's Voice</t>
  </si>
  <si>
    <t>#E_2#M_0</t>
  </si>
  <si>
    <t>#0T#5SNot if I have anything to say about it!</t>
  </si>
  <si>
    <t>#E_2#M_A</t>
  </si>
  <si>
    <t>#K#FWell, well. Look who finally showed up.</t>
  </si>
  <si>
    <t>#K#FHmph. Some people never learn...</t>
  </si>
  <si>
    <t>#E[C]#M_A</t>
  </si>
  <si>
    <t>#K#FOh, hey! It's the creepy mask dude!</t>
  </si>
  <si>
    <t>#E_2#M[0]</t>
  </si>
  <si>
    <t>#K#F...</t>
  </si>
  <si>
    <t>My apologies for dropping in like this.</t>
  </si>
  <si>
    <t>Haha... We last met aboard the Pantagruel,
yes? How time flies.</t>
  </si>
  <si>
    <t>#E_0#M_4</t>
  </si>
  <si>
    <t>#1PTruly, our reunion could not come about
on a more spectacular stage.</t>
  </si>
  <si>
    <t>#E[A]#M_A</t>
  </si>
  <si>
    <t>#K#0TThe only thing spectacular here is your
terrible taste.</t>
  </si>
  <si>
    <t>#E[9]#M_A</t>
  </si>
  <si>
    <t>#K#0TIf you mean 'in spectacularly bad taste,'
then sure.</t>
  </si>
  <si>
    <t>#E_E#M_A</t>
  </si>
  <si>
    <t>#K#0TSeriously...</t>
  </si>
  <si>
    <t>#E[3]#M_4</t>
  </si>
  <si>
    <t>#1KIt is said that she, too, once challenged
this legendary castle...</t>
  </si>
  <si>
    <t>#E_2#M_4There would be no greater honor for me than
to be able to demonstrate my strength here!</t>
  </si>
  <si>
    <t>#K#FShe?</t>
  </si>
  <si>
    <t>#K#FI assume she's referring to the Steel Maiden,
Ouroboros' Seventh Anguis.</t>
  </si>
  <si>
    <t>#K#FShe's referring to the Steel Maiden,
Ouroboros' Seventh Anguis.</t>
  </si>
  <si>
    <t>#E[3]#M_A</t>
  </si>
  <si>
    <t>#K#FAlthough, there are some who speculate
her to be St. Lianne Sandlot herself.</t>
  </si>
  <si>
    <t>2[autoE2]</t>
  </si>
  <si>
    <t>#K#FHow could that be...?</t>
  </si>
  <si>
    <t>#E_8#M_0</t>
  </si>
  <si>
    <t>#K#FBut that's impossible!</t>
  </si>
  <si>
    <t>#K#FThat doesn't make any sense!</t>
  </si>
  <si>
    <t>#K#FCome to think of it, weren't we saved by
someone similar to St. Sandlot in Lohengrin
Castle?</t>
  </si>
  <si>
    <t>#K#FHow can someone who was alive 250
years ago be alive now?</t>
  </si>
  <si>
    <t>#E[1]#M_0</t>
  </si>
  <si>
    <t>#K#FWhat nonsense.</t>
  </si>
  <si>
    <t>#E_I#M[0]</t>
  </si>
  <si>
    <t>#K#F(The possibility did cross my mind, but...)</t>
  </si>
  <si>
    <t>#E[3]#M_0</t>
  </si>
  <si>
    <t>#1PStill, with a name like the Stahlritter...</t>
  </si>
  <si>
    <t>#E_2#M_0...it's abundantly clear that inspiration
was drawn from the Lance Maiden and
her Eisenritter if nothing else.</t>
  </si>
  <si>
    <t>#E[1]#M_9</t>
  </si>
  <si>
    <t>#2PHeehee. Indeed.</t>
  </si>
  <si>
    <t>She saw my potential and guided me in all
her wisdom, graciously ushered me to new
heights few could ever hope to reach...</t>
  </si>
  <si>
    <t>#E_6#M_4Someone from a mere branch like the Arseid
school could never hope to compare!</t>
  </si>
  <si>
    <t>#K#0T...!</t>
  </si>
  <si>
    <t>#2P...Interesting.</t>
  </si>
  <si>
    <t>#E[1]#M_AThe chance to face an opponent
related to my life's goal is a
gift I am rarely presented.</t>
  </si>
  <si>
    <t>#E_2#M_9</t>
  </si>
  <si>
    <t>#2PDuvalie, it would be an honor to test my
skill against yours.</t>
  </si>
  <si>
    <t>#E[3]#M_9Neither to prove the Arseid school as more
than a branch nor to defend its name...</t>
  </si>
  <si>
    <t>#E_2#M_4</t>
  </si>
  <si>
    <t>#2P#5S...but simply so that together, we may both
aspire to greater heights!</t>
  </si>
  <si>
    <t>#KUgh...</t>
  </si>
  <si>
    <t>#E_8#M_9</t>
  </si>
  <si>
    <t>#8KHaha...</t>
  </si>
  <si>
    <t>#E[5]#M_0</t>
  </si>
  <si>
    <t>#8KAhaha! Laura, you're so awesome.</t>
  </si>
  <si>
    <t>#E_0#M_9</t>
  </si>
  <si>
    <t>#8KThat's our Laura.</t>
  </si>
  <si>
    <t>#8KI can't help but feel she's won the duel
before the battle's even begun...</t>
  </si>
  <si>
    <t>#8KI think you've chosen the wrong girl
to pick a fight with this time.</t>
  </si>
  <si>
    <t>#8KIs she really part of Ouroboros?</t>
  </si>
  <si>
    <t>#E[A]#M_0</t>
  </si>
  <si>
    <t>#8KShe does look older than us, though just
barely...</t>
  </si>
  <si>
    <t>#8KShe certainly doesn't look the part.</t>
  </si>
  <si>
    <t>#8KStill, I'm sure she has her reasons for
acting the way she does.</t>
  </si>
  <si>
    <t>#E_E#M_0</t>
  </si>
  <si>
    <t>#8KAhaha... (I feel kind of sorry for her.)</t>
  </si>
  <si>
    <t>B</t>
  </si>
  <si>
    <t>7</t>
  </si>
  <si>
    <t>#E[B]#M_0</t>
  </si>
  <si>
    <t>#1PAugh! Stop staring at me like I'm some
sort of naughty child!</t>
  </si>
  <si>
    <t>#E_6#M_0</t>
  </si>
  <si>
    <t>#1PIt's all very well to talk big, but it means
nothing without strength to back it up!</t>
  </si>
  <si>
    <t>Heehee. Oh, what a pity.</t>
  </si>
  <si>
    <t>#E_6#M_4I so hoped that Victor Arseid's daughter
would be here with you.</t>
  </si>
  <si>
    <t>#E[1]#M_4This would have been a perfect chance to
show her that the Arseid school is but a 
mere branch school.</t>
  </si>
  <si>
    <t>#E_8#M_A</t>
  </si>
  <si>
    <t>#K#0T#FA 'mere' branch school? Why would it
be inferior just 'cause it's a branch?</t>
  </si>
  <si>
    <t>#K#0T#FA 'mere' branch school? Why would it
be inferior just because it's a branch?</t>
  </si>
  <si>
    <t>#K#0T#FWell, that's just plain rude.</t>
  </si>
  <si>
    <t>#K#0T#FWell, that's just plain rude...</t>
  </si>
  <si>
    <t>#K#0THaha. I doubt it would bother Laura
one bit.</t>
  </si>
  <si>
    <t>#K#0THaha. I have a feeling Laura wouldn't
be bothered one bit.</t>
  </si>
  <si>
    <t>I'm sure Laura would be thrilled to one day
try her sword against yours.</t>
  </si>
  <si>
    <t>#E[3]#M_9After all, what better opponent could she
have than someone so directly related to
her life's goal?</t>
  </si>
  <si>
    <t>#E_2#M_9Knowing her, a duel against you would only
serve to inspire her to greater heights.</t>
  </si>
  <si>
    <t>#8KHeh. That's certainly true.</t>
  </si>
  <si>
    <t>#8KHaha... I can picture it now.</t>
  </si>
  <si>
    <t>#8KShe may not be able to defeat you one
on one right now, but she wouldn't be
ashamed of that, either.</t>
  </si>
  <si>
    <t>#8KLaura would totally win in a contest
of strength of character, at least.</t>
  </si>
  <si>
    <t>#8KLaura's got the potential to be stronger
in raw fighting strength one day, that's
for sure.</t>
  </si>
  <si>
    <t>#E[7]#M_A</t>
  </si>
  <si>
    <t>#KSay whatever you like!</t>
  </si>
  <si>
    <t>If I may interject, a spectacular stage is
nothing without a spectacular cast.</t>
  </si>
  <si>
    <t>#E_0#M_4What say you, Class VII, to settling things
between us in one last performance?</t>
  </si>
  <si>
    <t>AniEvWait</t>
  </si>
  <si>
    <t>NODE_CENTER</t>
  </si>
  <si>
    <t>#K#FHaha. It's a terrible shame I can't do the
same with my worthy rival here and now...</t>
  </si>
  <si>
    <t>...but there are certainly worse ways to
pass the time than crushing the dreams
of those with whom he placed his faith.</t>
  </si>
  <si>
    <t>Well, enough prattle. Shall we begin?</t>
  </si>
  <si>
    <t>You, with the power of an ogre, and you,
the famous Purple Lightning...</t>
  </si>
  <si>
    <t>You, with the power of an ogre, and you,
students of the famous Purple Lightning...</t>
  </si>
  <si>
    <t>#5S...show to me the beautiful emptiness
that lies at the very depths of despair!</t>
  </si>
  <si>
    <t>#K#0TIf it's a fight you want, it's a fight
you'll get!</t>
  </si>
  <si>
    <t>3</t>
  </si>
  <si>
    <t>4</t>
  </si>
  <si>
    <t>#E_6#M_4</t>
  </si>
  <si>
    <t>Don't hold back, because I certainly won't!</t>
  </si>
  <si>
    <t>#E[7]#M_0On my name as the foremost knight of the
Stahlritter, Duvalie the Swift...</t>
  </si>
  <si>
    <t>#E_6#M_0#5S...you shall be defeated!</t>
  </si>
  <si>
    <t>#K#FReady your sword!</t>
  </si>
  <si>
    <t>#K#FClass VII, let's get this done
and keep moving!</t>
  </si>
  <si>
    <t>Class VII</t>
  </si>
  <si>
    <t>#6S#0TRight!</t>
  </si>
  <si>
    <t>EV_04_15_01</t>
  </si>
  <si>
    <t>event/ev2dh000.eff</t>
  </si>
  <si>
    <t>event/ev2dh005.eff</t>
  </si>
  <si>
    <t>event/ev2dh006.eff</t>
  </si>
  <si>
    <t>event/ev2dh007.eff</t>
  </si>
  <si>
    <t>event/ev2dh008.eff</t>
  </si>
  <si>
    <t>event/ev2dh009.eff</t>
  </si>
  <si>
    <t>event/ev2et011.eff</t>
  </si>
  <si>
    <t>battle/mgea02_0.eff</t>
  </si>
  <si>
    <t>event/ev2ov003.eff</t>
  </si>
  <si>
    <t>event/ev2ov004.eff</t>
  </si>
  <si>
    <t>event/ev2ov005.eff</t>
  </si>
  <si>
    <t>event/ev2dh010.eff</t>
  </si>
  <si>
    <t>C_NPC043</t>
  </si>
  <si>
    <t>Prince Olivert</t>
  </si>
  <si>
    <t>C_NPC050</t>
  </si>
  <si>
    <t>Toval</t>
  </si>
  <si>
    <t>Duvalie Duplicate</t>
  </si>
  <si>
    <t>AniEvWeak</t>
  </si>
  <si>
    <t>AniEvGuard</t>
  </si>
  <si>
    <t>AniEvDead2</t>
  </si>
  <si>
    <t>AniEvSCraft01_09</t>
  </si>
  <si>
    <t>AniEvSCraft01_10</t>
  </si>
  <si>
    <t>AniEvSCraft01_14</t>
  </si>
  <si>
    <t>AniEvAttack</t>
  </si>
  <si>
    <t>AniEvBackstep</t>
  </si>
  <si>
    <t>AniEvCraft00_03</t>
  </si>
  <si>
    <t>AniEvCraft01_01</t>
  </si>
  <si>
    <t>AniEv3320</t>
  </si>
  <si>
    <t>AniEv2000</t>
  </si>
  <si>
    <t>AniEv2000b</t>
  </si>
  <si>
    <t>AniEv2550</t>
  </si>
  <si>
    <t>AniEv3290</t>
  </si>
  <si>
    <t>AniEvDead1</t>
  </si>
  <si>
    <t>AniEv2150</t>
  </si>
  <si>
    <t>AniEv2100</t>
  </si>
  <si>
    <t>AniEvAria</t>
  </si>
  <si>
    <t>AniEvArts</t>
  </si>
  <si>
    <t>AniEvUdegumi</t>
  </si>
  <si>
    <t>AniEv3710</t>
  </si>
  <si>
    <t>AniEv3430</t>
  </si>
  <si>
    <t>AniEv3431</t>
  </si>
  <si>
    <t>AniEvTeburi</t>
  </si>
  <si>
    <t>C_EQU196</t>
  </si>
  <si>
    <t>megane_point</t>
  </si>
  <si>
    <t>#K#F...*pant*...</t>
  </si>
  <si>
    <t>#K#F...We were victorious...</t>
  </si>
  <si>
    <t>#K#FYaaay! We won!</t>
  </si>
  <si>
    <t>#K#FUgh... That was some fight...</t>
  </si>
  <si>
    <t>#K#FWe won, but just barely...</t>
  </si>
  <si>
    <t>#E[9]#M_0</t>
  </si>
  <si>
    <t>#K#FThey just didn't want to go down...</t>
  </si>
  <si>
    <t>#K#FThe strength of Ouroboros' prime members
is not to be underestimated.</t>
  </si>
  <si>
    <t>#800W#2PNgh... Hahaha...</t>
  </si>
  <si>
    <t>#800W#E[3]#M_0Well, you have aptly demonstrated
that you can overcome despair...</t>
  </si>
  <si>
    <t>#E[A]#M_0#800W...but alas, you may have been a little
too unlucky with your opponent.</t>
  </si>
  <si>
    <t>#K#0TWhat do you...?</t>
  </si>
  <si>
    <t>#1P#3S#300WThis can't be happening... I couldn't
have been defeated...</t>
  </si>
  <si>
    <t>#E[7]#M_A#3S#300WThe swordsmanship of the illustrious
Steel Maiden could never be surpassed
by this rabble...</t>
  </si>
  <si>
    <t>#E[N]#M_4</t>
  </si>
  <si>
    <t>#1P#3S#500W...Impossible... Ridiculous...</t>
  </si>
  <si>
    <t>#E[B]#M[1222222222222]</t>
  </si>
  <si>
    <t>#1P#6S#800WI WON'T LET IT HAPPEN!</t>
  </si>
  <si>
    <t>#E_6#M_A</t>
  </si>
  <si>
    <t>#5SToo slow!</t>
  </si>
  <si>
    <t>ET_04_15_01_DUBARRY</t>
  </si>
  <si>
    <t>#E[8]#M_A</t>
  </si>
  <si>
    <t>#K#FWha...?!</t>
  </si>
  <si>
    <t>#E[B]#M_A</t>
  </si>
  <si>
    <t>#K#F...!</t>
  </si>
  <si>
    <t>#K#FHey!</t>
  </si>
  <si>
    <t>#E[O]#M_0</t>
  </si>
  <si>
    <t>#K#FTh-This is what she is capable of?!</t>
  </si>
  <si>
    <t>#E[O]#M_A</t>
  </si>
  <si>
    <t>#K#FSo this is why they call her
Duvalie the Swift!</t>
  </si>
  <si>
    <t>#K#FHer speed is incredible!</t>
  </si>
  <si>
    <t>#E_F#M_A</t>
  </si>
  <si>
    <t>#K#FA-At this rate, we're...!</t>
  </si>
  <si>
    <t>1</t>
  </si>
  <si>
    <t>#E[L]#M_0</t>
  </si>
  <si>
    <t>#2PShe may not have a number among the
Enforcers, but it's most assuredly not
for lack of skill.</t>
  </si>
  <si>
    <t>#E[3]#M_0So long as her lord wills it, she'll fight till
she's breathed her last.</t>
  </si>
  <si>
    <t>AniAttachEQU196R</t>
  </si>
  <si>
    <t>AniDetachEQU196R</t>
  </si>
  <si>
    <t>#2PAnd with that...the first act was a most
impressive performance, but now begins
our second act of despair!</t>
  </si>
  <si>
    <t>#K#FNgh...</t>
  </si>
  <si>
    <t>#K#FThis isn't looking good...</t>
  </si>
  <si>
    <t>#K#FWh-What can we do...?</t>
  </si>
  <si>
    <t>#K#FThey've got the advantage now...
There's no way we're getting past
them.</t>
  </si>
  <si>
    <t>#K#FWe need to find some way to turn
this in our favor...</t>
  </si>
  <si>
    <t>Young Man's Voice</t>
  </si>
  <si>
    <t>#0TI'm afraid they have to bow out for
now, but not to worry! The real
stars of act two have arrived!</t>
  </si>
  <si>
    <t>C</t>
  </si>
  <si>
    <t>#1K#FThat sounds like...</t>
  </si>
  <si>
    <t>#1K#FCould it be?</t>
  </si>
  <si>
    <t>#0TC'mon! Pay attention now.</t>
  </si>
  <si>
    <t>ET_04_15_JUMP_DUBARRY</t>
  </si>
  <si>
    <t>ET_04_15_JUMP_BLBRANC</t>
  </si>
  <si>
    <t>#E[C]#M_3</t>
  </si>
  <si>
    <t>#3K#5SOh, my...</t>
  </si>
  <si>
    <t>#3K#FThey're fast!</t>
  </si>
  <si>
    <t>#E_8#M_4</t>
  </si>
  <si>
    <t>#K#FYour Highness! Toval!</t>
  </si>
  <si>
    <t>#K#FYou came to help us?</t>
  </si>
  <si>
    <t>#K#FHa! If I didn't know you, I'd almost think
you were there the whole time!</t>
  </si>
  <si>
    <t>#E[A]#M_4</t>
  </si>
  <si>
    <t>#K#FYou had to have planned that.</t>
  </si>
  <si>
    <t>#2PHaha. Well, we weren't standin' around
waiting for the right time to make our
grand entrance, I'll give you that much.</t>
  </si>
  <si>
    <t>#2PSpeak for yourself. And if you must know,
Class VII, the situation in western
Erebonia has finally turned in our favor.</t>
  </si>
  <si>
    <t>#E_0#M_0And as soon as it did, we made for the
capital as fast as we could. Even so, we
only just arrived.</t>
  </si>
  <si>
    <t>#K#0TWell, thank goodness for that!</t>
  </si>
  <si>
    <t>#K#0T#FWe're grateful to have your support.</t>
  </si>
  <si>
    <t>#E[1]#M_4</t>
  </si>
  <si>
    <t>#K#0T#FWe appreciate your support.</t>
  </si>
  <si>
    <t>#1PHahaha! To think I would get the chance to
face you here after all, Prince Olivert!</t>
  </si>
  <si>
    <t>The Goddess has truly shined Her light
upon us--or the devils have cast their
shadows, at the very least.</t>
  </si>
  <si>
    <t>#E[7]#M_0</t>
  </si>
  <si>
    <t>#1KBah! Who cares about a debaucherous 
prince and some bracer who's only as
good as his arts?</t>
  </si>
  <si>
    <t>#E_6#M_4If you're going to try and talk big, at
least bring Mueller Vander with you!</t>
  </si>
  <si>
    <t>AniEvDetachEquip</t>
  </si>
  <si>
    <t>AniWait1</t>
  </si>
  <si>
    <t>#E[5]#M_4</t>
  </si>
  <si>
    <t>#2POh, but we DID bring him.</t>
  </si>
  <si>
    <t>#K#0T...Pardon?</t>
  </si>
  <si>
    <t>#2PContrary to the inside, things weren't looking
so hot out in front of the castle, so we asked
him to stay out there and hold the line.</t>
  </si>
  <si>
    <t>#E[4]#e[5]#M4His friend showed up to help, too, so who
wants to bet how long it'll take before
they've got everything under control?</t>
  </si>
  <si>
    <t>#K#0T#FHis friend? You couldn't mean...</t>
  </si>
  <si>
    <t>#K#0T#FHis friend? You don't mean...</t>
  </si>
  <si>
    <t>ET_04_15_01_DUBARRY</t>
  </si>
  <si>
    <t>ET_04_15_JUMP_BLBRANC</t>
  </si>
  <si>
    <t>ET_04_15_JUMP_DUBARRY</t>
  </si>
  <si>
    <t>EV_04_15_03</t>
  </si>
  <si>
    <t>I_VIS051</t>
  </si>
  <si>
    <t>event/ev2ov000.eff</t>
  </si>
  <si>
    <t>event/ev2ov001.eff</t>
  </si>
  <si>
    <t>battle/aria.eff</t>
  </si>
  <si>
    <t>battle/aria2.eff</t>
  </si>
  <si>
    <t>battle/magic.eff</t>
  </si>
  <si>
    <t>AniEvShagami</t>
  </si>
  <si>
    <t>#2PYou just leave things here to us.</t>
  </si>
  <si>
    <t>#2PIt looks like you've got quite the climb ahead
of you. Rouse those fighting spirits of yours!</t>
  </si>
  <si>
    <t>#E_8#M_0And...do what you can to save Cedric.</t>
  </si>
  <si>
    <t>#1K...! Yes, Your Highness!</t>
  </si>
  <si>
    <t>#1KWe won't let you down!</t>
  </si>
  <si>
    <t>#1KKick some ass, Toval!</t>
  </si>
  <si>
    <t>#1KWell, good luck.</t>
  </si>
  <si>
    <t>#1KWe're counting on you!</t>
  </si>
  <si>
    <t>#1KPlease, stay safe!</t>
  </si>
  <si>
    <t>#1KMay the blessing of the winds
and the Goddess be with you!</t>
  </si>
  <si>
    <t>#1KThanks, guys! Bye bye!</t>
  </si>
  <si>
    <t>#1K#F#5SUgh... You're not going anywhere!</t>
  </si>
  <si>
    <t>#E[P]#M_0</t>
  </si>
  <si>
    <t>#1PYour Highness!</t>
  </si>
  <si>
    <t>#2PHeh. Right there with you.</t>
  </si>
  <si>
    <t>Toval &amp; Prince Olivert</t>
  </si>
  <si>
    <t>#E_3#M_A</t>
  </si>
  <si>
    <t>#0T#5SARCUS, activate!</t>
  </si>
  <si>
    <t>6</t>
  </si>
  <si>
    <t>#3K#FA-Are they both casting arts at the
same time?!</t>
  </si>
  <si>
    <t>#4K#FWhat fun! How often does one get to
do battle with two distinguished arts
users at once?</t>
  </si>
  <si>
    <t>#4K#F#5SThen it seems I will have to demonstrate
my proficiency with my own magic as well!</t>
  </si>
  <si>
    <t>#1K#5SThis is NOT the time to try and one-up
each other!</t>
  </si>
  <si>
    <t>8</t>
  </si>
  <si>
    <t>elevetor</t>
  </si>
  <si>
    <t>up1</t>
  </si>
  <si>
    <t>#3K#FNo... No... No...!</t>
  </si>
  <si>
    <t>#6S#3K#FCome back here!
GET BACK HERE, DAAAMN IIIIIIT!</t>
  </si>
  <si>
    <t>SB_04_REVISIT1F</t>
  </si>
  <si>
    <t>No one is here.</t>
  </si>
  <si>
    <t>However, the sound of battle can be heard from far away.
The fight seems to be continuing elsewhere.</t>
  </si>
  <si>
    <t>FC_End_Party</t>
  </si>
  <si>
    <t>Reinit</t>
  </si>
  <si>
    <t>_LP_warpobj00</t>
  </si>
  <si>
    <t>_WP_WarpOut</t>
  </si>
  <si>
    <t>_EV_04_15_00</t>
  </si>
  <si>
    <t>_EV_04_15_01</t>
  </si>
  <si>
    <t>_ET_04_15_JUMP_BLBRANC</t>
  </si>
  <si>
    <t>_ET_04_15_JUMP_DUBARRY</t>
  </si>
  <si>
    <t>_EV_04_15_03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</si>
</sst>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FF7F73"/>
      </patternFill>
    </fill>
    <fill>
      <patternFill patternType="solid">
        <fgColor rgb="FFFFE873"/>
      </patternFill>
    </fill>
    <fill>
      <patternFill patternType="solid">
        <fgColor rgb="FFFFE573"/>
      </patternFill>
    </fill>
    <fill>
      <patternFill patternType="solid">
        <fgColor rgb="FFFF7A73"/>
      </patternFill>
    </fill>
    <fill>
      <patternFill patternType="solid">
        <fgColor rgb="FFDEFF73"/>
      </patternFill>
    </fill>
    <fill>
      <patternFill patternType="solid">
        <fgColor rgb="FFFFBE73"/>
      </patternFill>
    </fill>
    <fill>
      <patternFill patternType="solid">
        <fgColor rgb="FFB7FF73"/>
      </patternFill>
    </fill>
    <fill>
      <patternFill patternType="solid">
        <fgColor rgb="FF73FF7C"/>
      </patternFill>
    </fill>
    <fill>
      <patternFill patternType="solid">
        <fgColor rgb="FFE8FF73"/>
      </patternFill>
    </fill>
    <fill>
      <patternFill patternType="solid">
        <fgColor rgb="FFB0FF73"/>
      </patternFill>
    </fill>
    <fill>
      <patternFill patternType="solid">
        <fgColor rgb="FFFF91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FA73"/>
      </patternFill>
    </fill>
    <fill>
      <patternFill patternType="solid">
        <fgColor rgb="FF73FFF6"/>
      </patternFill>
    </fill>
    <fill>
      <patternFill patternType="solid">
        <fgColor rgb="FFFF9473"/>
      </patternFill>
    </fill>
    <fill>
      <patternFill patternType="solid">
        <fgColor rgb="FFF6FF73"/>
      </patternFill>
    </fill>
    <fill>
      <patternFill patternType="solid">
        <fgColor rgb="FFFFDC73"/>
      </patternFill>
    </fill>
    <fill>
      <patternFill patternType="solid">
        <fgColor rgb="FFFF8F73"/>
      </patternFill>
    </fill>
    <fill>
      <patternFill patternType="solid">
        <fgColor rgb="FF91FF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3FFE1"/>
      </patternFill>
    </fill>
    <fill>
      <patternFill patternType="solid">
        <fgColor rgb="FFFFEA73"/>
      </patternFill>
    </fill>
    <fill>
      <patternFill patternType="solid">
        <fgColor rgb="FFF1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7CFF73"/>
      </patternFill>
    </fill>
    <fill>
      <patternFill patternType="solid">
        <fgColor rgb="FFFFF3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AD73"/>
      </patternFill>
    </fill>
    <fill>
      <patternFill patternType="solid">
        <fgColor rgb="FFFFB773"/>
      </patternFill>
    </fill>
    <fill>
      <patternFill patternType="solid">
        <fgColor rgb="FFFFFD73"/>
      </patternFill>
    </fill>
    <fill>
      <patternFill patternType="solid">
        <fgColor rgb="FFC7FF73"/>
      </patternFill>
    </fill>
    <fill>
      <patternFill patternType="solid">
        <fgColor rgb="FFFFC073"/>
      </patternFill>
    </fill>
    <fill>
      <patternFill patternType="solid">
        <fgColor rgb="FFFFCC73"/>
      </patternFill>
    </fill>
    <fill>
      <patternFill patternType="solid">
        <fgColor rgb="FFA6FF73"/>
      </patternFill>
    </fill>
    <fill>
      <patternFill patternType="solid">
        <fgColor rgb="FFFF9673"/>
      </patternFill>
    </fill>
    <fill>
      <patternFill patternType="solid">
        <fgColor rgb="FFFFEC73"/>
      </patternFill>
    </fill>
    <fill>
      <patternFill patternType="solid">
        <fgColor rgb="FFFFF673"/>
      </patternFill>
    </fill>
    <fill>
      <patternFill patternType="solid">
        <fgColor rgb="FFFFEF73"/>
      </patternFill>
    </fill>
    <fill>
      <patternFill patternType="solid">
        <fgColor rgb="FFFDFF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FF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0" xfId="0" applyFill="1" applyAlignment="1">
      <alignment horizontal="center" vertical="center" wrapText="1"/>
    </xf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T5427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532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15</v>
      </c>
      <c r="AD8" s="4" t="s">
        <v>15</v>
      </c>
      <c r="AE8" s="4" t="s">
        <v>15</v>
      </c>
      <c r="AF8" s="4" t="s">
        <v>15</v>
      </c>
      <c r="AG8" s="4" t="s">
        <v>15</v>
      </c>
      <c r="AH8" s="4" t="s">
        <v>15</v>
      </c>
      <c r="AI8" s="4" t="s">
        <v>15</v>
      </c>
      <c r="AJ8" s="4" t="s">
        <v>15</v>
      </c>
      <c r="AK8" s="4" t="s">
        <v>16</v>
      </c>
      <c r="AL8" s="4" t="s">
        <v>16</v>
      </c>
      <c r="AM8" s="4" t="s">
        <v>16</v>
      </c>
      <c r="AN8" s="4" t="s">
        <v>16</v>
      </c>
      <c r="AO8" s="4" t="s">
        <v>16</v>
      </c>
      <c r="AP8" s="4" t="s">
        <v>16</v>
      </c>
      <c r="AQ8" s="4" t="s">
        <v>16</v>
      </c>
      <c r="AR8" s="4" t="s">
        <v>16</v>
      </c>
      <c r="AS8" s="4" t="s">
        <v>16</v>
      </c>
      <c r="AT8" s="4" t="s">
        <v>16</v>
      </c>
      <c r="AU8" s="4" t="s">
        <v>16</v>
      </c>
      <c r="AV8" s="4" t="s">
        <v>16</v>
      </c>
      <c r="AW8" s="4" t="s">
        <v>16</v>
      </c>
      <c r="AX8" s="4" t="s">
        <v>16</v>
      </c>
      <c r="AY8" s="4" t="s">
        <v>16</v>
      </c>
      <c r="AZ8" s="4" t="s">
        <v>16</v>
      </c>
      <c r="BA8" s="4" t="s">
        <v>16</v>
      </c>
      <c r="BB8" s="4" t="s">
        <v>16</v>
      </c>
      <c r="BC8" s="4" t="s">
        <v>16</v>
      </c>
      <c r="BD8" s="4" t="s">
        <v>16</v>
      </c>
      <c r="BE8" s="4" t="s">
        <v>16</v>
      </c>
      <c r="BF8" s="4" t="s">
        <v>16</v>
      </c>
      <c r="BG8" s="4" t="s">
        <v>16</v>
      </c>
      <c r="BH8" s="4" t="s">
        <v>16</v>
      </c>
      <c r="BI8" s="4" t="s">
        <v>16</v>
      </c>
      <c r="BJ8" s="4" t="s">
        <v>16</v>
      </c>
      <c r="BK8" s="4" t="s">
        <v>16</v>
      </c>
      <c r="BL8" s="4" t="s">
        <v>16</v>
      </c>
      <c r="BM8" s="4" t="s">
        <v>16</v>
      </c>
      <c r="BN8" s="4" t="s">
        <v>16</v>
      </c>
      <c r="BO8" s="4" t="s">
        <v>16</v>
      </c>
      <c r="BP8" s="4" t="s">
        <v>16</v>
      </c>
      <c r="BQ8" s="4" t="s">
        <v>16</v>
      </c>
      <c r="BR8" s="4" t="s">
        <v>16</v>
      </c>
      <c r="BS8" s="4" t="s">
        <v>16</v>
      </c>
      <c r="BT8" s="4" t="s">
        <v>16</v>
      </c>
    </row>
    <row r="9">
      <c r="A9" t="n">
        <v>536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590332</v>
      </c>
      <c r="F9" s="7" t="n">
        <v>424</v>
      </c>
      <c r="G9" s="7" t="n">
        <v>424</v>
      </c>
      <c r="H9" s="7" t="n">
        <v>0</v>
      </c>
      <c r="I9" s="7" t="n">
        <v>0</v>
      </c>
      <c r="J9" s="7" t="n">
        <v>3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13</v>
      </c>
      <c r="R9" s="7" t="n">
        <f t="normal" ca="1">16-LENB(INDIRECT(ADDRESS(9,17)))</f>
        <v>0</v>
      </c>
      <c r="S9" s="7" t="s">
        <v>13</v>
      </c>
      <c r="T9" s="7" t="n">
        <f t="normal" ca="1">16-LENB(INDIRECT(ADDRESS(9,19)))</f>
        <v>0</v>
      </c>
      <c r="U9" s="7" t="s">
        <v>14</v>
      </c>
      <c r="V9" s="7" t="n">
        <f t="normal" ca="1">16-LENB(INDIRECT(ADDRESS(9,21)))</f>
        <v>0</v>
      </c>
      <c r="W9" s="7" t="s">
        <v>14</v>
      </c>
      <c r="X9" s="7" t="n">
        <f t="normal" ca="1">16-LENB(INDIRECT(ADDRESS(9,23)))</f>
        <v>0</v>
      </c>
      <c r="Y9" s="7" t="s">
        <v>14</v>
      </c>
      <c r="Z9" s="7" t="n">
        <f t="normal" ca="1">16-LENB(INDIRECT(ADDRESS(9,25)))</f>
        <v>0</v>
      </c>
      <c r="AA9" s="7" t="s">
        <v>14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100</v>
      </c>
      <c r="AF9" s="7" t="n">
        <v>100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744</v>
      </c>
      <c r="B11" s="5" t="n">
        <v>1</v>
      </c>
    </row>
    <row r="12" s="3" customFormat="1" customHeight="0">
      <c r="A12" s="3" t="s">
        <v>2</v>
      </c>
      <c r="B12" s="3" t="s">
        <v>17</v>
      </c>
    </row>
    <row r="13">
      <c r="A13" t="s">
        <v>4</v>
      </c>
      <c r="B13" s="4" t="s">
        <v>5</v>
      </c>
      <c r="C13" s="4" t="s">
        <v>15</v>
      </c>
      <c r="D13" s="4" t="s">
        <v>6</v>
      </c>
    </row>
    <row r="14">
      <c r="A14" t="n">
        <v>748</v>
      </c>
      <c r="B14" s="8" t="n">
        <v>2</v>
      </c>
      <c r="C14" s="7" t="n">
        <v>10</v>
      </c>
      <c r="D14" s="7" t="s">
        <v>18</v>
      </c>
    </row>
    <row r="15">
      <c r="A15" t="s">
        <v>4</v>
      </c>
      <c r="B15" s="4" t="s">
        <v>5</v>
      </c>
      <c r="C15" s="4" t="s">
        <v>15</v>
      </c>
      <c r="D15" s="4" t="s">
        <v>15</v>
      </c>
    </row>
    <row r="16">
      <c r="A16" t="n">
        <v>769</v>
      </c>
      <c r="B16" s="9" t="n">
        <v>162</v>
      </c>
      <c r="C16" s="7" t="n">
        <v>0</v>
      </c>
      <c r="D16" s="7" t="n">
        <v>0</v>
      </c>
    </row>
    <row r="17" spans="1:72">
      <c r="A17" t="s">
        <v>4</v>
      </c>
      <c r="B17" s="4" t="s">
        <v>5</v>
      </c>
    </row>
    <row r="18" spans="1:72">
      <c r="A18" t="n">
        <v>772</v>
      </c>
      <c r="B18" s="5" t="n">
        <v>1</v>
      </c>
    </row>
    <row r="19" spans="1:72" s="3" customFormat="1" customHeight="0">
      <c r="A19" s="3" t="s">
        <v>2</v>
      </c>
      <c r="B19" s="3" t="s">
        <v>19</v>
      </c>
    </row>
    <row r="20" spans="1:72">
      <c r="A20" t="s">
        <v>4</v>
      </c>
      <c r="B20" s="4" t="s">
        <v>5</v>
      </c>
      <c r="C20" s="4" t="s">
        <v>15</v>
      </c>
      <c r="D20" s="4" t="s">
        <v>10</v>
      </c>
      <c r="E20" s="4" t="s">
        <v>15</v>
      </c>
      <c r="F20" s="4" t="s">
        <v>6</v>
      </c>
    </row>
    <row r="21" spans="1:72">
      <c r="A21" t="n">
        <v>776</v>
      </c>
      <c r="B21" s="10" t="n">
        <v>39</v>
      </c>
      <c r="C21" s="7" t="n">
        <v>10</v>
      </c>
      <c r="D21" s="7" t="n">
        <v>65533</v>
      </c>
      <c r="E21" s="7" t="n">
        <v>231</v>
      </c>
      <c r="F21" s="7" t="s">
        <v>20</v>
      </c>
    </row>
    <row r="22" spans="1:72">
      <c r="A22" t="s">
        <v>4</v>
      </c>
      <c r="B22" s="4" t="s">
        <v>5</v>
      </c>
      <c r="C22" s="4" t="s">
        <v>15</v>
      </c>
      <c r="D22" s="4" t="s">
        <v>10</v>
      </c>
      <c r="E22" s="4" t="s">
        <v>10</v>
      </c>
      <c r="F22" s="4" t="s">
        <v>10</v>
      </c>
      <c r="G22" s="4" t="s">
        <v>10</v>
      </c>
      <c r="H22" s="4" t="s">
        <v>10</v>
      </c>
      <c r="I22" s="4" t="s">
        <v>6</v>
      </c>
      <c r="J22" s="4" t="s">
        <v>21</v>
      </c>
      <c r="K22" s="4" t="s">
        <v>21</v>
      </c>
      <c r="L22" s="4" t="s">
        <v>21</v>
      </c>
      <c r="M22" s="4" t="s">
        <v>9</v>
      </c>
      <c r="N22" s="4" t="s">
        <v>9</v>
      </c>
      <c r="O22" s="4" t="s">
        <v>21</v>
      </c>
      <c r="P22" s="4" t="s">
        <v>21</v>
      </c>
      <c r="Q22" s="4" t="s">
        <v>21</v>
      </c>
      <c r="R22" s="4" t="s">
        <v>21</v>
      </c>
      <c r="S22" s="4" t="s">
        <v>15</v>
      </c>
    </row>
    <row r="23" spans="1:72">
      <c r="A23" t="n">
        <v>800</v>
      </c>
      <c r="B23" s="10" t="n">
        <v>39</v>
      </c>
      <c r="C23" s="7" t="n">
        <v>12</v>
      </c>
      <c r="D23" s="7" t="n">
        <v>65533</v>
      </c>
      <c r="E23" s="7" t="n">
        <v>231</v>
      </c>
      <c r="F23" s="7" t="n">
        <v>0</v>
      </c>
      <c r="G23" s="7" t="n">
        <v>65533</v>
      </c>
      <c r="H23" s="7" t="n">
        <v>0</v>
      </c>
      <c r="I23" s="7" t="s">
        <v>14</v>
      </c>
      <c r="J23" s="7" t="n">
        <v>-13.9289999008179</v>
      </c>
      <c r="K23" s="7" t="n">
        <v>-0.00600000005215406</v>
      </c>
      <c r="L23" s="7" t="n">
        <v>0.00899999961256981</v>
      </c>
      <c r="M23" s="7" t="n">
        <v>0</v>
      </c>
      <c r="N23" s="7" t="n">
        <v>1119092736</v>
      </c>
      <c r="O23" s="7" t="n">
        <v>0</v>
      </c>
      <c r="P23" s="7" t="n">
        <v>1</v>
      </c>
      <c r="Q23" s="7" t="n">
        <v>1</v>
      </c>
      <c r="R23" s="7" t="n">
        <v>1</v>
      </c>
      <c r="S23" s="7" t="n">
        <v>131</v>
      </c>
    </row>
    <row r="24" spans="1:72">
      <c r="A24" t="s">
        <v>4</v>
      </c>
      <c r="B24" s="4" t="s">
        <v>5</v>
      </c>
      <c r="C24" s="4" t="s">
        <v>15</v>
      </c>
      <c r="D24" s="4" t="s">
        <v>10</v>
      </c>
      <c r="E24" s="4" t="s">
        <v>15</v>
      </c>
      <c r="F24" s="4" t="s">
        <v>22</v>
      </c>
    </row>
    <row r="25" spans="1:72">
      <c r="A25" t="n">
        <v>850</v>
      </c>
      <c r="B25" s="11" t="n">
        <v>5</v>
      </c>
      <c r="C25" s="7" t="n">
        <v>30</v>
      </c>
      <c r="D25" s="7" t="n">
        <v>6465</v>
      </c>
      <c r="E25" s="7" t="n">
        <v>1</v>
      </c>
      <c r="F25" s="12" t="n">
        <f t="normal" ca="1">A33</f>
        <v>0</v>
      </c>
    </row>
    <row r="26" spans="1:72">
      <c r="A26" t="s">
        <v>4</v>
      </c>
      <c r="B26" s="4" t="s">
        <v>5</v>
      </c>
      <c r="C26" s="4" t="s">
        <v>15</v>
      </c>
      <c r="D26" s="4" t="s">
        <v>10</v>
      </c>
      <c r="E26" s="4" t="s">
        <v>21</v>
      </c>
      <c r="F26" s="4" t="s">
        <v>10</v>
      </c>
      <c r="G26" s="4" t="s">
        <v>9</v>
      </c>
      <c r="H26" s="4" t="s">
        <v>9</v>
      </c>
      <c r="I26" s="4" t="s">
        <v>10</v>
      </c>
      <c r="J26" s="4" t="s">
        <v>10</v>
      </c>
      <c r="K26" s="4" t="s">
        <v>9</v>
      </c>
      <c r="L26" s="4" t="s">
        <v>9</v>
      </c>
      <c r="M26" s="4" t="s">
        <v>9</v>
      </c>
      <c r="N26" s="4" t="s">
        <v>9</v>
      </c>
      <c r="O26" s="4" t="s">
        <v>6</v>
      </c>
    </row>
    <row r="27" spans="1:72">
      <c r="A27" t="n">
        <v>859</v>
      </c>
      <c r="B27" s="13" t="n">
        <v>50</v>
      </c>
      <c r="C27" s="7" t="n">
        <v>0</v>
      </c>
      <c r="D27" s="7" t="n">
        <v>8200</v>
      </c>
      <c r="E27" s="7" t="n">
        <v>0.300000011920929</v>
      </c>
      <c r="F27" s="7" t="n">
        <v>1000</v>
      </c>
      <c r="G27" s="7" t="n">
        <v>0</v>
      </c>
      <c r="H27" s="7" t="n">
        <v>-1061158912</v>
      </c>
      <c r="I27" s="7" t="n">
        <v>0</v>
      </c>
      <c r="J27" s="7" t="n">
        <v>65533</v>
      </c>
      <c r="K27" s="7" t="n">
        <v>0</v>
      </c>
      <c r="L27" s="7" t="n">
        <v>0</v>
      </c>
      <c r="M27" s="7" t="n">
        <v>0</v>
      </c>
      <c r="N27" s="7" t="n">
        <v>0</v>
      </c>
      <c r="O27" s="7" t="s">
        <v>14</v>
      </c>
    </row>
    <row r="28" spans="1:72">
      <c r="A28" t="s">
        <v>4</v>
      </c>
      <c r="B28" s="4" t="s">
        <v>5</v>
      </c>
      <c r="C28" s="4" t="s">
        <v>15</v>
      </c>
      <c r="D28" s="4" t="s">
        <v>10</v>
      </c>
      <c r="E28" s="4" t="s">
        <v>21</v>
      </c>
      <c r="F28" s="4" t="s">
        <v>10</v>
      </c>
      <c r="G28" s="4" t="s">
        <v>21</v>
      </c>
      <c r="H28" s="4" t="s">
        <v>15</v>
      </c>
    </row>
    <row r="29" spans="1:72">
      <c r="A29" t="n">
        <v>898</v>
      </c>
      <c r="B29" s="14" t="n">
        <v>49</v>
      </c>
      <c r="C29" s="7" t="n">
        <v>4</v>
      </c>
      <c r="D29" s="7" t="n">
        <v>2</v>
      </c>
      <c r="E29" s="7" t="n">
        <v>1</v>
      </c>
      <c r="F29" s="7" t="n">
        <v>0</v>
      </c>
      <c r="G29" s="7" t="n">
        <v>0</v>
      </c>
      <c r="H29" s="7" t="n">
        <v>0</v>
      </c>
    </row>
    <row r="30" spans="1:72">
      <c r="A30" t="s">
        <v>4</v>
      </c>
      <c r="B30" s="4" t="s">
        <v>5</v>
      </c>
      <c r="C30" s="4" t="s">
        <v>22</v>
      </c>
    </row>
    <row r="31" spans="1:72">
      <c r="A31" t="n">
        <v>913</v>
      </c>
      <c r="B31" s="15" t="n">
        <v>3</v>
      </c>
      <c r="C31" s="12" t="n">
        <f t="normal" ca="1">A35</f>
        <v>0</v>
      </c>
    </row>
    <row r="32" spans="1:72">
      <c r="A32" t="s">
        <v>4</v>
      </c>
      <c r="B32" s="4" t="s">
        <v>5</v>
      </c>
      <c r="C32" s="4" t="s">
        <v>15</v>
      </c>
      <c r="D32" s="4" t="s">
        <v>10</v>
      </c>
      <c r="E32" s="4" t="s">
        <v>21</v>
      </c>
      <c r="F32" s="4" t="s">
        <v>10</v>
      </c>
      <c r="G32" s="4" t="s">
        <v>9</v>
      </c>
      <c r="H32" s="4" t="s">
        <v>9</v>
      </c>
      <c r="I32" s="4" t="s">
        <v>10</v>
      </c>
      <c r="J32" s="4" t="s">
        <v>10</v>
      </c>
      <c r="K32" s="4" t="s">
        <v>9</v>
      </c>
      <c r="L32" s="4" t="s">
        <v>9</v>
      </c>
      <c r="M32" s="4" t="s">
        <v>9</v>
      </c>
      <c r="N32" s="4" t="s">
        <v>9</v>
      </c>
      <c r="O32" s="4" t="s">
        <v>6</v>
      </c>
    </row>
    <row r="33" spans="1:19">
      <c r="A33" t="n">
        <v>918</v>
      </c>
      <c r="B33" s="13" t="n">
        <v>50</v>
      </c>
      <c r="C33" s="7" t="n">
        <v>0</v>
      </c>
      <c r="D33" s="7" t="n">
        <v>8200</v>
      </c>
      <c r="E33" s="7" t="n">
        <v>0.600000023841858</v>
      </c>
      <c r="F33" s="7" t="n">
        <v>1000</v>
      </c>
      <c r="G33" s="7" t="n">
        <v>0</v>
      </c>
      <c r="H33" s="7" t="n">
        <v>-1061158912</v>
      </c>
      <c r="I33" s="7" t="n">
        <v>0</v>
      </c>
      <c r="J33" s="7" t="n">
        <v>65533</v>
      </c>
      <c r="K33" s="7" t="n">
        <v>0</v>
      </c>
      <c r="L33" s="7" t="n">
        <v>0</v>
      </c>
      <c r="M33" s="7" t="n">
        <v>0</v>
      </c>
      <c r="N33" s="7" t="n">
        <v>0</v>
      </c>
      <c r="O33" s="7" t="s">
        <v>14</v>
      </c>
    </row>
    <row r="34" spans="1:19">
      <c r="A34" t="s">
        <v>4</v>
      </c>
      <c r="B34" s="4" t="s">
        <v>5</v>
      </c>
      <c r="C34" s="4" t="s">
        <v>15</v>
      </c>
      <c r="D34" s="4" t="s">
        <v>6</v>
      </c>
      <c r="E34" s="4" t="s">
        <v>6</v>
      </c>
    </row>
    <row r="35" spans="1:19">
      <c r="A35" t="n">
        <v>957</v>
      </c>
      <c r="B35" s="16" t="n">
        <v>74</v>
      </c>
      <c r="C35" s="7" t="n">
        <v>25</v>
      </c>
      <c r="D35" s="7" t="s">
        <v>23</v>
      </c>
      <c r="E35" s="7" t="s">
        <v>24</v>
      </c>
    </row>
    <row r="36" spans="1:19">
      <c r="A36" t="s">
        <v>4</v>
      </c>
      <c r="B36" s="4" t="s">
        <v>5</v>
      </c>
      <c r="C36" s="4" t="s">
        <v>15</v>
      </c>
      <c r="D36" s="4" t="s">
        <v>10</v>
      </c>
      <c r="E36" s="4" t="s">
        <v>6</v>
      </c>
      <c r="F36" s="4" t="s">
        <v>6</v>
      </c>
      <c r="G36" s="4" t="s">
        <v>15</v>
      </c>
    </row>
    <row r="37" spans="1:19">
      <c r="A37" t="n">
        <v>986</v>
      </c>
      <c r="B37" s="17" t="n">
        <v>32</v>
      </c>
      <c r="C37" s="7" t="n">
        <v>0</v>
      </c>
      <c r="D37" s="7" t="n">
        <v>65533</v>
      </c>
      <c r="E37" s="7" t="s">
        <v>25</v>
      </c>
      <c r="F37" s="7" t="s">
        <v>26</v>
      </c>
      <c r="G37" s="7" t="n">
        <v>0</v>
      </c>
    </row>
    <row r="38" spans="1:19">
      <c r="A38" t="s">
        <v>4</v>
      </c>
      <c r="B38" s="4" t="s">
        <v>5</v>
      </c>
      <c r="C38" s="4" t="s">
        <v>15</v>
      </c>
      <c r="D38" s="4" t="s">
        <v>10</v>
      </c>
      <c r="E38" s="4" t="s">
        <v>6</v>
      </c>
      <c r="F38" s="4" t="s">
        <v>6</v>
      </c>
      <c r="G38" s="4" t="s">
        <v>15</v>
      </c>
    </row>
    <row r="39" spans="1:19">
      <c r="A39" t="n">
        <v>1003</v>
      </c>
      <c r="B39" s="17" t="n">
        <v>32</v>
      </c>
      <c r="C39" s="7" t="n">
        <v>0</v>
      </c>
      <c r="D39" s="7" t="n">
        <v>65533</v>
      </c>
      <c r="E39" s="7" t="s">
        <v>25</v>
      </c>
      <c r="F39" s="7" t="s">
        <v>27</v>
      </c>
      <c r="G39" s="7" t="n">
        <v>0</v>
      </c>
    </row>
    <row r="40" spans="1:19">
      <c r="A40" t="s">
        <v>4</v>
      </c>
      <c r="B40" s="4" t="s">
        <v>5</v>
      </c>
      <c r="C40" s="4" t="s">
        <v>15</v>
      </c>
      <c r="D40" s="4" t="s">
        <v>10</v>
      </c>
      <c r="E40" s="4" t="s">
        <v>6</v>
      </c>
      <c r="F40" s="4" t="s">
        <v>6</v>
      </c>
      <c r="G40" s="4" t="s">
        <v>15</v>
      </c>
    </row>
    <row r="41" spans="1:19">
      <c r="A41" t="n">
        <v>1020</v>
      </c>
      <c r="B41" s="17" t="n">
        <v>32</v>
      </c>
      <c r="C41" s="7" t="n">
        <v>0</v>
      </c>
      <c r="D41" s="7" t="n">
        <v>65533</v>
      </c>
      <c r="E41" s="7" t="s">
        <v>25</v>
      </c>
      <c r="F41" s="7" t="s">
        <v>28</v>
      </c>
      <c r="G41" s="7" t="n">
        <v>0</v>
      </c>
    </row>
    <row r="42" spans="1:19">
      <c r="A42" t="s">
        <v>4</v>
      </c>
      <c r="B42" s="4" t="s">
        <v>5</v>
      </c>
      <c r="C42" s="4" t="s">
        <v>15</v>
      </c>
      <c r="D42" s="4" t="s">
        <v>10</v>
      </c>
      <c r="E42" s="4" t="s">
        <v>6</v>
      </c>
      <c r="F42" s="4" t="s">
        <v>6</v>
      </c>
      <c r="G42" s="4" t="s">
        <v>15</v>
      </c>
    </row>
    <row r="43" spans="1:19">
      <c r="A43" t="n">
        <v>1037</v>
      </c>
      <c r="B43" s="17" t="n">
        <v>32</v>
      </c>
      <c r="C43" s="7" t="n">
        <v>0</v>
      </c>
      <c r="D43" s="7" t="n">
        <v>65533</v>
      </c>
      <c r="E43" s="7" t="s">
        <v>25</v>
      </c>
      <c r="F43" s="7" t="s">
        <v>29</v>
      </c>
      <c r="G43" s="7" t="n">
        <v>0</v>
      </c>
    </row>
    <row r="44" spans="1:19">
      <c r="A44" t="s">
        <v>4</v>
      </c>
      <c r="B44" s="4" t="s">
        <v>5</v>
      </c>
      <c r="C44" s="4" t="s">
        <v>15</v>
      </c>
      <c r="D44" s="4" t="s">
        <v>10</v>
      </c>
      <c r="E44" s="4" t="s">
        <v>15</v>
      </c>
      <c r="F44" s="4" t="s">
        <v>10</v>
      </c>
      <c r="G44" s="4" t="s">
        <v>15</v>
      </c>
      <c r="H44" s="4" t="s">
        <v>15</v>
      </c>
      <c r="I44" s="4" t="s">
        <v>15</v>
      </c>
      <c r="J44" s="4" t="s">
        <v>22</v>
      </c>
    </row>
    <row r="45" spans="1:19">
      <c r="A45" t="n">
        <v>1054</v>
      </c>
      <c r="B45" s="11" t="n">
        <v>5</v>
      </c>
      <c r="C45" s="7" t="n">
        <v>30</v>
      </c>
      <c r="D45" s="7" t="n">
        <v>10227</v>
      </c>
      <c r="E45" s="7" t="n">
        <v>30</v>
      </c>
      <c r="F45" s="7" t="n">
        <v>10394</v>
      </c>
      <c r="G45" s="7" t="n">
        <v>8</v>
      </c>
      <c r="H45" s="7" t="n">
        <v>9</v>
      </c>
      <c r="I45" s="7" t="n">
        <v>1</v>
      </c>
      <c r="J45" s="12" t="n">
        <f t="normal" ca="1">A53</f>
        <v>0</v>
      </c>
    </row>
    <row r="46" spans="1:19">
      <c r="A46" t="s">
        <v>4</v>
      </c>
      <c r="B46" s="4" t="s">
        <v>5</v>
      </c>
      <c r="C46" s="4" t="s">
        <v>15</v>
      </c>
      <c r="D46" s="4" t="s">
        <v>6</v>
      </c>
      <c r="E46" s="4" t="s">
        <v>10</v>
      </c>
    </row>
    <row r="47" spans="1:19">
      <c r="A47" t="n">
        <v>1068</v>
      </c>
      <c r="B47" s="18" t="n">
        <v>91</v>
      </c>
      <c r="C47" s="7" t="n">
        <v>0</v>
      </c>
      <c r="D47" s="7" t="s">
        <v>30</v>
      </c>
      <c r="E47" s="7" t="n">
        <v>1</v>
      </c>
    </row>
    <row r="48" spans="1:19">
      <c r="A48" t="s">
        <v>4</v>
      </c>
      <c r="B48" s="4" t="s">
        <v>5</v>
      </c>
      <c r="C48" s="4" t="s">
        <v>15</v>
      </c>
      <c r="D48" s="4" t="s">
        <v>6</v>
      </c>
      <c r="E48" s="4" t="s">
        <v>10</v>
      </c>
      <c r="F48" s="4" t="s">
        <v>10</v>
      </c>
    </row>
    <row r="49" spans="1:15">
      <c r="A49" t="n">
        <v>1086</v>
      </c>
      <c r="B49" s="16" t="n">
        <v>74</v>
      </c>
      <c r="C49" s="7" t="n">
        <v>28</v>
      </c>
      <c r="D49" s="7" t="s">
        <v>30</v>
      </c>
      <c r="E49" s="7" t="n">
        <v>130</v>
      </c>
      <c r="F49" s="7" t="n">
        <v>10394</v>
      </c>
    </row>
    <row r="50" spans="1:15">
      <c r="A50" t="s">
        <v>4</v>
      </c>
      <c r="B50" s="4" t="s">
        <v>5</v>
      </c>
      <c r="C50" s="4" t="s">
        <v>22</v>
      </c>
    </row>
    <row r="51" spans="1:15">
      <c r="A51" t="n">
        <v>1106</v>
      </c>
      <c r="B51" s="15" t="n">
        <v>3</v>
      </c>
      <c r="C51" s="12" t="n">
        <f t="normal" ca="1">A55</f>
        <v>0</v>
      </c>
    </row>
    <row r="52" spans="1:15">
      <c r="A52" t="s">
        <v>4</v>
      </c>
      <c r="B52" s="4" t="s">
        <v>5</v>
      </c>
      <c r="C52" s="4" t="s">
        <v>15</v>
      </c>
      <c r="D52" s="4" t="s">
        <v>6</v>
      </c>
      <c r="E52" s="4" t="s">
        <v>10</v>
      </c>
    </row>
    <row r="53" spans="1:15">
      <c r="A53" t="n">
        <v>1111</v>
      </c>
      <c r="B53" s="18" t="n">
        <v>91</v>
      </c>
      <c r="C53" s="7" t="n">
        <v>1</v>
      </c>
      <c r="D53" s="7" t="s">
        <v>30</v>
      </c>
      <c r="E53" s="7" t="n">
        <v>1</v>
      </c>
    </row>
    <row r="54" spans="1:15">
      <c r="A54" t="s">
        <v>4</v>
      </c>
      <c r="B54" s="4" t="s">
        <v>5</v>
      </c>
      <c r="C54" s="4" t="s">
        <v>15</v>
      </c>
      <c r="D54" s="4" t="s">
        <v>6</v>
      </c>
    </row>
    <row r="55" spans="1:15">
      <c r="A55" t="n">
        <v>1129</v>
      </c>
      <c r="B55" s="8" t="n">
        <v>2</v>
      </c>
      <c r="C55" s="7" t="n">
        <v>11</v>
      </c>
      <c r="D55" s="7" t="s">
        <v>31</v>
      </c>
    </row>
    <row r="56" spans="1:15">
      <c r="A56" t="s">
        <v>4</v>
      </c>
      <c r="B56" s="4" t="s">
        <v>5</v>
      </c>
      <c r="C56" s="4" t="s">
        <v>15</v>
      </c>
      <c r="D56" s="4" t="s">
        <v>10</v>
      </c>
      <c r="E56" s="4" t="s">
        <v>10</v>
      </c>
      <c r="F56" s="4" t="s">
        <v>10</v>
      </c>
      <c r="G56" s="4" t="s">
        <v>10</v>
      </c>
      <c r="H56" s="4" t="s">
        <v>10</v>
      </c>
      <c r="I56" s="4" t="s">
        <v>10</v>
      </c>
      <c r="J56" s="4" t="s">
        <v>9</v>
      </c>
      <c r="K56" s="4" t="s">
        <v>9</v>
      </c>
      <c r="L56" s="4" t="s">
        <v>9</v>
      </c>
      <c r="M56" s="4" t="s">
        <v>6</v>
      </c>
    </row>
    <row r="57" spans="1:15">
      <c r="A57" t="n">
        <v>1143</v>
      </c>
      <c r="B57" s="19" t="n">
        <v>124</v>
      </c>
      <c r="C57" s="7" t="n">
        <v>255</v>
      </c>
      <c r="D57" s="7" t="n">
        <v>0</v>
      </c>
      <c r="E57" s="7" t="n">
        <v>0</v>
      </c>
      <c r="F57" s="7" t="n">
        <v>0</v>
      </c>
      <c r="G57" s="7" t="n">
        <v>0</v>
      </c>
      <c r="H57" s="7" t="n">
        <v>0</v>
      </c>
      <c r="I57" s="7" t="n">
        <v>65535</v>
      </c>
      <c r="J57" s="7" t="n">
        <v>0</v>
      </c>
      <c r="K57" s="7" t="n">
        <v>0</v>
      </c>
      <c r="L57" s="7" t="n">
        <v>0</v>
      </c>
      <c r="M57" s="7" t="s">
        <v>14</v>
      </c>
    </row>
    <row r="58" spans="1:15">
      <c r="A58" t="s">
        <v>4</v>
      </c>
      <c r="B58" s="4" t="s">
        <v>5</v>
      </c>
    </row>
    <row r="59" spans="1:15">
      <c r="A59" t="n">
        <v>1170</v>
      </c>
      <c r="B59" s="5" t="n">
        <v>1</v>
      </c>
    </row>
    <row r="60" spans="1:15" s="3" customFormat="1" customHeight="0">
      <c r="A60" s="3" t="s">
        <v>2</v>
      </c>
      <c r="B60" s="3" t="s">
        <v>32</v>
      </c>
    </row>
    <row r="61" spans="1:15">
      <c r="A61" t="s">
        <v>4</v>
      </c>
      <c r="B61" s="4" t="s">
        <v>5</v>
      </c>
      <c r="C61" s="4" t="s">
        <v>15</v>
      </c>
      <c r="D61" s="4" t="s">
        <v>15</v>
      </c>
      <c r="E61" s="4" t="s">
        <v>15</v>
      </c>
      <c r="F61" s="4" t="s">
        <v>9</v>
      </c>
      <c r="G61" s="4" t="s">
        <v>15</v>
      </c>
      <c r="H61" s="4" t="s">
        <v>15</v>
      </c>
      <c r="I61" s="4" t="s">
        <v>22</v>
      </c>
    </row>
    <row r="62" spans="1:15">
      <c r="A62" t="n">
        <v>1172</v>
      </c>
      <c r="B62" s="11" t="n">
        <v>5</v>
      </c>
      <c r="C62" s="7" t="n">
        <v>35</v>
      </c>
      <c r="D62" s="7" t="n">
        <v>3</v>
      </c>
      <c r="E62" s="7" t="n">
        <v>0</v>
      </c>
      <c r="F62" s="7" t="n">
        <v>0</v>
      </c>
      <c r="G62" s="7" t="n">
        <v>2</v>
      </c>
      <c r="H62" s="7" t="n">
        <v>1</v>
      </c>
      <c r="I62" s="12" t="n">
        <f t="normal" ca="1">A66</f>
        <v>0</v>
      </c>
    </row>
    <row r="63" spans="1:15">
      <c r="A63" t="s">
        <v>4</v>
      </c>
      <c r="B63" s="4" t="s">
        <v>5</v>
      </c>
      <c r="C63" s="4" t="s">
        <v>22</v>
      </c>
    </row>
    <row r="64" spans="1:15">
      <c r="A64" t="n">
        <v>1186</v>
      </c>
      <c r="B64" s="15" t="n">
        <v>3</v>
      </c>
      <c r="C64" s="12" t="n">
        <f t="normal" ca="1">A88</f>
        <v>0</v>
      </c>
    </row>
    <row r="65" spans="1:13">
      <c r="A65" t="s">
        <v>4</v>
      </c>
      <c r="B65" s="4" t="s">
        <v>5</v>
      </c>
      <c r="C65" s="4" t="s">
        <v>15</v>
      </c>
      <c r="D65" s="4" t="s">
        <v>15</v>
      </c>
      <c r="E65" s="4" t="s">
        <v>15</v>
      </c>
      <c r="F65" s="4" t="s">
        <v>9</v>
      </c>
      <c r="G65" s="4" t="s">
        <v>15</v>
      </c>
      <c r="H65" s="4" t="s">
        <v>15</v>
      </c>
      <c r="I65" s="4" t="s">
        <v>22</v>
      </c>
    </row>
    <row r="66" spans="1:13">
      <c r="A66" t="n">
        <v>1191</v>
      </c>
      <c r="B66" s="11" t="n">
        <v>5</v>
      </c>
      <c r="C66" s="7" t="n">
        <v>35</v>
      </c>
      <c r="D66" s="7" t="n">
        <v>3</v>
      </c>
      <c r="E66" s="7" t="n">
        <v>0</v>
      </c>
      <c r="F66" s="7" t="n">
        <v>1</v>
      </c>
      <c r="G66" s="7" t="n">
        <v>2</v>
      </c>
      <c r="H66" s="7" t="n">
        <v>1</v>
      </c>
      <c r="I66" s="12" t="n">
        <f t="normal" ca="1">A70</f>
        <v>0</v>
      </c>
    </row>
    <row r="67" spans="1:13">
      <c r="A67" t="s">
        <v>4</v>
      </c>
      <c r="B67" s="4" t="s">
        <v>5</v>
      </c>
      <c r="C67" s="4" t="s">
        <v>22</v>
      </c>
    </row>
    <row r="68" spans="1:13">
      <c r="A68" t="n">
        <v>1205</v>
      </c>
      <c r="B68" s="15" t="n">
        <v>3</v>
      </c>
      <c r="C68" s="12" t="n">
        <f t="normal" ca="1">A88</f>
        <v>0</v>
      </c>
    </row>
    <row r="69" spans="1:13">
      <c r="A69" t="s">
        <v>4</v>
      </c>
      <c r="B69" s="4" t="s">
        <v>5</v>
      </c>
      <c r="C69" s="4" t="s">
        <v>15</v>
      </c>
      <c r="D69" s="4" t="s">
        <v>15</v>
      </c>
      <c r="E69" s="4" t="s">
        <v>15</v>
      </c>
      <c r="F69" s="4" t="s">
        <v>9</v>
      </c>
      <c r="G69" s="4" t="s">
        <v>15</v>
      </c>
      <c r="H69" s="4" t="s">
        <v>15</v>
      </c>
      <c r="I69" s="4" t="s">
        <v>22</v>
      </c>
    </row>
    <row r="70" spans="1:13">
      <c r="A70" t="n">
        <v>1210</v>
      </c>
      <c r="B70" s="11" t="n">
        <v>5</v>
      </c>
      <c r="C70" s="7" t="n">
        <v>35</v>
      </c>
      <c r="D70" s="7" t="n">
        <v>3</v>
      </c>
      <c r="E70" s="7" t="n">
        <v>0</v>
      </c>
      <c r="F70" s="7" t="n">
        <v>2</v>
      </c>
      <c r="G70" s="7" t="n">
        <v>2</v>
      </c>
      <c r="H70" s="7" t="n">
        <v>1</v>
      </c>
      <c r="I70" s="12" t="n">
        <f t="normal" ca="1">A74</f>
        <v>0</v>
      </c>
    </row>
    <row r="71" spans="1:13">
      <c r="A71" t="s">
        <v>4</v>
      </c>
      <c r="B71" s="4" t="s">
        <v>5</v>
      </c>
      <c r="C71" s="4" t="s">
        <v>22</v>
      </c>
    </row>
    <row r="72" spans="1:13">
      <c r="A72" t="n">
        <v>1224</v>
      </c>
      <c r="B72" s="15" t="n">
        <v>3</v>
      </c>
      <c r="C72" s="12" t="n">
        <f t="normal" ca="1">A88</f>
        <v>0</v>
      </c>
    </row>
    <row r="73" spans="1:13">
      <c r="A73" t="s">
        <v>4</v>
      </c>
      <c r="B73" s="4" t="s">
        <v>5</v>
      </c>
      <c r="C73" s="4" t="s">
        <v>15</v>
      </c>
      <c r="D73" s="4" t="s">
        <v>15</v>
      </c>
      <c r="E73" s="4" t="s">
        <v>15</v>
      </c>
      <c r="F73" s="4" t="s">
        <v>9</v>
      </c>
      <c r="G73" s="4" t="s">
        <v>15</v>
      </c>
      <c r="H73" s="4" t="s">
        <v>15</v>
      </c>
      <c r="I73" s="4" t="s">
        <v>22</v>
      </c>
    </row>
    <row r="74" spans="1:13">
      <c r="A74" t="n">
        <v>1229</v>
      </c>
      <c r="B74" s="11" t="n">
        <v>5</v>
      </c>
      <c r="C74" s="7" t="n">
        <v>35</v>
      </c>
      <c r="D74" s="7" t="n">
        <v>3</v>
      </c>
      <c r="E74" s="7" t="n">
        <v>0</v>
      </c>
      <c r="F74" s="7" t="n">
        <v>3</v>
      </c>
      <c r="G74" s="7" t="n">
        <v>2</v>
      </c>
      <c r="H74" s="7" t="n">
        <v>1</v>
      </c>
      <c r="I74" s="12" t="n">
        <f t="normal" ca="1">A78</f>
        <v>0</v>
      </c>
    </row>
    <row r="75" spans="1:13">
      <c r="A75" t="s">
        <v>4</v>
      </c>
      <c r="B75" s="4" t="s">
        <v>5</v>
      </c>
      <c r="C75" s="4" t="s">
        <v>22</v>
      </c>
    </row>
    <row r="76" spans="1:13">
      <c r="A76" t="n">
        <v>1243</v>
      </c>
      <c r="B76" s="15" t="n">
        <v>3</v>
      </c>
      <c r="C76" s="12" t="n">
        <f t="normal" ca="1">A88</f>
        <v>0</v>
      </c>
    </row>
    <row r="77" spans="1:13">
      <c r="A77" t="s">
        <v>4</v>
      </c>
      <c r="B77" s="4" t="s">
        <v>5</v>
      </c>
      <c r="C77" s="4" t="s">
        <v>15</v>
      </c>
      <c r="D77" s="4" t="s">
        <v>15</v>
      </c>
      <c r="E77" s="4" t="s">
        <v>15</v>
      </c>
      <c r="F77" s="4" t="s">
        <v>9</v>
      </c>
      <c r="G77" s="4" t="s">
        <v>15</v>
      </c>
      <c r="H77" s="4" t="s">
        <v>15</v>
      </c>
      <c r="I77" s="4" t="s">
        <v>22</v>
      </c>
    </row>
    <row r="78" spans="1:13">
      <c r="A78" t="n">
        <v>1248</v>
      </c>
      <c r="B78" s="11" t="n">
        <v>5</v>
      </c>
      <c r="C78" s="7" t="n">
        <v>35</v>
      </c>
      <c r="D78" s="7" t="n">
        <v>3</v>
      </c>
      <c r="E78" s="7" t="n">
        <v>0</v>
      </c>
      <c r="F78" s="7" t="n">
        <v>4</v>
      </c>
      <c r="G78" s="7" t="n">
        <v>2</v>
      </c>
      <c r="H78" s="7" t="n">
        <v>1</v>
      </c>
      <c r="I78" s="12" t="n">
        <f t="normal" ca="1">A82</f>
        <v>0</v>
      </c>
    </row>
    <row r="79" spans="1:13">
      <c r="A79" t="s">
        <v>4</v>
      </c>
      <c r="B79" s="4" t="s">
        <v>5</v>
      </c>
      <c r="C79" s="4" t="s">
        <v>22</v>
      </c>
    </row>
    <row r="80" spans="1:13">
      <c r="A80" t="n">
        <v>1262</v>
      </c>
      <c r="B80" s="15" t="n">
        <v>3</v>
      </c>
      <c r="C80" s="12" t="n">
        <f t="normal" ca="1">A88</f>
        <v>0</v>
      </c>
    </row>
    <row r="81" spans="1:9">
      <c r="A81" t="s">
        <v>4</v>
      </c>
      <c r="B81" s="4" t="s">
        <v>5</v>
      </c>
      <c r="C81" s="4" t="s">
        <v>15</v>
      </c>
      <c r="D81" s="4" t="s">
        <v>15</v>
      </c>
      <c r="E81" s="4" t="s">
        <v>15</v>
      </c>
      <c r="F81" s="4" t="s">
        <v>9</v>
      </c>
      <c r="G81" s="4" t="s">
        <v>15</v>
      </c>
      <c r="H81" s="4" t="s">
        <v>15</v>
      </c>
      <c r="I81" s="4" t="s">
        <v>22</v>
      </c>
    </row>
    <row r="82" spans="1:9">
      <c r="A82" t="n">
        <v>1267</v>
      </c>
      <c r="B82" s="11" t="n">
        <v>5</v>
      </c>
      <c r="C82" s="7" t="n">
        <v>35</v>
      </c>
      <c r="D82" s="7" t="n">
        <v>3</v>
      </c>
      <c r="E82" s="7" t="n">
        <v>0</v>
      </c>
      <c r="F82" s="7" t="n">
        <v>5</v>
      </c>
      <c r="G82" s="7" t="n">
        <v>2</v>
      </c>
      <c r="H82" s="7" t="n">
        <v>1</v>
      </c>
      <c r="I82" s="12" t="n">
        <f t="normal" ca="1">A86</f>
        <v>0</v>
      </c>
    </row>
    <row r="83" spans="1:9">
      <c r="A83" t="s">
        <v>4</v>
      </c>
      <c r="B83" s="4" t="s">
        <v>5</v>
      </c>
      <c r="C83" s="4" t="s">
        <v>22</v>
      </c>
    </row>
    <row r="84" spans="1:9">
      <c r="A84" t="n">
        <v>1281</v>
      </c>
      <c r="B84" s="15" t="n">
        <v>3</v>
      </c>
      <c r="C84" s="12" t="n">
        <f t="normal" ca="1">A88</f>
        <v>0</v>
      </c>
    </row>
    <row r="85" spans="1:9">
      <c r="A85" t="s">
        <v>4</v>
      </c>
      <c r="B85" s="4" t="s">
        <v>5</v>
      </c>
      <c r="C85" s="4" t="s">
        <v>15</v>
      </c>
      <c r="D85" s="4" t="s">
        <v>15</v>
      </c>
      <c r="E85" s="4" t="s">
        <v>15</v>
      </c>
      <c r="F85" s="4" t="s">
        <v>9</v>
      </c>
      <c r="G85" s="4" t="s">
        <v>15</v>
      </c>
      <c r="H85" s="4" t="s">
        <v>15</v>
      </c>
      <c r="I85" s="4" t="s">
        <v>22</v>
      </c>
    </row>
    <row r="86" spans="1:9">
      <c r="A86" t="n">
        <v>1286</v>
      </c>
      <c r="B86" s="11" t="n">
        <v>5</v>
      </c>
      <c r="C86" s="7" t="n">
        <v>35</v>
      </c>
      <c r="D86" s="7" t="n">
        <v>3</v>
      </c>
      <c r="E86" s="7" t="n">
        <v>0</v>
      </c>
      <c r="F86" s="7" t="n">
        <v>6</v>
      </c>
      <c r="G86" s="7" t="n">
        <v>2</v>
      </c>
      <c r="H86" s="7" t="n">
        <v>1</v>
      </c>
      <c r="I86" s="12" t="n">
        <f t="normal" ca="1">A88</f>
        <v>0</v>
      </c>
    </row>
    <row r="87" spans="1:9">
      <c r="A87" t="s">
        <v>4</v>
      </c>
      <c r="B87" s="4" t="s">
        <v>5</v>
      </c>
      <c r="C87" s="4" t="s">
        <v>15</v>
      </c>
      <c r="D87" s="4" t="s">
        <v>10</v>
      </c>
      <c r="E87" s="4" t="s">
        <v>6</v>
      </c>
      <c r="F87" s="4" t="s">
        <v>6</v>
      </c>
      <c r="G87" s="4" t="s">
        <v>15</v>
      </c>
    </row>
    <row r="88" spans="1:9">
      <c r="A88" t="n">
        <v>1300</v>
      </c>
      <c r="B88" s="17" t="n">
        <v>32</v>
      </c>
      <c r="C88" s="7" t="n">
        <v>0</v>
      </c>
      <c r="D88" s="7" t="n">
        <v>65533</v>
      </c>
      <c r="E88" s="7" t="s">
        <v>33</v>
      </c>
      <c r="F88" s="7" t="s">
        <v>34</v>
      </c>
      <c r="G88" s="7" t="n">
        <v>0</v>
      </c>
    </row>
    <row r="89" spans="1:9">
      <c r="A89" t="s">
        <v>4</v>
      </c>
      <c r="B89" s="4" t="s">
        <v>5</v>
      </c>
      <c r="C89" s="4" t="s">
        <v>15</v>
      </c>
      <c r="D89" s="4" t="s">
        <v>10</v>
      </c>
      <c r="E89" s="4" t="s">
        <v>6</v>
      </c>
      <c r="F89" s="4" t="s">
        <v>6</v>
      </c>
      <c r="G89" s="4" t="s">
        <v>15</v>
      </c>
    </row>
    <row r="90" spans="1:9">
      <c r="A90" t="n">
        <v>1320</v>
      </c>
      <c r="B90" s="17" t="n">
        <v>32</v>
      </c>
      <c r="C90" s="7" t="n">
        <v>0</v>
      </c>
      <c r="D90" s="7" t="n">
        <v>65533</v>
      </c>
      <c r="E90" s="7" t="s">
        <v>33</v>
      </c>
      <c r="F90" s="7" t="s">
        <v>35</v>
      </c>
      <c r="G90" s="7" t="n">
        <v>1</v>
      </c>
    </row>
    <row r="91" spans="1:9">
      <c r="A91" t="s">
        <v>4</v>
      </c>
      <c r="B91" s="4" t="s">
        <v>5</v>
      </c>
      <c r="C91" s="4" t="s">
        <v>15</v>
      </c>
      <c r="D91" s="4" t="s">
        <v>10</v>
      </c>
      <c r="E91" s="4" t="s">
        <v>6</v>
      </c>
      <c r="F91" s="4" t="s">
        <v>6</v>
      </c>
      <c r="G91" s="4" t="s">
        <v>15</v>
      </c>
    </row>
    <row r="92" spans="1:9">
      <c r="A92" t="n">
        <v>1339</v>
      </c>
      <c r="B92" s="17" t="n">
        <v>32</v>
      </c>
      <c r="C92" s="7" t="n">
        <v>0</v>
      </c>
      <c r="D92" s="7" t="n">
        <v>65533</v>
      </c>
      <c r="E92" s="7" t="s">
        <v>33</v>
      </c>
      <c r="F92" s="7" t="s">
        <v>36</v>
      </c>
      <c r="G92" s="7" t="n">
        <v>1</v>
      </c>
    </row>
    <row r="93" spans="1:9">
      <c r="A93" t="s">
        <v>4</v>
      </c>
      <c r="B93" s="4" t="s">
        <v>5</v>
      </c>
      <c r="C93" s="4" t="s">
        <v>15</v>
      </c>
      <c r="D93" s="4" t="s">
        <v>10</v>
      </c>
      <c r="E93" s="4" t="s">
        <v>6</v>
      </c>
      <c r="F93" s="4" t="s">
        <v>6</v>
      </c>
      <c r="G93" s="4" t="s">
        <v>15</v>
      </c>
    </row>
    <row r="94" spans="1:9">
      <c r="A94" t="n">
        <v>1355</v>
      </c>
      <c r="B94" s="17" t="n">
        <v>32</v>
      </c>
      <c r="C94" s="7" t="n">
        <v>0</v>
      </c>
      <c r="D94" s="7" t="n">
        <v>65533</v>
      </c>
      <c r="E94" s="7" t="s">
        <v>33</v>
      </c>
      <c r="F94" s="7" t="s">
        <v>37</v>
      </c>
      <c r="G94" s="7" t="n">
        <v>1</v>
      </c>
    </row>
    <row r="95" spans="1:9">
      <c r="A95" t="s">
        <v>4</v>
      </c>
      <c r="B95" s="4" t="s">
        <v>5</v>
      </c>
      <c r="C95" s="4" t="s">
        <v>15</v>
      </c>
      <c r="D95" s="4" t="s">
        <v>10</v>
      </c>
      <c r="E95" s="4" t="s">
        <v>6</v>
      </c>
      <c r="F95" s="4" t="s">
        <v>6</v>
      </c>
      <c r="G95" s="4" t="s">
        <v>15</v>
      </c>
    </row>
    <row r="96" spans="1:9">
      <c r="A96" t="n">
        <v>1371</v>
      </c>
      <c r="B96" s="17" t="n">
        <v>32</v>
      </c>
      <c r="C96" s="7" t="n">
        <v>0</v>
      </c>
      <c r="D96" s="7" t="n">
        <v>65533</v>
      </c>
      <c r="E96" s="7" t="s">
        <v>33</v>
      </c>
      <c r="F96" s="7" t="s">
        <v>38</v>
      </c>
      <c r="G96" s="7" t="n">
        <v>1</v>
      </c>
    </row>
    <row r="97" spans="1:9">
      <c r="A97" t="s">
        <v>4</v>
      </c>
      <c r="B97" s="4" t="s">
        <v>5</v>
      </c>
      <c r="C97" s="4" t="s">
        <v>15</v>
      </c>
      <c r="D97" s="4" t="s">
        <v>10</v>
      </c>
      <c r="E97" s="4" t="s">
        <v>6</v>
      </c>
      <c r="F97" s="4" t="s">
        <v>6</v>
      </c>
      <c r="G97" s="4" t="s">
        <v>15</v>
      </c>
    </row>
    <row r="98" spans="1:9">
      <c r="A98" t="n">
        <v>1387</v>
      </c>
      <c r="B98" s="17" t="n">
        <v>32</v>
      </c>
      <c r="C98" s="7" t="n">
        <v>0</v>
      </c>
      <c r="D98" s="7" t="n">
        <v>65533</v>
      </c>
      <c r="E98" s="7" t="s">
        <v>33</v>
      </c>
      <c r="F98" s="7" t="s">
        <v>39</v>
      </c>
      <c r="G98" s="7" t="n">
        <v>1</v>
      </c>
    </row>
    <row r="99" spans="1:9">
      <c r="A99" t="s">
        <v>4</v>
      </c>
      <c r="B99" s="4" t="s">
        <v>5</v>
      </c>
      <c r="C99" s="4" t="s">
        <v>15</v>
      </c>
      <c r="D99" s="4" t="s">
        <v>10</v>
      </c>
      <c r="E99" s="4" t="s">
        <v>6</v>
      </c>
      <c r="F99" s="4" t="s">
        <v>6</v>
      </c>
      <c r="G99" s="4" t="s">
        <v>15</v>
      </c>
    </row>
    <row r="100" spans="1:9">
      <c r="A100" t="n">
        <v>1403</v>
      </c>
      <c r="B100" s="17" t="n">
        <v>32</v>
      </c>
      <c r="C100" s="7" t="n">
        <v>0</v>
      </c>
      <c r="D100" s="7" t="n">
        <v>65533</v>
      </c>
      <c r="E100" s="7" t="s">
        <v>33</v>
      </c>
      <c r="F100" s="7" t="s">
        <v>40</v>
      </c>
      <c r="G100" s="7" t="n">
        <v>1</v>
      </c>
    </row>
    <row r="101" spans="1:9">
      <c r="A101" t="s">
        <v>4</v>
      </c>
      <c r="B101" s="4" t="s">
        <v>5</v>
      </c>
      <c r="C101" s="4" t="s">
        <v>15</v>
      </c>
      <c r="D101" s="4" t="s">
        <v>10</v>
      </c>
      <c r="E101" s="4" t="s">
        <v>15</v>
      </c>
      <c r="F101" s="4" t="s">
        <v>22</v>
      </c>
    </row>
    <row r="102" spans="1:9">
      <c r="A102" t="n">
        <v>1419</v>
      </c>
      <c r="B102" s="11" t="n">
        <v>5</v>
      </c>
      <c r="C102" s="7" t="n">
        <v>30</v>
      </c>
      <c r="D102" s="7" t="n">
        <v>10227</v>
      </c>
      <c r="E102" s="7" t="n">
        <v>1</v>
      </c>
      <c r="F102" s="12" t="n">
        <f t="normal" ca="1">A118</f>
        <v>0</v>
      </c>
    </row>
    <row r="103" spans="1:9">
      <c r="A103" t="s">
        <v>4</v>
      </c>
      <c r="B103" s="4" t="s">
        <v>5</v>
      </c>
      <c r="C103" s="4" t="s">
        <v>6</v>
      </c>
      <c r="D103" s="4" t="s">
        <v>6</v>
      </c>
    </row>
    <row r="104" spans="1:9">
      <c r="A104" t="n">
        <v>1428</v>
      </c>
      <c r="B104" s="20" t="n">
        <v>70</v>
      </c>
      <c r="C104" s="7" t="s">
        <v>25</v>
      </c>
      <c r="D104" s="7" t="s">
        <v>41</v>
      </c>
    </row>
    <row r="105" spans="1:9">
      <c r="A105" t="s">
        <v>4</v>
      </c>
      <c r="B105" s="4" t="s">
        <v>5</v>
      </c>
      <c r="C105" s="4" t="s">
        <v>15</v>
      </c>
      <c r="D105" s="4" t="s">
        <v>6</v>
      </c>
      <c r="E105" s="4" t="s">
        <v>10</v>
      </c>
    </row>
    <row r="106" spans="1:9">
      <c r="A106" t="n">
        <v>1442</v>
      </c>
      <c r="B106" s="21" t="n">
        <v>94</v>
      </c>
      <c r="C106" s="7" t="n">
        <v>1</v>
      </c>
      <c r="D106" s="7" t="s">
        <v>25</v>
      </c>
      <c r="E106" s="7" t="n">
        <v>16</v>
      </c>
    </row>
    <row r="107" spans="1:9">
      <c r="A107" t="s">
        <v>4</v>
      </c>
      <c r="B107" s="4" t="s">
        <v>5</v>
      </c>
      <c r="C107" s="4" t="s">
        <v>15</v>
      </c>
      <c r="D107" s="4" t="s">
        <v>6</v>
      </c>
      <c r="E107" s="4" t="s">
        <v>10</v>
      </c>
    </row>
    <row r="108" spans="1:9">
      <c r="A108" t="n">
        <v>1451</v>
      </c>
      <c r="B108" s="21" t="n">
        <v>94</v>
      </c>
      <c r="C108" s="7" t="n">
        <v>0</v>
      </c>
      <c r="D108" s="7" t="s">
        <v>25</v>
      </c>
      <c r="E108" s="7" t="n">
        <v>512</v>
      </c>
    </row>
    <row r="109" spans="1:9">
      <c r="A109" t="s">
        <v>4</v>
      </c>
      <c r="B109" s="4" t="s">
        <v>5</v>
      </c>
      <c r="C109" s="4" t="s">
        <v>15</v>
      </c>
      <c r="D109" s="4" t="s">
        <v>6</v>
      </c>
      <c r="E109" s="4" t="s">
        <v>10</v>
      </c>
    </row>
    <row r="110" spans="1:9">
      <c r="A110" t="n">
        <v>1460</v>
      </c>
      <c r="B110" s="21" t="n">
        <v>94</v>
      </c>
      <c r="C110" s="7" t="n">
        <v>1</v>
      </c>
      <c r="D110" s="7" t="s">
        <v>25</v>
      </c>
      <c r="E110" s="7" t="n">
        <v>512</v>
      </c>
    </row>
    <row r="111" spans="1:9">
      <c r="A111" t="s">
        <v>4</v>
      </c>
      <c r="B111" s="4" t="s">
        <v>5</v>
      </c>
      <c r="C111" s="4" t="s">
        <v>15</v>
      </c>
      <c r="D111" s="4" t="s">
        <v>10</v>
      </c>
      <c r="E111" s="4" t="s">
        <v>6</v>
      </c>
      <c r="F111" s="4" t="s">
        <v>6</v>
      </c>
      <c r="G111" s="4" t="s">
        <v>15</v>
      </c>
    </row>
    <row r="112" spans="1:9">
      <c r="A112" t="n">
        <v>1469</v>
      </c>
      <c r="B112" s="17" t="n">
        <v>32</v>
      </c>
      <c r="C112" s="7" t="n">
        <v>0</v>
      </c>
      <c r="D112" s="7" t="n">
        <v>65533</v>
      </c>
      <c r="E112" s="7" t="s">
        <v>42</v>
      </c>
      <c r="F112" s="7" t="s">
        <v>43</v>
      </c>
      <c r="G112" s="7" t="n">
        <v>0</v>
      </c>
    </row>
    <row r="113" spans="1:7">
      <c r="A113" t="s">
        <v>4</v>
      </c>
      <c r="B113" s="4" t="s">
        <v>5</v>
      </c>
      <c r="C113" s="4" t="s">
        <v>15</v>
      </c>
      <c r="D113" s="4" t="s">
        <v>10</v>
      </c>
      <c r="E113" s="4" t="s">
        <v>6</v>
      </c>
      <c r="F113" s="4" t="s">
        <v>6</v>
      </c>
      <c r="G113" s="4" t="s">
        <v>15</v>
      </c>
    </row>
    <row r="114" spans="1:7">
      <c r="A114" t="n">
        <v>1496</v>
      </c>
      <c r="B114" s="17" t="n">
        <v>32</v>
      </c>
      <c r="C114" s="7" t="n">
        <v>0</v>
      </c>
      <c r="D114" s="7" t="n">
        <v>65533</v>
      </c>
      <c r="E114" s="7" t="s">
        <v>42</v>
      </c>
      <c r="F114" s="7" t="s">
        <v>44</v>
      </c>
      <c r="G114" s="7" t="n">
        <v>1</v>
      </c>
    </row>
    <row r="115" spans="1:7">
      <c r="A115" t="s">
        <v>4</v>
      </c>
      <c r="B115" s="4" t="s">
        <v>5</v>
      </c>
      <c r="C115" s="4" t="s">
        <v>22</v>
      </c>
    </row>
    <row r="116" spans="1:7">
      <c r="A116" t="n">
        <v>1523</v>
      </c>
      <c r="B116" s="15" t="n">
        <v>3</v>
      </c>
      <c r="C116" s="12" t="n">
        <f t="normal" ca="1">A122</f>
        <v>0</v>
      </c>
    </row>
    <row r="117" spans="1:7">
      <c r="A117" t="s">
        <v>4</v>
      </c>
      <c r="B117" s="4" t="s">
        <v>5</v>
      </c>
      <c r="C117" s="4" t="s">
        <v>15</v>
      </c>
      <c r="D117" s="4" t="s">
        <v>10</v>
      </c>
      <c r="E117" s="4" t="s">
        <v>6</v>
      </c>
      <c r="F117" s="4" t="s">
        <v>6</v>
      </c>
      <c r="G117" s="4" t="s">
        <v>15</v>
      </c>
    </row>
    <row r="118" spans="1:7">
      <c r="A118" t="n">
        <v>1528</v>
      </c>
      <c r="B118" s="17" t="n">
        <v>32</v>
      </c>
      <c r="C118" s="7" t="n">
        <v>0</v>
      </c>
      <c r="D118" s="7" t="n">
        <v>65533</v>
      </c>
      <c r="E118" s="7" t="s">
        <v>42</v>
      </c>
      <c r="F118" s="7" t="s">
        <v>43</v>
      </c>
      <c r="G118" s="7" t="n">
        <v>1</v>
      </c>
    </row>
    <row r="119" spans="1:7">
      <c r="A119" t="s">
        <v>4</v>
      </c>
      <c r="B119" s="4" t="s">
        <v>5</v>
      </c>
      <c r="C119" s="4" t="s">
        <v>15</v>
      </c>
      <c r="D119" s="4" t="s">
        <v>10</v>
      </c>
      <c r="E119" s="4" t="s">
        <v>6</v>
      </c>
      <c r="F119" s="4" t="s">
        <v>6</v>
      </c>
      <c r="G119" s="4" t="s">
        <v>15</v>
      </c>
    </row>
    <row r="120" spans="1:7">
      <c r="A120" t="n">
        <v>1555</v>
      </c>
      <c r="B120" s="17" t="n">
        <v>32</v>
      </c>
      <c r="C120" s="7" t="n">
        <v>0</v>
      </c>
      <c r="D120" s="7" t="n">
        <v>65533</v>
      </c>
      <c r="E120" s="7" t="s">
        <v>42</v>
      </c>
      <c r="F120" s="7" t="s">
        <v>44</v>
      </c>
      <c r="G120" s="7" t="n">
        <v>0</v>
      </c>
    </row>
    <row r="121" spans="1:7">
      <c r="A121" t="s">
        <v>4</v>
      </c>
      <c r="B121" s="4" t="s">
        <v>5</v>
      </c>
    </row>
    <row r="122" spans="1:7">
      <c r="A122" t="n">
        <v>1582</v>
      </c>
      <c r="B122" s="5" t="n">
        <v>1</v>
      </c>
    </row>
    <row r="123" spans="1:7" s="3" customFormat="1" customHeight="0">
      <c r="A123" s="3" t="s">
        <v>2</v>
      </c>
      <c r="B123" s="3" t="s">
        <v>45</v>
      </c>
    </row>
    <row r="124" spans="1:7">
      <c r="A124" t="s">
        <v>4</v>
      </c>
      <c r="B124" s="4" t="s">
        <v>5</v>
      </c>
      <c r="C124" s="4" t="s">
        <v>15</v>
      </c>
      <c r="D124" s="4" t="s">
        <v>10</v>
      </c>
      <c r="E124" s="4" t="s">
        <v>15</v>
      </c>
      <c r="F124" s="4" t="s">
        <v>22</v>
      </c>
    </row>
    <row r="125" spans="1:7">
      <c r="A125" t="n">
        <v>1584</v>
      </c>
      <c r="B125" s="11" t="n">
        <v>5</v>
      </c>
      <c r="C125" s="7" t="n">
        <v>30</v>
      </c>
      <c r="D125" s="7" t="n">
        <v>6753</v>
      </c>
      <c r="E125" s="7" t="n">
        <v>1</v>
      </c>
      <c r="F125" s="12" t="n">
        <f t="normal" ca="1">A131</f>
        <v>0</v>
      </c>
    </row>
    <row r="126" spans="1:7">
      <c r="A126" t="s">
        <v>4</v>
      </c>
      <c r="B126" s="4" t="s">
        <v>5</v>
      </c>
      <c r="C126" s="4" t="s">
        <v>10</v>
      </c>
    </row>
    <row r="127" spans="1:7">
      <c r="A127" t="n">
        <v>1593</v>
      </c>
      <c r="B127" s="22" t="n">
        <v>13</v>
      </c>
      <c r="C127" s="7" t="n">
        <v>6753</v>
      </c>
    </row>
    <row r="128" spans="1:7">
      <c r="A128" t="s">
        <v>4</v>
      </c>
      <c r="B128" s="4" t="s">
        <v>5</v>
      </c>
      <c r="C128" s="4" t="s">
        <v>10</v>
      </c>
      <c r="D128" s="4" t="s">
        <v>15</v>
      </c>
      <c r="E128" s="4" t="s">
        <v>15</v>
      </c>
      <c r="F128" s="4" t="s">
        <v>6</v>
      </c>
    </row>
    <row r="129" spans="1:7">
      <c r="A129" t="n">
        <v>1596</v>
      </c>
      <c r="B129" s="23" t="n">
        <v>20</v>
      </c>
      <c r="C129" s="7" t="n">
        <v>65533</v>
      </c>
      <c r="D129" s="7" t="n">
        <v>0</v>
      </c>
      <c r="E129" s="7" t="n">
        <v>11</v>
      </c>
      <c r="F129" s="7" t="s">
        <v>46</v>
      </c>
    </row>
    <row r="130" spans="1:7">
      <c r="A130" t="s">
        <v>4</v>
      </c>
      <c r="B130" s="4" t="s">
        <v>5</v>
      </c>
      <c r="C130" s="4" t="s">
        <v>15</v>
      </c>
      <c r="D130" s="4" t="s">
        <v>15</v>
      </c>
    </row>
    <row r="131" spans="1:7">
      <c r="A131" t="n">
        <v>1612</v>
      </c>
      <c r="B131" s="9" t="n">
        <v>162</v>
      </c>
      <c r="C131" s="7" t="n">
        <v>0</v>
      </c>
      <c r="D131" s="7" t="n">
        <v>1</v>
      </c>
    </row>
    <row r="132" spans="1:7">
      <c r="A132" t="s">
        <v>4</v>
      </c>
      <c r="B132" s="4" t="s">
        <v>5</v>
      </c>
    </row>
    <row r="133" spans="1:7">
      <c r="A133" t="n">
        <v>1615</v>
      </c>
      <c r="B133" s="5" t="n">
        <v>1</v>
      </c>
    </row>
    <row r="134" spans="1:7" s="3" customFormat="1" customHeight="0">
      <c r="A134" s="3" t="s">
        <v>2</v>
      </c>
      <c r="B134" s="3" t="s">
        <v>47</v>
      </c>
    </row>
    <row r="135" spans="1:7">
      <c r="A135" t="s">
        <v>4</v>
      </c>
      <c r="B135" s="4" t="s">
        <v>5</v>
      </c>
      <c r="C135" s="4" t="s">
        <v>15</v>
      </c>
      <c r="D135" s="4" t="s">
        <v>6</v>
      </c>
    </row>
    <row r="136" spans="1:7">
      <c r="A136" t="n">
        <v>1616</v>
      </c>
      <c r="B136" s="8" t="n">
        <v>2</v>
      </c>
      <c r="C136" s="7" t="n">
        <v>10</v>
      </c>
      <c r="D136" s="7" t="s">
        <v>48</v>
      </c>
    </row>
    <row r="137" spans="1:7">
      <c r="A137" t="s">
        <v>4</v>
      </c>
      <c r="B137" s="4" t="s">
        <v>5</v>
      </c>
    </row>
    <row r="138" spans="1:7">
      <c r="A138" t="n">
        <v>1630</v>
      </c>
      <c r="B138" s="5" t="n">
        <v>1</v>
      </c>
    </row>
    <row r="139" spans="1:7" s="3" customFormat="1" customHeight="0">
      <c r="A139" s="3" t="s">
        <v>2</v>
      </c>
      <c r="B139" s="3" t="s">
        <v>49</v>
      </c>
    </row>
    <row r="140" spans="1:7">
      <c r="A140" t="s">
        <v>4</v>
      </c>
      <c r="B140" s="4" t="s">
        <v>5</v>
      </c>
      <c r="C140" s="4" t="s">
        <v>15</v>
      </c>
      <c r="D140" s="4" t="s">
        <v>10</v>
      </c>
    </row>
    <row r="141" spans="1:7">
      <c r="A141" t="n">
        <v>1632</v>
      </c>
      <c r="B141" s="24" t="n">
        <v>22</v>
      </c>
      <c r="C141" s="7" t="n">
        <v>20</v>
      </c>
      <c r="D141" s="7" t="n">
        <v>0</v>
      </c>
    </row>
    <row r="142" spans="1:7">
      <c r="A142" t="s">
        <v>4</v>
      </c>
      <c r="B142" s="4" t="s">
        <v>5</v>
      </c>
      <c r="C142" s="4" t="s">
        <v>15</v>
      </c>
      <c r="D142" s="4" t="s">
        <v>15</v>
      </c>
      <c r="E142" s="4" t="s">
        <v>9</v>
      </c>
      <c r="F142" s="4" t="s">
        <v>15</v>
      </c>
      <c r="G142" s="4" t="s">
        <v>15</v>
      </c>
    </row>
    <row r="143" spans="1:7">
      <c r="A143" t="n">
        <v>1636</v>
      </c>
      <c r="B143" s="25" t="n">
        <v>18</v>
      </c>
      <c r="C143" s="7" t="n">
        <v>1</v>
      </c>
      <c r="D143" s="7" t="n">
        <v>0</v>
      </c>
      <c r="E143" s="7" t="n">
        <v>1</v>
      </c>
      <c r="F143" s="7" t="n">
        <v>19</v>
      </c>
      <c r="G143" s="7" t="n">
        <v>1</v>
      </c>
    </row>
    <row r="144" spans="1:7">
      <c r="A144" t="s">
        <v>4</v>
      </c>
      <c r="B144" s="4" t="s">
        <v>5</v>
      </c>
      <c r="C144" s="4" t="s">
        <v>15</v>
      </c>
      <c r="D144" s="4" t="s">
        <v>15</v>
      </c>
      <c r="E144" s="4" t="s">
        <v>9</v>
      </c>
      <c r="F144" s="4" t="s">
        <v>15</v>
      </c>
      <c r="G144" s="4" t="s">
        <v>15</v>
      </c>
    </row>
    <row r="145" spans="1:7">
      <c r="A145" t="n">
        <v>1645</v>
      </c>
      <c r="B145" s="25" t="n">
        <v>18</v>
      </c>
      <c r="C145" s="7" t="n">
        <v>2</v>
      </c>
      <c r="D145" s="7" t="n">
        <v>0</v>
      </c>
      <c r="E145" s="7" t="n">
        <v>2</v>
      </c>
      <c r="F145" s="7" t="n">
        <v>19</v>
      </c>
      <c r="G145" s="7" t="n">
        <v>1</v>
      </c>
    </row>
    <row r="146" spans="1:7">
      <c r="A146" t="s">
        <v>4</v>
      </c>
      <c r="B146" s="4" t="s">
        <v>5</v>
      </c>
      <c r="C146" s="4" t="s">
        <v>15</v>
      </c>
      <c r="D146" s="4" t="s">
        <v>6</v>
      </c>
    </row>
    <row r="147" spans="1:7">
      <c r="A147" t="n">
        <v>1654</v>
      </c>
      <c r="B147" s="8" t="n">
        <v>2</v>
      </c>
      <c r="C147" s="7" t="n">
        <v>10</v>
      </c>
      <c r="D147" s="7" t="s">
        <v>50</v>
      </c>
    </row>
    <row r="148" spans="1:7">
      <c r="A148" t="s">
        <v>4</v>
      </c>
      <c r="B148" s="4" t="s">
        <v>5</v>
      </c>
      <c r="C148" s="4" t="s">
        <v>15</v>
      </c>
      <c r="D148" s="4" t="s">
        <v>6</v>
      </c>
    </row>
    <row r="149" spans="1:7">
      <c r="A149" t="n">
        <v>1670</v>
      </c>
      <c r="B149" s="8" t="n">
        <v>2</v>
      </c>
      <c r="C149" s="7" t="n">
        <v>10</v>
      </c>
      <c r="D149" s="7" t="s">
        <v>51</v>
      </c>
    </row>
    <row r="150" spans="1:7">
      <c r="A150" t="s">
        <v>4</v>
      </c>
      <c r="B150" s="4" t="s">
        <v>5</v>
      </c>
      <c r="C150" s="4" t="s">
        <v>10</v>
      </c>
    </row>
    <row r="151" spans="1:7">
      <c r="A151" t="n">
        <v>1693</v>
      </c>
      <c r="B151" s="26" t="n">
        <v>16</v>
      </c>
      <c r="C151" s="7" t="n">
        <v>0</v>
      </c>
    </row>
    <row r="152" spans="1:7">
      <c r="A152" t="s">
        <v>4</v>
      </c>
      <c r="B152" s="4" t="s">
        <v>5</v>
      </c>
      <c r="C152" s="4" t="s">
        <v>15</v>
      </c>
      <c r="D152" s="4" t="s">
        <v>6</v>
      </c>
    </row>
    <row r="153" spans="1:7">
      <c r="A153" t="n">
        <v>1696</v>
      </c>
      <c r="B153" s="8" t="n">
        <v>2</v>
      </c>
      <c r="C153" s="7" t="n">
        <v>10</v>
      </c>
      <c r="D153" s="7" t="s">
        <v>52</v>
      </c>
    </row>
    <row r="154" spans="1:7">
      <c r="A154" t="s">
        <v>4</v>
      </c>
      <c r="B154" s="4" t="s">
        <v>5</v>
      </c>
      <c r="C154" s="4" t="s">
        <v>10</v>
      </c>
    </row>
    <row r="155" spans="1:7">
      <c r="A155" t="n">
        <v>1714</v>
      </c>
      <c r="B155" s="26" t="n">
        <v>16</v>
      </c>
      <c r="C155" s="7" t="n">
        <v>0</v>
      </c>
    </row>
    <row r="156" spans="1:7">
      <c r="A156" t="s">
        <v>4</v>
      </c>
      <c r="B156" s="4" t="s">
        <v>5</v>
      </c>
      <c r="C156" s="4" t="s">
        <v>15</v>
      </c>
      <c r="D156" s="4" t="s">
        <v>6</v>
      </c>
    </row>
    <row r="157" spans="1:7">
      <c r="A157" t="n">
        <v>1717</v>
      </c>
      <c r="B157" s="8" t="n">
        <v>2</v>
      </c>
      <c r="C157" s="7" t="n">
        <v>10</v>
      </c>
      <c r="D157" s="7" t="s">
        <v>53</v>
      </c>
    </row>
    <row r="158" spans="1:7">
      <c r="A158" t="s">
        <v>4</v>
      </c>
      <c r="B158" s="4" t="s">
        <v>5</v>
      </c>
      <c r="C158" s="4" t="s">
        <v>10</v>
      </c>
    </row>
    <row r="159" spans="1:7">
      <c r="A159" t="n">
        <v>1736</v>
      </c>
      <c r="B159" s="26" t="n">
        <v>16</v>
      </c>
      <c r="C159" s="7" t="n">
        <v>0</v>
      </c>
    </row>
    <row r="160" spans="1:7">
      <c r="A160" t="s">
        <v>4</v>
      </c>
      <c r="B160" s="4" t="s">
        <v>5</v>
      </c>
      <c r="C160" s="4" t="s">
        <v>15</v>
      </c>
    </row>
    <row r="161" spans="1:7">
      <c r="A161" t="n">
        <v>1739</v>
      </c>
      <c r="B161" s="27" t="n">
        <v>23</v>
      </c>
      <c r="C161" s="7" t="n">
        <v>20</v>
      </c>
    </row>
    <row r="162" spans="1:7">
      <c r="A162" t="s">
        <v>4</v>
      </c>
      <c r="B162" s="4" t="s">
        <v>5</v>
      </c>
    </row>
    <row r="163" spans="1:7">
      <c r="A163" t="n">
        <v>1741</v>
      </c>
      <c r="B163" s="5" t="n">
        <v>1</v>
      </c>
    </row>
    <row r="164" spans="1:7" s="3" customFormat="1" customHeight="0">
      <c r="A164" s="3" t="s">
        <v>2</v>
      </c>
      <c r="B164" s="3" t="s">
        <v>54</v>
      </c>
    </row>
    <row r="165" spans="1:7">
      <c r="A165" t="s">
        <v>4</v>
      </c>
      <c r="B165" s="4" t="s">
        <v>5</v>
      </c>
      <c r="C165" s="4" t="s">
        <v>15</v>
      </c>
      <c r="D165" s="4" t="s">
        <v>10</v>
      </c>
      <c r="E165" s="4" t="s">
        <v>21</v>
      </c>
    </row>
    <row r="166" spans="1:7">
      <c r="A166" t="n">
        <v>1744</v>
      </c>
      <c r="B166" s="28" t="n">
        <v>58</v>
      </c>
      <c r="C166" s="7" t="n">
        <v>0</v>
      </c>
      <c r="D166" s="7" t="n">
        <v>1000</v>
      </c>
      <c r="E166" s="7" t="n">
        <v>1</v>
      </c>
    </row>
    <row r="167" spans="1:7">
      <c r="A167" t="s">
        <v>4</v>
      </c>
      <c r="B167" s="4" t="s">
        <v>5</v>
      </c>
      <c r="C167" s="4" t="s">
        <v>15</v>
      </c>
      <c r="D167" s="4" t="s">
        <v>10</v>
      </c>
    </row>
    <row r="168" spans="1:7">
      <c r="A168" t="n">
        <v>1752</v>
      </c>
      <c r="B168" s="28" t="n">
        <v>58</v>
      </c>
      <c r="C168" s="7" t="n">
        <v>255</v>
      </c>
      <c r="D168" s="7" t="n">
        <v>0</v>
      </c>
    </row>
    <row r="169" spans="1:7">
      <c r="A169" t="s">
        <v>4</v>
      </c>
      <c r="B169" s="4" t="s">
        <v>5</v>
      </c>
      <c r="C169" s="4" t="s">
        <v>15</v>
      </c>
    </row>
    <row r="170" spans="1:7">
      <c r="A170" t="n">
        <v>1756</v>
      </c>
      <c r="B170" s="29" t="n">
        <v>176</v>
      </c>
      <c r="C170" s="7" t="n">
        <v>10</v>
      </c>
    </row>
    <row r="171" spans="1:7">
      <c r="A171" t="s">
        <v>4</v>
      </c>
      <c r="B171" s="4" t="s">
        <v>5</v>
      </c>
      <c r="C171" s="4" t="s">
        <v>15</v>
      </c>
    </row>
    <row r="172" spans="1:7">
      <c r="A172" t="n">
        <v>1758</v>
      </c>
      <c r="B172" s="29" t="n">
        <v>176</v>
      </c>
      <c r="C172" s="7" t="n">
        <v>11</v>
      </c>
    </row>
    <row r="173" spans="1:7">
      <c r="A173" t="s">
        <v>4</v>
      </c>
      <c r="B173" s="4" t="s">
        <v>5</v>
      </c>
      <c r="C173" s="4" t="s">
        <v>15</v>
      </c>
      <c r="D173" s="4" t="s">
        <v>10</v>
      </c>
      <c r="E173" s="4" t="s">
        <v>21</v>
      </c>
    </row>
    <row r="174" spans="1:7">
      <c r="A174" t="n">
        <v>1760</v>
      </c>
      <c r="B174" s="28" t="n">
        <v>58</v>
      </c>
      <c r="C174" s="7" t="n">
        <v>100</v>
      </c>
      <c r="D174" s="7" t="n">
        <v>1000</v>
      </c>
      <c r="E174" s="7" t="n">
        <v>1</v>
      </c>
    </row>
    <row r="175" spans="1:7">
      <c r="A175" t="s">
        <v>4</v>
      </c>
      <c r="B175" s="4" t="s">
        <v>5</v>
      </c>
      <c r="C175" s="4" t="s">
        <v>15</v>
      </c>
      <c r="D175" s="4" t="s">
        <v>10</v>
      </c>
    </row>
    <row r="176" spans="1:7">
      <c r="A176" t="n">
        <v>1768</v>
      </c>
      <c r="B176" s="28" t="n">
        <v>58</v>
      </c>
      <c r="C176" s="7" t="n">
        <v>255</v>
      </c>
      <c r="D176" s="7" t="n">
        <v>0</v>
      </c>
    </row>
    <row r="177" spans="1:5">
      <c r="A177" t="s">
        <v>4</v>
      </c>
      <c r="B177" s="4" t="s">
        <v>5</v>
      </c>
    </row>
    <row r="178" spans="1:5">
      <c r="A178" t="n">
        <v>1772</v>
      </c>
      <c r="B178" s="5" t="n">
        <v>1</v>
      </c>
    </row>
    <row r="179" spans="1:5" s="3" customFormat="1" customHeight="0">
      <c r="A179" s="3" t="s">
        <v>2</v>
      </c>
      <c r="B179" s="3" t="s">
        <v>55</v>
      </c>
    </row>
    <row r="180" spans="1:5">
      <c r="A180" t="s">
        <v>4</v>
      </c>
      <c r="B180" s="4" t="s">
        <v>5</v>
      </c>
      <c r="C180" s="4" t="s">
        <v>15</v>
      </c>
      <c r="D180" s="4" t="s">
        <v>15</v>
      </c>
      <c r="E180" s="4" t="s">
        <v>15</v>
      </c>
      <c r="F180" s="4" t="s">
        <v>15</v>
      </c>
    </row>
    <row r="181" spans="1:5">
      <c r="A181" t="n">
        <v>1776</v>
      </c>
      <c r="B181" s="30" t="n">
        <v>14</v>
      </c>
      <c r="C181" s="7" t="n">
        <v>2</v>
      </c>
      <c r="D181" s="7" t="n">
        <v>0</v>
      </c>
      <c r="E181" s="7" t="n">
        <v>0</v>
      </c>
      <c r="F181" s="7" t="n">
        <v>0</v>
      </c>
    </row>
    <row r="182" spans="1:5">
      <c r="A182" t="s">
        <v>4</v>
      </c>
      <c r="B182" s="4" t="s">
        <v>5</v>
      </c>
      <c r="C182" s="4" t="s">
        <v>15</v>
      </c>
      <c r="D182" s="4" t="s">
        <v>10</v>
      </c>
      <c r="E182" s="4" t="s">
        <v>21</v>
      </c>
    </row>
    <row r="183" spans="1:5">
      <c r="A183" t="n">
        <v>1781</v>
      </c>
      <c r="B183" s="28" t="n">
        <v>58</v>
      </c>
      <c r="C183" s="7" t="n">
        <v>0</v>
      </c>
      <c r="D183" s="7" t="n">
        <v>300</v>
      </c>
      <c r="E183" s="7" t="n">
        <v>1</v>
      </c>
    </row>
    <row r="184" spans="1:5">
      <c r="A184" t="s">
        <v>4</v>
      </c>
      <c r="B184" s="4" t="s">
        <v>5</v>
      </c>
      <c r="C184" s="4" t="s">
        <v>15</v>
      </c>
      <c r="D184" s="4" t="s">
        <v>10</v>
      </c>
    </row>
    <row r="185" spans="1:5">
      <c r="A185" t="n">
        <v>1789</v>
      </c>
      <c r="B185" s="28" t="n">
        <v>58</v>
      </c>
      <c r="C185" s="7" t="n">
        <v>255</v>
      </c>
      <c r="D185" s="7" t="n">
        <v>0</v>
      </c>
    </row>
    <row r="186" spans="1:5">
      <c r="A186" t="s">
        <v>4</v>
      </c>
      <c r="B186" s="4" t="s">
        <v>5</v>
      </c>
      <c r="C186" s="4" t="s">
        <v>15</v>
      </c>
      <c r="D186" s="4" t="s">
        <v>10</v>
      </c>
    </row>
    <row r="187" spans="1:5">
      <c r="A187" t="n">
        <v>1793</v>
      </c>
      <c r="B187" s="24" t="n">
        <v>22</v>
      </c>
      <c r="C187" s="7" t="n">
        <v>0</v>
      </c>
      <c r="D187" s="7" t="n">
        <v>0</v>
      </c>
    </row>
    <row r="188" spans="1:5">
      <c r="A188" t="s">
        <v>4</v>
      </c>
      <c r="B188" s="4" t="s">
        <v>5</v>
      </c>
      <c r="C188" s="4" t="s">
        <v>15</v>
      </c>
      <c r="D188" s="4" t="s">
        <v>10</v>
      </c>
      <c r="E188" s="4" t="s">
        <v>15</v>
      </c>
      <c r="F188" s="4" t="s">
        <v>6</v>
      </c>
    </row>
    <row r="189" spans="1:5">
      <c r="A189" t="n">
        <v>1797</v>
      </c>
      <c r="B189" s="10" t="n">
        <v>39</v>
      </c>
      <c r="C189" s="7" t="n">
        <v>10</v>
      </c>
      <c r="D189" s="7" t="n">
        <v>65533</v>
      </c>
      <c r="E189" s="7" t="n">
        <v>201</v>
      </c>
      <c r="F189" s="7" t="s">
        <v>56</v>
      </c>
    </row>
    <row r="190" spans="1:5">
      <c r="A190" t="s">
        <v>4</v>
      </c>
      <c r="B190" s="4" t="s">
        <v>5</v>
      </c>
      <c r="C190" s="4" t="s">
        <v>15</v>
      </c>
      <c r="D190" s="4" t="s">
        <v>10</v>
      </c>
      <c r="E190" s="4" t="s">
        <v>15</v>
      </c>
      <c r="F190" s="4" t="s">
        <v>6</v>
      </c>
    </row>
    <row r="191" spans="1:5">
      <c r="A191" t="n">
        <v>1821</v>
      </c>
      <c r="B191" s="10" t="n">
        <v>39</v>
      </c>
      <c r="C191" s="7" t="n">
        <v>10</v>
      </c>
      <c r="D191" s="7" t="n">
        <v>65533</v>
      </c>
      <c r="E191" s="7" t="n">
        <v>202</v>
      </c>
      <c r="F191" s="7" t="s">
        <v>57</v>
      </c>
    </row>
    <row r="192" spans="1:5">
      <c r="A192" t="s">
        <v>4</v>
      </c>
      <c r="B192" s="4" t="s">
        <v>5</v>
      </c>
      <c r="C192" s="4" t="s">
        <v>15</v>
      </c>
    </row>
    <row r="193" spans="1:6">
      <c r="A193" t="n">
        <v>1845</v>
      </c>
      <c r="B193" s="31" t="n">
        <v>64</v>
      </c>
      <c r="C193" s="7" t="n">
        <v>3</v>
      </c>
    </row>
    <row r="194" spans="1:6">
      <c r="A194" t="s">
        <v>4</v>
      </c>
      <c r="B194" s="4" t="s">
        <v>5</v>
      </c>
      <c r="C194" s="4" t="s">
        <v>15</v>
      </c>
      <c r="D194" s="4" t="s">
        <v>15</v>
      </c>
      <c r="E194" s="4" t="s">
        <v>21</v>
      </c>
      <c r="F194" s="4" t="s">
        <v>21</v>
      </c>
      <c r="G194" s="4" t="s">
        <v>21</v>
      </c>
      <c r="H194" s="4" t="s">
        <v>10</v>
      </c>
    </row>
    <row r="195" spans="1:6">
      <c r="A195" t="n">
        <v>1847</v>
      </c>
      <c r="B195" s="32" t="n">
        <v>45</v>
      </c>
      <c r="C195" s="7" t="n">
        <v>2</v>
      </c>
      <c r="D195" s="7" t="n">
        <v>3</v>
      </c>
      <c r="E195" s="7" t="n">
        <v>-13.039999961853</v>
      </c>
      <c r="F195" s="7" t="n">
        <v>1.95000004768372</v>
      </c>
      <c r="G195" s="7" t="n">
        <v>-0.720000028610229</v>
      </c>
      <c r="H195" s="7" t="n">
        <v>0</v>
      </c>
    </row>
    <row r="196" spans="1:6">
      <c r="A196" t="s">
        <v>4</v>
      </c>
      <c r="B196" s="4" t="s">
        <v>5</v>
      </c>
      <c r="C196" s="4" t="s">
        <v>15</v>
      </c>
      <c r="D196" s="4" t="s">
        <v>15</v>
      </c>
      <c r="E196" s="4" t="s">
        <v>21</v>
      </c>
      <c r="F196" s="4" t="s">
        <v>21</v>
      </c>
      <c r="G196" s="4" t="s">
        <v>21</v>
      </c>
      <c r="H196" s="4" t="s">
        <v>10</v>
      </c>
      <c r="I196" s="4" t="s">
        <v>15</v>
      </c>
    </row>
    <row r="197" spans="1:6">
      <c r="A197" t="n">
        <v>1864</v>
      </c>
      <c r="B197" s="32" t="n">
        <v>45</v>
      </c>
      <c r="C197" s="7" t="n">
        <v>4</v>
      </c>
      <c r="D197" s="7" t="n">
        <v>3</v>
      </c>
      <c r="E197" s="7" t="n">
        <v>31.75</v>
      </c>
      <c r="F197" s="7" t="n">
        <v>127.410003662109</v>
      </c>
      <c r="G197" s="7" t="n">
        <v>0</v>
      </c>
      <c r="H197" s="7" t="n">
        <v>0</v>
      </c>
      <c r="I197" s="7" t="n">
        <v>1</v>
      </c>
    </row>
    <row r="198" spans="1:6">
      <c r="A198" t="s">
        <v>4</v>
      </c>
      <c r="B198" s="4" t="s">
        <v>5</v>
      </c>
      <c r="C198" s="4" t="s">
        <v>15</v>
      </c>
      <c r="D198" s="4" t="s">
        <v>15</v>
      </c>
      <c r="E198" s="4" t="s">
        <v>21</v>
      </c>
      <c r="F198" s="4" t="s">
        <v>10</v>
      </c>
    </row>
    <row r="199" spans="1:6">
      <c r="A199" t="n">
        <v>1882</v>
      </c>
      <c r="B199" s="32" t="n">
        <v>45</v>
      </c>
      <c r="C199" s="7" t="n">
        <v>5</v>
      </c>
      <c r="D199" s="7" t="n">
        <v>3</v>
      </c>
      <c r="E199" s="7" t="n">
        <v>4.69999980926514</v>
      </c>
      <c r="F199" s="7" t="n">
        <v>0</v>
      </c>
    </row>
    <row r="200" spans="1:6">
      <c r="A200" t="s">
        <v>4</v>
      </c>
      <c r="B200" s="4" t="s">
        <v>5</v>
      </c>
      <c r="C200" s="4" t="s">
        <v>15</v>
      </c>
      <c r="D200" s="4" t="s">
        <v>15</v>
      </c>
      <c r="E200" s="4" t="s">
        <v>21</v>
      </c>
      <c r="F200" s="4" t="s">
        <v>10</v>
      </c>
    </row>
    <row r="201" spans="1:6">
      <c r="A201" t="n">
        <v>1891</v>
      </c>
      <c r="B201" s="32" t="n">
        <v>45</v>
      </c>
      <c r="C201" s="7" t="n">
        <v>11</v>
      </c>
      <c r="D201" s="7" t="n">
        <v>3</v>
      </c>
      <c r="E201" s="7" t="n">
        <v>47</v>
      </c>
      <c r="F201" s="7" t="n">
        <v>0</v>
      </c>
    </row>
    <row r="202" spans="1:6">
      <c r="A202" t="s">
        <v>4</v>
      </c>
      <c r="B202" s="4" t="s">
        <v>5</v>
      </c>
      <c r="C202" s="4" t="s">
        <v>15</v>
      </c>
      <c r="D202" s="4" t="s">
        <v>10</v>
      </c>
      <c r="E202" s="4" t="s">
        <v>21</v>
      </c>
    </row>
    <row r="203" spans="1:6">
      <c r="A203" t="n">
        <v>1900</v>
      </c>
      <c r="B203" s="28" t="n">
        <v>58</v>
      </c>
      <c r="C203" s="7" t="n">
        <v>100</v>
      </c>
      <c r="D203" s="7" t="n">
        <v>300</v>
      </c>
      <c r="E203" s="7" t="n">
        <v>1</v>
      </c>
    </row>
    <row r="204" spans="1:6">
      <c r="A204" t="s">
        <v>4</v>
      </c>
      <c r="B204" s="4" t="s">
        <v>5</v>
      </c>
      <c r="C204" s="4" t="s">
        <v>15</v>
      </c>
      <c r="D204" s="4" t="s">
        <v>10</v>
      </c>
    </row>
    <row r="205" spans="1:6">
      <c r="A205" t="n">
        <v>1908</v>
      </c>
      <c r="B205" s="28" t="n">
        <v>58</v>
      </c>
      <c r="C205" s="7" t="n">
        <v>255</v>
      </c>
      <c r="D205" s="7" t="n">
        <v>0</v>
      </c>
    </row>
    <row r="206" spans="1:6">
      <c r="A206" t="s">
        <v>4</v>
      </c>
      <c r="B206" s="4" t="s">
        <v>5</v>
      </c>
      <c r="C206" s="4" t="s">
        <v>10</v>
      </c>
    </row>
    <row r="207" spans="1:6">
      <c r="A207" t="n">
        <v>1912</v>
      </c>
      <c r="B207" s="33" t="n">
        <v>12</v>
      </c>
      <c r="C207" s="7" t="n">
        <v>11152</v>
      </c>
    </row>
    <row r="208" spans="1:6">
      <c r="A208" t="s">
        <v>4</v>
      </c>
      <c r="B208" s="4" t="s">
        <v>5</v>
      </c>
      <c r="C208" s="4" t="s">
        <v>10</v>
      </c>
    </row>
    <row r="209" spans="1:9">
      <c r="A209" t="n">
        <v>1915</v>
      </c>
      <c r="B209" s="33" t="n">
        <v>12</v>
      </c>
      <c r="C209" s="7" t="n">
        <v>11153</v>
      </c>
    </row>
    <row r="210" spans="1:9">
      <c r="A210" t="s">
        <v>4</v>
      </c>
      <c r="B210" s="4" t="s">
        <v>5</v>
      </c>
      <c r="C210" s="4" t="s">
        <v>15</v>
      </c>
      <c r="D210" s="4" t="s">
        <v>15</v>
      </c>
      <c r="E210" s="4" t="s">
        <v>9</v>
      </c>
      <c r="F210" s="4" t="s">
        <v>15</v>
      </c>
      <c r="G210" s="4" t="s">
        <v>15</v>
      </c>
    </row>
    <row r="211" spans="1:9">
      <c r="A211" t="n">
        <v>1918</v>
      </c>
      <c r="B211" s="25" t="n">
        <v>18</v>
      </c>
      <c r="C211" s="7" t="n">
        <v>0</v>
      </c>
      <c r="D211" s="7" t="n">
        <v>0</v>
      </c>
      <c r="E211" s="7" t="n">
        <v>0</v>
      </c>
      <c r="F211" s="7" t="n">
        <v>19</v>
      </c>
      <c r="G211" s="7" t="n">
        <v>1</v>
      </c>
    </row>
    <row r="212" spans="1:9">
      <c r="A212" t="s">
        <v>4</v>
      </c>
      <c r="B212" s="4" t="s">
        <v>5</v>
      </c>
      <c r="C212" s="4" t="s">
        <v>15</v>
      </c>
      <c r="D212" s="4" t="s">
        <v>15</v>
      </c>
      <c r="E212" s="4" t="s">
        <v>10</v>
      </c>
      <c r="F212" s="4" t="s">
        <v>21</v>
      </c>
    </row>
    <row r="213" spans="1:9">
      <c r="A213" t="n">
        <v>1927</v>
      </c>
      <c r="B213" s="34" t="n">
        <v>107</v>
      </c>
      <c r="C213" s="7" t="n">
        <v>0</v>
      </c>
      <c r="D213" s="7" t="n">
        <v>0</v>
      </c>
      <c r="E213" s="7" t="n">
        <v>0</v>
      </c>
      <c r="F213" s="7" t="n">
        <v>32</v>
      </c>
    </row>
    <row r="214" spans="1:9">
      <c r="A214" t="s">
        <v>4</v>
      </c>
      <c r="B214" s="4" t="s">
        <v>5</v>
      </c>
      <c r="C214" s="4" t="s">
        <v>15</v>
      </c>
      <c r="D214" s="4" t="s">
        <v>10</v>
      </c>
      <c r="E214" s="4" t="s">
        <v>15</v>
      </c>
      <c r="F214" s="4" t="s">
        <v>22</v>
      </c>
    </row>
    <row r="215" spans="1:9">
      <c r="A215" t="n">
        <v>1936</v>
      </c>
      <c r="B215" s="11" t="n">
        <v>5</v>
      </c>
      <c r="C215" s="7" t="n">
        <v>30</v>
      </c>
      <c r="D215" s="7" t="n">
        <v>11152</v>
      </c>
      <c r="E215" s="7" t="n">
        <v>1</v>
      </c>
      <c r="F215" s="12" t="n">
        <f t="normal" ca="1">A219</f>
        <v>0</v>
      </c>
    </row>
    <row r="216" spans="1:9">
      <c r="A216" t="s">
        <v>4</v>
      </c>
      <c r="B216" s="4" t="s">
        <v>5</v>
      </c>
      <c r="C216" s="4" t="s">
        <v>15</v>
      </c>
      <c r="D216" s="4" t="s">
        <v>15</v>
      </c>
      <c r="E216" s="4" t="s">
        <v>6</v>
      </c>
      <c r="F216" s="4" t="s">
        <v>10</v>
      </c>
    </row>
    <row r="217" spans="1:9">
      <c r="A217" t="n">
        <v>1945</v>
      </c>
      <c r="B217" s="34" t="n">
        <v>107</v>
      </c>
      <c r="C217" s="7" t="n">
        <v>1</v>
      </c>
      <c r="D217" s="7" t="n">
        <v>0</v>
      </c>
      <c r="E217" s="7" t="s">
        <v>58</v>
      </c>
      <c r="F217" s="7" t="n">
        <v>1</v>
      </c>
    </row>
    <row r="218" spans="1:9">
      <c r="A218" t="s">
        <v>4</v>
      </c>
      <c r="B218" s="4" t="s">
        <v>5</v>
      </c>
      <c r="C218" s="4" t="s">
        <v>15</v>
      </c>
      <c r="D218" s="4" t="s">
        <v>10</v>
      </c>
      <c r="E218" s="4" t="s">
        <v>15</v>
      </c>
      <c r="F218" s="4" t="s">
        <v>22</v>
      </c>
    </row>
    <row r="219" spans="1:9">
      <c r="A219" t="n">
        <v>1983</v>
      </c>
      <c r="B219" s="11" t="n">
        <v>5</v>
      </c>
      <c r="C219" s="7" t="n">
        <v>30</v>
      </c>
      <c r="D219" s="7" t="n">
        <v>11154</v>
      </c>
      <c r="E219" s="7" t="n">
        <v>1</v>
      </c>
      <c r="F219" s="12" t="n">
        <f t="normal" ca="1">A223</f>
        <v>0</v>
      </c>
    </row>
    <row r="220" spans="1:9">
      <c r="A220" t="s">
        <v>4</v>
      </c>
      <c r="B220" s="4" t="s">
        <v>5</v>
      </c>
      <c r="C220" s="4" t="s">
        <v>15</v>
      </c>
      <c r="D220" s="4" t="s">
        <v>15</v>
      </c>
      <c r="E220" s="4" t="s">
        <v>6</v>
      </c>
      <c r="F220" s="4" t="s">
        <v>10</v>
      </c>
    </row>
    <row r="221" spans="1:9">
      <c r="A221" t="n">
        <v>1992</v>
      </c>
      <c r="B221" s="34" t="n">
        <v>107</v>
      </c>
      <c r="C221" s="7" t="n">
        <v>1</v>
      </c>
      <c r="D221" s="7" t="n">
        <v>0</v>
      </c>
      <c r="E221" s="7" t="s">
        <v>59</v>
      </c>
      <c r="F221" s="7" t="n">
        <v>3</v>
      </c>
    </row>
    <row r="222" spans="1:9">
      <c r="A222" t="s">
        <v>4</v>
      </c>
      <c r="B222" s="4" t="s">
        <v>5</v>
      </c>
      <c r="C222" s="4" t="s">
        <v>15</v>
      </c>
      <c r="D222" s="4" t="s">
        <v>10</v>
      </c>
      <c r="E222" s="4" t="s">
        <v>15</v>
      </c>
      <c r="F222" s="4" t="s">
        <v>22</v>
      </c>
    </row>
    <row r="223" spans="1:9">
      <c r="A223" t="n">
        <v>2027</v>
      </c>
      <c r="B223" s="11" t="n">
        <v>5</v>
      </c>
      <c r="C223" s="7" t="n">
        <v>30</v>
      </c>
      <c r="D223" s="7" t="n">
        <v>11155</v>
      </c>
      <c r="E223" s="7" t="n">
        <v>1</v>
      </c>
      <c r="F223" s="12" t="n">
        <f t="normal" ca="1">A227</f>
        <v>0</v>
      </c>
    </row>
    <row r="224" spans="1:9">
      <c r="A224" t="s">
        <v>4</v>
      </c>
      <c r="B224" s="4" t="s">
        <v>5</v>
      </c>
      <c r="C224" s="4" t="s">
        <v>15</v>
      </c>
      <c r="D224" s="4" t="s">
        <v>15</v>
      </c>
      <c r="E224" s="4" t="s">
        <v>6</v>
      </c>
      <c r="F224" s="4" t="s">
        <v>10</v>
      </c>
    </row>
    <row r="225" spans="1:7">
      <c r="A225" t="n">
        <v>2036</v>
      </c>
      <c r="B225" s="34" t="n">
        <v>107</v>
      </c>
      <c r="C225" s="7" t="n">
        <v>1</v>
      </c>
      <c r="D225" s="7" t="n">
        <v>0</v>
      </c>
      <c r="E225" s="7" t="s">
        <v>60</v>
      </c>
      <c r="F225" s="7" t="n">
        <v>4</v>
      </c>
    </row>
    <row r="226" spans="1:7">
      <c r="A226" t="s">
        <v>4</v>
      </c>
      <c r="B226" s="4" t="s">
        <v>5</v>
      </c>
      <c r="C226" s="4" t="s">
        <v>15</v>
      </c>
      <c r="D226" s="4" t="s">
        <v>10</v>
      </c>
      <c r="E226" s="4" t="s">
        <v>15</v>
      </c>
      <c r="F226" s="4" t="s">
        <v>22</v>
      </c>
    </row>
    <row r="227" spans="1:7">
      <c r="A227" t="n">
        <v>2069</v>
      </c>
      <c r="B227" s="11" t="n">
        <v>5</v>
      </c>
      <c r="C227" s="7" t="n">
        <v>30</v>
      </c>
      <c r="D227" s="7" t="n">
        <v>11156</v>
      </c>
      <c r="E227" s="7" t="n">
        <v>1</v>
      </c>
      <c r="F227" s="12" t="n">
        <f t="normal" ca="1">A231</f>
        <v>0</v>
      </c>
    </row>
    <row r="228" spans="1:7">
      <c r="A228" t="s">
        <v>4</v>
      </c>
      <c r="B228" s="4" t="s">
        <v>5</v>
      </c>
      <c r="C228" s="4" t="s">
        <v>15</v>
      </c>
      <c r="D228" s="4" t="s">
        <v>15</v>
      </c>
      <c r="E228" s="4" t="s">
        <v>6</v>
      </c>
      <c r="F228" s="4" t="s">
        <v>10</v>
      </c>
    </row>
    <row r="229" spans="1:7">
      <c r="A229" t="n">
        <v>2078</v>
      </c>
      <c r="B229" s="34" t="n">
        <v>107</v>
      </c>
      <c r="C229" s="7" t="n">
        <v>1</v>
      </c>
      <c r="D229" s="7" t="n">
        <v>0</v>
      </c>
      <c r="E229" s="7" t="s">
        <v>59</v>
      </c>
      <c r="F229" s="7" t="n">
        <v>5</v>
      </c>
    </row>
    <row r="230" spans="1:7">
      <c r="A230" t="s">
        <v>4</v>
      </c>
      <c r="B230" s="4" t="s">
        <v>5</v>
      </c>
      <c r="C230" s="4" t="s">
        <v>15</v>
      </c>
      <c r="D230" s="4" t="s">
        <v>10</v>
      </c>
      <c r="E230" s="4" t="s">
        <v>15</v>
      </c>
      <c r="F230" s="4" t="s">
        <v>22</v>
      </c>
    </row>
    <row r="231" spans="1:7">
      <c r="A231" t="n">
        <v>2113</v>
      </c>
      <c r="B231" s="11" t="n">
        <v>5</v>
      </c>
      <c r="C231" s="7" t="n">
        <v>30</v>
      </c>
      <c r="D231" s="7" t="n">
        <v>11157</v>
      </c>
      <c r="E231" s="7" t="n">
        <v>1</v>
      </c>
      <c r="F231" s="12" t="n">
        <f t="normal" ca="1">A235</f>
        <v>0</v>
      </c>
    </row>
    <row r="232" spans="1:7">
      <c r="A232" t="s">
        <v>4</v>
      </c>
      <c r="B232" s="4" t="s">
        <v>5</v>
      </c>
      <c r="C232" s="4" t="s">
        <v>15</v>
      </c>
      <c r="D232" s="4" t="s">
        <v>15</v>
      </c>
      <c r="E232" s="4" t="s">
        <v>6</v>
      </c>
      <c r="F232" s="4" t="s">
        <v>10</v>
      </c>
    </row>
    <row r="233" spans="1:7">
      <c r="A233" t="n">
        <v>2122</v>
      </c>
      <c r="B233" s="34" t="n">
        <v>107</v>
      </c>
      <c r="C233" s="7" t="n">
        <v>1</v>
      </c>
      <c r="D233" s="7" t="n">
        <v>0</v>
      </c>
      <c r="E233" s="7" t="s">
        <v>61</v>
      </c>
      <c r="F233" s="7" t="n">
        <v>6</v>
      </c>
    </row>
    <row r="234" spans="1:7">
      <c r="A234" t="s">
        <v>4</v>
      </c>
      <c r="B234" s="4" t="s">
        <v>5</v>
      </c>
      <c r="C234" s="4" t="s">
        <v>15</v>
      </c>
      <c r="D234" s="4" t="s">
        <v>10</v>
      </c>
      <c r="E234" s="4" t="s">
        <v>15</v>
      </c>
      <c r="F234" s="4" t="s">
        <v>22</v>
      </c>
    </row>
    <row r="235" spans="1:7">
      <c r="A235" t="n">
        <v>2155</v>
      </c>
      <c r="B235" s="11" t="n">
        <v>5</v>
      </c>
      <c r="C235" s="7" t="n">
        <v>30</v>
      </c>
      <c r="D235" s="7" t="n">
        <v>11158</v>
      </c>
      <c r="E235" s="7" t="n">
        <v>1</v>
      </c>
      <c r="F235" s="12" t="n">
        <f t="normal" ca="1">A239</f>
        <v>0</v>
      </c>
    </row>
    <row r="236" spans="1:7">
      <c r="A236" t="s">
        <v>4</v>
      </c>
      <c r="B236" s="4" t="s">
        <v>5</v>
      </c>
      <c r="C236" s="4" t="s">
        <v>15</v>
      </c>
      <c r="D236" s="4" t="s">
        <v>15</v>
      </c>
      <c r="E236" s="4" t="s">
        <v>6</v>
      </c>
      <c r="F236" s="4" t="s">
        <v>10</v>
      </c>
    </row>
    <row r="237" spans="1:7">
      <c r="A237" t="n">
        <v>2164</v>
      </c>
      <c r="B237" s="34" t="n">
        <v>107</v>
      </c>
      <c r="C237" s="7" t="n">
        <v>1</v>
      </c>
      <c r="D237" s="7" t="n">
        <v>0</v>
      </c>
      <c r="E237" s="7" t="s">
        <v>62</v>
      </c>
      <c r="F237" s="7" t="n">
        <v>7</v>
      </c>
    </row>
    <row r="238" spans="1:7">
      <c r="A238" t="s">
        <v>4</v>
      </c>
      <c r="B238" s="4" t="s">
        <v>5</v>
      </c>
      <c r="C238" s="4" t="s">
        <v>15</v>
      </c>
      <c r="D238" s="4" t="s">
        <v>10</v>
      </c>
      <c r="E238" s="4" t="s">
        <v>15</v>
      </c>
      <c r="F238" s="4" t="s">
        <v>22</v>
      </c>
    </row>
    <row r="239" spans="1:7">
      <c r="A239" t="n">
        <v>2203</v>
      </c>
      <c r="B239" s="11" t="n">
        <v>5</v>
      </c>
      <c r="C239" s="7" t="n">
        <v>30</v>
      </c>
      <c r="D239" s="7" t="n">
        <v>11159</v>
      </c>
      <c r="E239" s="7" t="n">
        <v>1</v>
      </c>
      <c r="F239" s="12" t="n">
        <f t="normal" ca="1">A243</f>
        <v>0</v>
      </c>
    </row>
    <row r="240" spans="1:7">
      <c r="A240" t="s">
        <v>4</v>
      </c>
      <c r="B240" s="4" t="s">
        <v>5</v>
      </c>
      <c r="C240" s="4" t="s">
        <v>15</v>
      </c>
      <c r="D240" s="4" t="s">
        <v>15</v>
      </c>
      <c r="E240" s="4" t="s">
        <v>6</v>
      </c>
      <c r="F240" s="4" t="s">
        <v>10</v>
      </c>
    </row>
    <row r="241" spans="1:6">
      <c r="A241" t="n">
        <v>2212</v>
      </c>
      <c r="B241" s="34" t="n">
        <v>107</v>
      </c>
      <c r="C241" s="7" t="n">
        <v>1</v>
      </c>
      <c r="D241" s="7" t="n">
        <v>0</v>
      </c>
      <c r="E241" s="7" t="s">
        <v>63</v>
      </c>
      <c r="F241" s="7" t="n">
        <v>8</v>
      </c>
    </row>
    <row r="242" spans="1:6">
      <c r="A242" t="s">
        <v>4</v>
      </c>
      <c r="B242" s="4" t="s">
        <v>5</v>
      </c>
      <c r="C242" s="4" t="s">
        <v>15</v>
      </c>
      <c r="D242" s="4" t="s">
        <v>15</v>
      </c>
      <c r="E242" s="4" t="s">
        <v>6</v>
      </c>
      <c r="F242" s="4" t="s">
        <v>10</v>
      </c>
    </row>
    <row r="243" spans="1:6">
      <c r="A243" t="n">
        <v>2249</v>
      </c>
      <c r="B243" s="34" t="n">
        <v>107</v>
      </c>
      <c r="C243" s="7" t="n">
        <v>1</v>
      </c>
      <c r="D243" s="7" t="n">
        <v>0</v>
      </c>
      <c r="E243" s="7" t="s">
        <v>64</v>
      </c>
      <c r="F243" s="7" t="n">
        <v>0</v>
      </c>
    </row>
    <row r="244" spans="1:6">
      <c r="A244" t="s">
        <v>4</v>
      </c>
      <c r="B244" s="4" t="s">
        <v>5</v>
      </c>
      <c r="C244" s="4" t="s">
        <v>15</v>
      </c>
      <c r="D244" s="4" t="s">
        <v>15</v>
      </c>
      <c r="E244" s="4" t="s">
        <v>15</v>
      </c>
      <c r="F244" s="4" t="s">
        <v>10</v>
      </c>
      <c r="G244" s="4" t="s">
        <v>10</v>
      </c>
      <c r="H244" s="4" t="s">
        <v>15</v>
      </c>
    </row>
    <row r="245" spans="1:6">
      <c r="A245" t="n">
        <v>2261</v>
      </c>
      <c r="B245" s="34" t="n">
        <v>107</v>
      </c>
      <c r="C245" s="7" t="n">
        <v>2</v>
      </c>
      <c r="D245" s="7" t="n">
        <v>0</v>
      </c>
      <c r="E245" s="7" t="n">
        <v>1</v>
      </c>
      <c r="F245" s="7" t="n">
        <v>65535</v>
      </c>
      <c r="G245" s="7" t="n">
        <v>65535</v>
      </c>
      <c r="H245" s="7" t="n">
        <v>0</v>
      </c>
    </row>
    <row r="246" spans="1:6">
      <c r="A246" t="s">
        <v>4</v>
      </c>
      <c r="B246" s="4" t="s">
        <v>5</v>
      </c>
      <c r="C246" s="4" t="s">
        <v>15</v>
      </c>
      <c r="D246" s="4" t="s">
        <v>15</v>
      </c>
      <c r="E246" s="4" t="s">
        <v>15</v>
      </c>
    </row>
    <row r="247" spans="1:6">
      <c r="A247" t="n">
        <v>2270</v>
      </c>
      <c r="B247" s="34" t="n">
        <v>107</v>
      </c>
      <c r="C247" s="7" t="n">
        <v>4</v>
      </c>
      <c r="D247" s="7" t="n">
        <v>0</v>
      </c>
      <c r="E247" s="7" t="n">
        <v>0</v>
      </c>
    </row>
    <row r="248" spans="1:6">
      <c r="A248" t="s">
        <v>4</v>
      </c>
      <c r="B248" s="4" t="s">
        <v>5</v>
      </c>
      <c r="C248" s="4" t="s">
        <v>15</v>
      </c>
      <c r="D248" s="4" t="s">
        <v>15</v>
      </c>
    </row>
    <row r="249" spans="1:6">
      <c r="A249" t="n">
        <v>2274</v>
      </c>
      <c r="B249" s="34" t="n">
        <v>107</v>
      </c>
      <c r="C249" s="7" t="n">
        <v>3</v>
      </c>
      <c r="D249" s="7" t="n">
        <v>0</v>
      </c>
    </row>
    <row r="250" spans="1:6">
      <c r="A250" t="s">
        <v>4</v>
      </c>
      <c r="B250" s="4" t="s">
        <v>5</v>
      </c>
      <c r="C250" s="4" t="s">
        <v>15</v>
      </c>
      <c r="D250" s="4" t="s">
        <v>15</v>
      </c>
      <c r="E250" s="4" t="s">
        <v>15</v>
      </c>
      <c r="F250" s="4" t="s">
        <v>9</v>
      </c>
      <c r="G250" s="4" t="s">
        <v>15</v>
      </c>
      <c r="H250" s="4" t="s">
        <v>15</v>
      </c>
      <c r="I250" s="4" t="s">
        <v>22</v>
      </c>
    </row>
    <row r="251" spans="1:6">
      <c r="A251" t="n">
        <v>2277</v>
      </c>
      <c r="B251" s="11" t="n">
        <v>5</v>
      </c>
      <c r="C251" s="7" t="n">
        <v>35</v>
      </c>
      <c r="D251" s="7" t="n">
        <v>0</v>
      </c>
      <c r="E251" s="7" t="n">
        <v>0</v>
      </c>
      <c r="F251" s="7" t="n">
        <v>0</v>
      </c>
      <c r="G251" s="7" t="n">
        <v>5</v>
      </c>
      <c r="H251" s="7" t="n">
        <v>1</v>
      </c>
      <c r="I251" s="12" t="n">
        <f t="normal" ca="1">A335</f>
        <v>0</v>
      </c>
    </row>
    <row r="252" spans="1:6">
      <c r="A252" t="s">
        <v>4</v>
      </c>
      <c r="B252" s="4" t="s">
        <v>5</v>
      </c>
      <c r="C252" s="4" t="s">
        <v>15</v>
      </c>
      <c r="D252" s="4" t="s">
        <v>10</v>
      </c>
      <c r="E252" s="4" t="s">
        <v>10</v>
      </c>
      <c r="F252" s="4" t="s">
        <v>10</v>
      </c>
      <c r="G252" s="4" t="s">
        <v>10</v>
      </c>
      <c r="H252" s="4" t="s">
        <v>10</v>
      </c>
      <c r="I252" s="4" t="s">
        <v>6</v>
      </c>
      <c r="J252" s="4" t="s">
        <v>21</v>
      </c>
      <c r="K252" s="4" t="s">
        <v>21</v>
      </c>
      <c r="L252" s="4" t="s">
        <v>21</v>
      </c>
      <c r="M252" s="4" t="s">
        <v>9</v>
      </c>
      <c r="N252" s="4" t="s">
        <v>9</v>
      </c>
      <c r="O252" s="4" t="s">
        <v>21</v>
      </c>
      <c r="P252" s="4" t="s">
        <v>21</v>
      </c>
      <c r="Q252" s="4" t="s">
        <v>21</v>
      </c>
      <c r="R252" s="4" t="s">
        <v>21</v>
      </c>
      <c r="S252" s="4" t="s">
        <v>15</v>
      </c>
    </row>
    <row r="253" spans="1:6">
      <c r="A253" t="n">
        <v>2291</v>
      </c>
      <c r="B253" s="10" t="n">
        <v>39</v>
      </c>
      <c r="C253" s="7" t="n">
        <v>12</v>
      </c>
      <c r="D253" s="7" t="n">
        <v>65533</v>
      </c>
      <c r="E253" s="7" t="n">
        <v>201</v>
      </c>
      <c r="F253" s="7" t="n">
        <v>0</v>
      </c>
      <c r="G253" s="7" t="n">
        <v>65533</v>
      </c>
      <c r="H253" s="7" t="n">
        <v>3</v>
      </c>
      <c r="I253" s="7" t="s">
        <v>14</v>
      </c>
      <c r="J253" s="7" t="n">
        <v>-13.9289999008179</v>
      </c>
      <c r="K253" s="7" t="n">
        <v>-0.00600000005215406</v>
      </c>
      <c r="L253" s="7" t="n">
        <v>0.00899999961256981</v>
      </c>
      <c r="M253" s="7" t="n">
        <v>0</v>
      </c>
      <c r="N253" s="7" t="n">
        <v>0</v>
      </c>
      <c r="O253" s="7" t="n">
        <v>0</v>
      </c>
      <c r="P253" s="7" t="n">
        <v>1</v>
      </c>
      <c r="Q253" s="7" t="n">
        <v>1</v>
      </c>
      <c r="R253" s="7" t="n">
        <v>1</v>
      </c>
      <c r="S253" s="7" t="n">
        <v>255</v>
      </c>
    </row>
    <row r="254" spans="1:6">
      <c r="A254" t="s">
        <v>4</v>
      </c>
      <c r="B254" s="4" t="s">
        <v>5</v>
      </c>
      <c r="C254" s="4" t="s">
        <v>15</v>
      </c>
      <c r="D254" s="4" t="s">
        <v>10</v>
      </c>
      <c r="E254" s="4" t="s">
        <v>21</v>
      </c>
      <c r="F254" s="4" t="s">
        <v>10</v>
      </c>
      <c r="G254" s="4" t="s">
        <v>9</v>
      </c>
      <c r="H254" s="4" t="s">
        <v>9</v>
      </c>
      <c r="I254" s="4" t="s">
        <v>10</v>
      </c>
      <c r="J254" s="4" t="s">
        <v>10</v>
      </c>
      <c r="K254" s="4" t="s">
        <v>9</v>
      </c>
      <c r="L254" s="4" t="s">
        <v>9</v>
      </c>
      <c r="M254" s="4" t="s">
        <v>9</v>
      </c>
      <c r="N254" s="4" t="s">
        <v>9</v>
      </c>
      <c r="O254" s="4" t="s">
        <v>6</v>
      </c>
    </row>
    <row r="255" spans="1:6">
      <c r="A255" t="n">
        <v>2341</v>
      </c>
      <c r="B255" s="13" t="n">
        <v>50</v>
      </c>
      <c r="C255" s="7" t="n">
        <v>0</v>
      </c>
      <c r="D255" s="7" t="n">
        <v>13257</v>
      </c>
      <c r="E255" s="7" t="n">
        <v>1</v>
      </c>
      <c r="F255" s="7" t="n">
        <v>0</v>
      </c>
      <c r="G255" s="7" t="n">
        <v>0</v>
      </c>
      <c r="H255" s="7" t="n">
        <v>0</v>
      </c>
      <c r="I255" s="7" t="n">
        <v>0</v>
      </c>
      <c r="J255" s="7" t="n">
        <v>65533</v>
      </c>
      <c r="K255" s="7" t="n">
        <v>0</v>
      </c>
      <c r="L255" s="7" t="n">
        <v>0</v>
      </c>
      <c r="M255" s="7" t="n">
        <v>0</v>
      </c>
      <c r="N255" s="7" t="n">
        <v>0</v>
      </c>
      <c r="O255" s="7" t="s">
        <v>14</v>
      </c>
    </row>
    <row r="256" spans="1:6">
      <c r="A256" t="s">
        <v>4</v>
      </c>
      <c r="B256" s="4" t="s">
        <v>5</v>
      </c>
      <c r="C256" s="4" t="s">
        <v>10</v>
      </c>
    </row>
    <row r="257" spans="1:19">
      <c r="A257" t="n">
        <v>2380</v>
      </c>
      <c r="B257" s="26" t="n">
        <v>16</v>
      </c>
      <c r="C257" s="7" t="n">
        <v>0</v>
      </c>
    </row>
    <row r="258" spans="1:19">
      <c r="A258" t="s">
        <v>4</v>
      </c>
      <c r="B258" s="4" t="s">
        <v>5</v>
      </c>
      <c r="C258" s="4" t="s">
        <v>15</v>
      </c>
      <c r="D258" s="4" t="s">
        <v>15</v>
      </c>
      <c r="E258" s="4" t="s">
        <v>21</v>
      </c>
      <c r="F258" s="4" t="s">
        <v>10</v>
      </c>
    </row>
    <row r="259" spans="1:19">
      <c r="A259" t="n">
        <v>2383</v>
      </c>
      <c r="B259" s="32" t="n">
        <v>45</v>
      </c>
      <c r="C259" s="7" t="n">
        <v>5</v>
      </c>
      <c r="D259" s="7" t="n">
        <v>3</v>
      </c>
      <c r="E259" s="7" t="n">
        <v>6.69999980926514</v>
      </c>
      <c r="F259" s="7" t="n">
        <v>5000</v>
      </c>
    </row>
    <row r="260" spans="1:19">
      <c r="A260" t="s">
        <v>4</v>
      </c>
      <c r="B260" s="4" t="s">
        <v>5</v>
      </c>
      <c r="C260" s="4" t="s">
        <v>10</v>
      </c>
    </row>
    <row r="261" spans="1:19">
      <c r="A261" t="n">
        <v>2392</v>
      </c>
      <c r="B261" s="26" t="n">
        <v>16</v>
      </c>
      <c r="C261" s="7" t="n">
        <v>2000</v>
      </c>
    </row>
    <row r="262" spans="1:19">
      <c r="A262" t="s">
        <v>4</v>
      </c>
      <c r="B262" s="4" t="s">
        <v>5</v>
      </c>
      <c r="C262" s="4" t="s">
        <v>15</v>
      </c>
      <c r="D262" s="4" t="s">
        <v>10</v>
      </c>
      <c r="E262" s="4" t="s">
        <v>10</v>
      </c>
      <c r="F262" s="4" t="s">
        <v>10</v>
      </c>
      <c r="G262" s="4" t="s">
        <v>10</v>
      </c>
      <c r="H262" s="4" t="s">
        <v>10</v>
      </c>
      <c r="I262" s="4" t="s">
        <v>6</v>
      </c>
      <c r="J262" s="4" t="s">
        <v>21</v>
      </c>
      <c r="K262" s="4" t="s">
        <v>21</v>
      </c>
      <c r="L262" s="4" t="s">
        <v>21</v>
      </c>
      <c r="M262" s="4" t="s">
        <v>9</v>
      </c>
      <c r="N262" s="4" t="s">
        <v>9</v>
      </c>
      <c r="O262" s="4" t="s">
        <v>21</v>
      </c>
      <c r="P262" s="4" t="s">
        <v>21</v>
      </c>
      <c r="Q262" s="4" t="s">
        <v>21</v>
      </c>
      <c r="R262" s="4" t="s">
        <v>21</v>
      </c>
      <c r="S262" s="4" t="s">
        <v>15</v>
      </c>
    </row>
    <row r="263" spans="1:19">
      <c r="A263" t="n">
        <v>2395</v>
      </c>
      <c r="B263" s="10" t="n">
        <v>39</v>
      </c>
      <c r="C263" s="7" t="n">
        <v>12</v>
      </c>
      <c r="D263" s="7" t="n">
        <v>65533</v>
      </c>
      <c r="E263" s="7" t="n">
        <v>202</v>
      </c>
      <c r="F263" s="7" t="n">
        <v>0</v>
      </c>
      <c r="G263" s="7" t="n">
        <v>61456</v>
      </c>
      <c r="H263" s="7" t="n">
        <v>3</v>
      </c>
      <c r="I263" s="7" t="s">
        <v>14</v>
      </c>
      <c r="J263" s="7" t="n">
        <v>0</v>
      </c>
      <c r="K263" s="7" t="n">
        <v>0</v>
      </c>
      <c r="L263" s="7" t="n">
        <v>0</v>
      </c>
      <c r="M263" s="7" t="n">
        <v>0</v>
      </c>
      <c r="N263" s="7" t="n">
        <v>0</v>
      </c>
      <c r="O263" s="7" t="n">
        <v>0</v>
      </c>
      <c r="P263" s="7" t="n">
        <v>1</v>
      </c>
      <c r="Q263" s="7" t="n">
        <v>1</v>
      </c>
      <c r="R263" s="7" t="n">
        <v>1</v>
      </c>
      <c r="S263" s="7" t="n">
        <v>255</v>
      </c>
    </row>
    <row r="264" spans="1:19">
      <c r="A264" t="s">
        <v>4</v>
      </c>
      <c r="B264" s="4" t="s">
        <v>5</v>
      </c>
      <c r="C264" s="4" t="s">
        <v>10</v>
      </c>
    </row>
    <row r="265" spans="1:19">
      <c r="A265" t="n">
        <v>2445</v>
      </c>
      <c r="B265" s="26" t="n">
        <v>16</v>
      </c>
      <c r="C265" s="7" t="n">
        <v>500</v>
      </c>
    </row>
    <row r="266" spans="1:19">
      <c r="A266" t="s">
        <v>4</v>
      </c>
      <c r="B266" s="4" t="s">
        <v>5</v>
      </c>
      <c r="C266" s="4" t="s">
        <v>10</v>
      </c>
      <c r="D266" s="4" t="s">
        <v>9</v>
      </c>
    </row>
    <row r="267" spans="1:19">
      <c r="A267" t="n">
        <v>2448</v>
      </c>
      <c r="B267" s="35" t="n">
        <v>43</v>
      </c>
      <c r="C267" s="7" t="n">
        <v>61456</v>
      </c>
      <c r="D267" s="7" t="n">
        <v>1</v>
      </c>
    </row>
    <row r="268" spans="1:19">
      <c r="A268" t="s">
        <v>4</v>
      </c>
      <c r="B268" s="4" t="s">
        <v>5</v>
      </c>
      <c r="C268" s="4" t="s">
        <v>10</v>
      </c>
    </row>
    <row r="269" spans="1:19">
      <c r="A269" t="n">
        <v>2455</v>
      </c>
      <c r="B269" s="26" t="n">
        <v>16</v>
      </c>
      <c r="C269" s="7" t="n">
        <v>1000</v>
      </c>
    </row>
    <row r="270" spans="1:19">
      <c r="A270" t="s">
        <v>4</v>
      </c>
      <c r="B270" s="4" t="s">
        <v>5</v>
      </c>
      <c r="C270" s="4" t="s">
        <v>15</v>
      </c>
      <c r="D270" s="4" t="s">
        <v>10</v>
      </c>
      <c r="E270" s="4" t="s">
        <v>21</v>
      </c>
    </row>
    <row r="271" spans="1:19">
      <c r="A271" t="n">
        <v>2458</v>
      </c>
      <c r="B271" s="28" t="n">
        <v>58</v>
      </c>
      <c r="C271" s="7" t="n">
        <v>0</v>
      </c>
      <c r="D271" s="7" t="n">
        <v>2000</v>
      </c>
      <c r="E271" s="7" t="n">
        <v>1</v>
      </c>
    </row>
    <row r="272" spans="1:19">
      <c r="A272" t="s">
        <v>4</v>
      </c>
      <c r="B272" s="4" t="s">
        <v>5</v>
      </c>
      <c r="C272" s="4" t="s">
        <v>15</v>
      </c>
      <c r="D272" s="4" t="s">
        <v>10</v>
      </c>
      <c r="E272" s="4" t="s">
        <v>10</v>
      </c>
    </row>
    <row r="273" spans="1:19">
      <c r="A273" t="n">
        <v>2466</v>
      </c>
      <c r="B273" s="13" t="n">
        <v>50</v>
      </c>
      <c r="C273" s="7" t="n">
        <v>1</v>
      </c>
      <c r="D273" s="7" t="n">
        <v>8200</v>
      </c>
      <c r="E273" s="7" t="n">
        <v>1000</v>
      </c>
    </row>
    <row r="274" spans="1:19">
      <c r="A274" t="s">
        <v>4</v>
      </c>
      <c r="B274" s="4" t="s">
        <v>5</v>
      </c>
      <c r="C274" s="4" t="s">
        <v>15</v>
      </c>
      <c r="D274" s="4" t="s">
        <v>10</v>
      </c>
    </row>
    <row r="275" spans="1:19">
      <c r="A275" t="n">
        <v>2472</v>
      </c>
      <c r="B275" s="28" t="n">
        <v>58</v>
      </c>
      <c r="C275" s="7" t="n">
        <v>255</v>
      </c>
      <c r="D275" s="7" t="n">
        <v>0</v>
      </c>
    </row>
    <row r="276" spans="1:19">
      <c r="A276" t="s">
        <v>4</v>
      </c>
      <c r="B276" s="4" t="s">
        <v>5</v>
      </c>
      <c r="C276" s="4" t="s">
        <v>10</v>
      </c>
      <c r="D276" s="4" t="s">
        <v>9</v>
      </c>
    </row>
    <row r="277" spans="1:19">
      <c r="A277" t="n">
        <v>2476</v>
      </c>
      <c r="B277" s="36" t="n">
        <v>44</v>
      </c>
      <c r="C277" s="7" t="n">
        <v>61456</v>
      </c>
      <c r="D277" s="7" t="n">
        <v>1</v>
      </c>
    </row>
    <row r="278" spans="1:19">
      <c r="A278" t="s">
        <v>4</v>
      </c>
      <c r="B278" s="4" t="s">
        <v>5</v>
      </c>
      <c r="C278" s="4" t="s">
        <v>15</v>
      </c>
      <c r="D278" s="4" t="s">
        <v>10</v>
      </c>
      <c r="E278" s="4" t="s">
        <v>15</v>
      </c>
    </row>
    <row r="279" spans="1:19">
      <c r="A279" t="n">
        <v>2483</v>
      </c>
      <c r="B279" s="10" t="n">
        <v>39</v>
      </c>
      <c r="C279" s="7" t="n">
        <v>11</v>
      </c>
      <c r="D279" s="7" t="n">
        <v>65533</v>
      </c>
      <c r="E279" s="7" t="n">
        <v>201</v>
      </c>
    </row>
    <row r="280" spans="1:19">
      <c r="A280" t="s">
        <v>4</v>
      </c>
      <c r="B280" s="4" t="s">
        <v>5</v>
      </c>
      <c r="C280" s="4" t="s">
        <v>15</v>
      </c>
      <c r="D280" s="4" t="s">
        <v>10</v>
      </c>
      <c r="E280" s="4" t="s">
        <v>15</v>
      </c>
    </row>
    <row r="281" spans="1:19">
      <c r="A281" t="n">
        <v>2488</v>
      </c>
      <c r="B281" s="10" t="n">
        <v>39</v>
      </c>
      <c r="C281" s="7" t="n">
        <v>11</v>
      </c>
      <c r="D281" s="7" t="n">
        <v>65533</v>
      </c>
      <c r="E281" s="7" t="n">
        <v>202</v>
      </c>
    </row>
    <row r="282" spans="1:19">
      <c r="A282" t="s">
        <v>4</v>
      </c>
      <c r="B282" s="4" t="s">
        <v>5</v>
      </c>
      <c r="C282" s="4" t="s">
        <v>10</v>
      </c>
    </row>
    <row r="283" spans="1:19">
      <c r="A283" t="n">
        <v>2493</v>
      </c>
      <c r="B283" s="33" t="n">
        <v>12</v>
      </c>
      <c r="C283" s="7" t="n">
        <v>6753</v>
      </c>
    </row>
    <row r="284" spans="1:19">
      <c r="A284" t="s">
        <v>4</v>
      </c>
      <c r="B284" s="4" t="s">
        <v>5</v>
      </c>
      <c r="C284" s="4" t="s">
        <v>15</v>
      </c>
      <c r="D284" s="4" t="s">
        <v>15</v>
      </c>
      <c r="E284" s="4" t="s">
        <v>15</v>
      </c>
      <c r="F284" s="4" t="s">
        <v>9</v>
      </c>
      <c r="G284" s="4" t="s">
        <v>15</v>
      </c>
      <c r="H284" s="4" t="s">
        <v>15</v>
      </c>
      <c r="I284" s="4" t="s">
        <v>22</v>
      </c>
    </row>
    <row r="285" spans="1:19">
      <c r="A285" t="n">
        <v>2496</v>
      </c>
      <c r="B285" s="11" t="n">
        <v>5</v>
      </c>
      <c r="C285" s="7" t="n">
        <v>35</v>
      </c>
      <c r="D285" s="7" t="n">
        <v>0</v>
      </c>
      <c r="E285" s="7" t="n">
        <v>0</v>
      </c>
      <c r="F285" s="7" t="n">
        <v>1</v>
      </c>
      <c r="G285" s="7" t="n">
        <v>2</v>
      </c>
      <c r="H285" s="7" t="n">
        <v>1</v>
      </c>
      <c r="I285" s="12" t="n">
        <f t="normal" ca="1">A291</f>
        <v>0</v>
      </c>
    </row>
    <row r="286" spans="1:19">
      <c r="A286" t="s">
        <v>4</v>
      </c>
      <c r="B286" s="4" t="s">
        <v>5</v>
      </c>
      <c r="C286" s="4" t="s">
        <v>6</v>
      </c>
      <c r="D286" s="4" t="s">
        <v>6</v>
      </c>
      <c r="E286" s="4" t="s">
        <v>15</v>
      </c>
    </row>
    <row r="287" spans="1:19">
      <c r="A287" t="n">
        <v>2510</v>
      </c>
      <c r="B287" s="37" t="n">
        <v>30</v>
      </c>
      <c r="C287" s="7" t="s">
        <v>65</v>
      </c>
      <c r="D287" s="7" t="s">
        <v>14</v>
      </c>
      <c r="E287" s="7" t="n">
        <v>0</v>
      </c>
    </row>
    <row r="288" spans="1:19">
      <c r="A288" t="s">
        <v>4</v>
      </c>
      <c r="B288" s="4" t="s">
        <v>5</v>
      </c>
      <c r="C288" s="4" t="s">
        <v>22</v>
      </c>
    </row>
    <row r="289" spans="1:9">
      <c r="A289" t="n">
        <v>2519</v>
      </c>
      <c r="B289" s="15" t="n">
        <v>3</v>
      </c>
      <c r="C289" s="12" t="n">
        <f t="normal" ca="1">A333</f>
        <v>0</v>
      </c>
    </row>
    <row r="290" spans="1:9">
      <c r="A290" t="s">
        <v>4</v>
      </c>
      <c r="B290" s="4" t="s">
        <v>5</v>
      </c>
      <c r="C290" s="4" t="s">
        <v>15</v>
      </c>
      <c r="D290" s="4" t="s">
        <v>15</v>
      </c>
      <c r="E290" s="4" t="s">
        <v>15</v>
      </c>
      <c r="F290" s="4" t="s">
        <v>9</v>
      </c>
      <c r="G290" s="4" t="s">
        <v>15</v>
      </c>
      <c r="H290" s="4" t="s">
        <v>15</v>
      </c>
      <c r="I290" s="4" t="s">
        <v>22</v>
      </c>
    </row>
    <row r="291" spans="1:9">
      <c r="A291" t="n">
        <v>2524</v>
      </c>
      <c r="B291" s="11" t="n">
        <v>5</v>
      </c>
      <c r="C291" s="7" t="n">
        <v>35</v>
      </c>
      <c r="D291" s="7" t="n">
        <v>0</v>
      </c>
      <c r="E291" s="7" t="n">
        <v>0</v>
      </c>
      <c r="F291" s="7" t="n">
        <v>2</v>
      </c>
      <c r="G291" s="7" t="n">
        <v>2</v>
      </c>
      <c r="H291" s="7" t="n">
        <v>1</v>
      </c>
      <c r="I291" s="12" t="n">
        <f t="normal" ca="1">A297</f>
        <v>0</v>
      </c>
    </row>
    <row r="292" spans="1:9">
      <c r="A292" t="s">
        <v>4</v>
      </c>
      <c r="B292" s="4" t="s">
        <v>5</v>
      </c>
      <c r="C292" s="4" t="s">
        <v>6</v>
      </c>
      <c r="D292" s="4" t="s">
        <v>6</v>
      </c>
      <c r="E292" s="4" t="s">
        <v>15</v>
      </c>
    </row>
    <row r="293" spans="1:9">
      <c r="A293" t="n">
        <v>2538</v>
      </c>
      <c r="B293" s="37" t="n">
        <v>30</v>
      </c>
      <c r="C293" s="7" t="s">
        <v>66</v>
      </c>
      <c r="D293" s="7" t="s">
        <v>14</v>
      </c>
      <c r="E293" s="7" t="n">
        <v>0</v>
      </c>
    </row>
    <row r="294" spans="1:9">
      <c r="A294" t="s">
        <v>4</v>
      </c>
      <c r="B294" s="4" t="s">
        <v>5</v>
      </c>
      <c r="C294" s="4" t="s">
        <v>22</v>
      </c>
    </row>
    <row r="295" spans="1:9">
      <c r="A295" t="n">
        <v>2547</v>
      </c>
      <c r="B295" s="15" t="n">
        <v>3</v>
      </c>
      <c r="C295" s="12" t="n">
        <f t="normal" ca="1">A333</f>
        <v>0</v>
      </c>
    </row>
    <row r="296" spans="1:9">
      <c r="A296" t="s">
        <v>4</v>
      </c>
      <c r="B296" s="4" t="s">
        <v>5</v>
      </c>
      <c r="C296" s="4" t="s">
        <v>15</v>
      </c>
      <c r="D296" s="4" t="s">
        <v>15</v>
      </c>
      <c r="E296" s="4" t="s">
        <v>15</v>
      </c>
      <c r="F296" s="4" t="s">
        <v>9</v>
      </c>
      <c r="G296" s="4" t="s">
        <v>15</v>
      </c>
      <c r="H296" s="4" t="s">
        <v>15</v>
      </c>
      <c r="I296" s="4" t="s">
        <v>22</v>
      </c>
    </row>
    <row r="297" spans="1:9">
      <c r="A297" t="n">
        <v>2552</v>
      </c>
      <c r="B297" s="11" t="n">
        <v>5</v>
      </c>
      <c r="C297" s="7" t="n">
        <v>35</v>
      </c>
      <c r="D297" s="7" t="n">
        <v>0</v>
      </c>
      <c r="E297" s="7" t="n">
        <v>0</v>
      </c>
      <c r="F297" s="7" t="n">
        <v>3</v>
      </c>
      <c r="G297" s="7" t="n">
        <v>2</v>
      </c>
      <c r="H297" s="7" t="n">
        <v>1</v>
      </c>
      <c r="I297" s="12" t="n">
        <f t="normal" ca="1">A303</f>
        <v>0</v>
      </c>
    </row>
    <row r="298" spans="1:9">
      <c r="A298" t="s">
        <v>4</v>
      </c>
      <c r="B298" s="4" t="s">
        <v>5</v>
      </c>
      <c r="C298" s="4" t="s">
        <v>6</v>
      </c>
      <c r="D298" s="4" t="s">
        <v>6</v>
      </c>
      <c r="E298" s="4" t="s">
        <v>15</v>
      </c>
    </row>
    <row r="299" spans="1:9">
      <c r="A299" t="n">
        <v>2566</v>
      </c>
      <c r="B299" s="37" t="n">
        <v>30</v>
      </c>
      <c r="C299" s="7" t="s">
        <v>67</v>
      </c>
      <c r="D299" s="7" t="s">
        <v>14</v>
      </c>
      <c r="E299" s="7" t="n">
        <v>0</v>
      </c>
    </row>
    <row r="300" spans="1:9">
      <c r="A300" t="s">
        <v>4</v>
      </c>
      <c r="B300" s="4" t="s">
        <v>5</v>
      </c>
      <c r="C300" s="4" t="s">
        <v>22</v>
      </c>
    </row>
    <row r="301" spans="1:9">
      <c r="A301" t="n">
        <v>2575</v>
      </c>
      <c r="B301" s="15" t="n">
        <v>3</v>
      </c>
      <c r="C301" s="12" t="n">
        <f t="normal" ca="1">A333</f>
        <v>0</v>
      </c>
    </row>
    <row r="302" spans="1:9">
      <c r="A302" t="s">
        <v>4</v>
      </c>
      <c r="B302" s="4" t="s">
        <v>5</v>
      </c>
      <c r="C302" s="4" t="s">
        <v>15</v>
      </c>
      <c r="D302" s="4" t="s">
        <v>15</v>
      </c>
      <c r="E302" s="4" t="s">
        <v>15</v>
      </c>
      <c r="F302" s="4" t="s">
        <v>9</v>
      </c>
      <c r="G302" s="4" t="s">
        <v>15</v>
      </c>
      <c r="H302" s="4" t="s">
        <v>15</v>
      </c>
      <c r="I302" s="4" t="s">
        <v>22</v>
      </c>
    </row>
    <row r="303" spans="1:9">
      <c r="A303" t="n">
        <v>2580</v>
      </c>
      <c r="B303" s="11" t="n">
        <v>5</v>
      </c>
      <c r="C303" s="7" t="n">
        <v>35</v>
      </c>
      <c r="D303" s="7" t="n">
        <v>0</v>
      </c>
      <c r="E303" s="7" t="n">
        <v>0</v>
      </c>
      <c r="F303" s="7" t="n">
        <v>4</v>
      </c>
      <c r="G303" s="7" t="n">
        <v>2</v>
      </c>
      <c r="H303" s="7" t="n">
        <v>1</v>
      </c>
      <c r="I303" s="12" t="n">
        <f t="normal" ca="1">A309</f>
        <v>0</v>
      </c>
    </row>
    <row r="304" spans="1:9">
      <c r="A304" t="s">
        <v>4</v>
      </c>
      <c r="B304" s="4" t="s">
        <v>5</v>
      </c>
      <c r="C304" s="4" t="s">
        <v>6</v>
      </c>
      <c r="D304" s="4" t="s">
        <v>6</v>
      </c>
      <c r="E304" s="4" t="s">
        <v>15</v>
      </c>
    </row>
    <row r="305" spans="1:9">
      <c r="A305" t="n">
        <v>2594</v>
      </c>
      <c r="B305" s="37" t="n">
        <v>30</v>
      </c>
      <c r="C305" s="7" t="s">
        <v>68</v>
      </c>
      <c r="D305" s="7" t="s">
        <v>14</v>
      </c>
      <c r="E305" s="7" t="n">
        <v>0</v>
      </c>
    </row>
    <row r="306" spans="1:9">
      <c r="A306" t="s">
        <v>4</v>
      </c>
      <c r="B306" s="4" t="s">
        <v>5</v>
      </c>
      <c r="C306" s="4" t="s">
        <v>22</v>
      </c>
    </row>
    <row r="307" spans="1:9">
      <c r="A307" t="n">
        <v>2603</v>
      </c>
      <c r="B307" s="15" t="n">
        <v>3</v>
      </c>
      <c r="C307" s="12" t="n">
        <f t="normal" ca="1">A333</f>
        <v>0</v>
      </c>
    </row>
    <row r="308" spans="1:9">
      <c r="A308" t="s">
        <v>4</v>
      </c>
      <c r="B308" s="4" t="s">
        <v>5</v>
      </c>
      <c r="C308" s="4" t="s">
        <v>15</v>
      </c>
      <c r="D308" s="4" t="s">
        <v>15</v>
      </c>
      <c r="E308" s="4" t="s">
        <v>15</v>
      </c>
      <c r="F308" s="4" t="s">
        <v>9</v>
      </c>
      <c r="G308" s="4" t="s">
        <v>15</v>
      </c>
      <c r="H308" s="4" t="s">
        <v>15</v>
      </c>
      <c r="I308" s="4" t="s">
        <v>22</v>
      </c>
    </row>
    <row r="309" spans="1:9">
      <c r="A309" t="n">
        <v>2608</v>
      </c>
      <c r="B309" s="11" t="n">
        <v>5</v>
      </c>
      <c r="C309" s="7" t="n">
        <v>35</v>
      </c>
      <c r="D309" s="7" t="n">
        <v>0</v>
      </c>
      <c r="E309" s="7" t="n">
        <v>0</v>
      </c>
      <c r="F309" s="7" t="n">
        <v>5</v>
      </c>
      <c r="G309" s="7" t="n">
        <v>2</v>
      </c>
      <c r="H309" s="7" t="n">
        <v>1</v>
      </c>
      <c r="I309" s="12" t="n">
        <f t="normal" ca="1">A315</f>
        <v>0</v>
      </c>
    </row>
    <row r="310" spans="1:9">
      <c r="A310" t="s">
        <v>4</v>
      </c>
      <c r="B310" s="4" t="s">
        <v>5</v>
      </c>
      <c r="C310" s="4" t="s">
        <v>6</v>
      </c>
      <c r="D310" s="4" t="s">
        <v>6</v>
      </c>
      <c r="E310" s="4" t="s">
        <v>15</v>
      </c>
    </row>
    <row r="311" spans="1:9">
      <c r="A311" t="n">
        <v>2622</v>
      </c>
      <c r="B311" s="37" t="n">
        <v>30</v>
      </c>
      <c r="C311" s="7" t="s">
        <v>69</v>
      </c>
      <c r="D311" s="7" t="s">
        <v>14</v>
      </c>
      <c r="E311" s="7" t="n">
        <v>0</v>
      </c>
    </row>
    <row r="312" spans="1:9">
      <c r="A312" t="s">
        <v>4</v>
      </c>
      <c r="B312" s="4" t="s">
        <v>5</v>
      </c>
      <c r="C312" s="4" t="s">
        <v>22</v>
      </c>
    </row>
    <row r="313" spans="1:9">
      <c r="A313" t="n">
        <v>2631</v>
      </c>
      <c r="B313" s="15" t="n">
        <v>3</v>
      </c>
      <c r="C313" s="12" t="n">
        <f t="normal" ca="1">A333</f>
        <v>0</v>
      </c>
    </row>
    <row r="314" spans="1:9">
      <c r="A314" t="s">
        <v>4</v>
      </c>
      <c r="B314" s="4" t="s">
        <v>5</v>
      </c>
      <c r="C314" s="4" t="s">
        <v>15</v>
      </c>
      <c r="D314" s="4" t="s">
        <v>15</v>
      </c>
      <c r="E314" s="4" t="s">
        <v>15</v>
      </c>
      <c r="F314" s="4" t="s">
        <v>9</v>
      </c>
      <c r="G314" s="4" t="s">
        <v>15</v>
      </c>
      <c r="H314" s="4" t="s">
        <v>15</v>
      </c>
      <c r="I314" s="4" t="s">
        <v>22</v>
      </c>
    </row>
    <row r="315" spans="1:9">
      <c r="A315" t="n">
        <v>2636</v>
      </c>
      <c r="B315" s="11" t="n">
        <v>5</v>
      </c>
      <c r="C315" s="7" t="n">
        <v>35</v>
      </c>
      <c r="D315" s="7" t="n">
        <v>0</v>
      </c>
      <c r="E315" s="7" t="n">
        <v>0</v>
      </c>
      <c r="F315" s="7" t="n">
        <v>6</v>
      </c>
      <c r="G315" s="7" t="n">
        <v>2</v>
      </c>
      <c r="H315" s="7" t="n">
        <v>1</v>
      </c>
      <c r="I315" s="12" t="n">
        <f t="normal" ca="1">A321</f>
        <v>0</v>
      </c>
    </row>
    <row r="316" spans="1:9">
      <c r="A316" t="s">
        <v>4</v>
      </c>
      <c r="B316" s="4" t="s">
        <v>5</v>
      </c>
      <c r="C316" s="4" t="s">
        <v>6</v>
      </c>
      <c r="D316" s="4" t="s">
        <v>6</v>
      </c>
      <c r="E316" s="4" t="s">
        <v>15</v>
      </c>
    </row>
    <row r="317" spans="1:9">
      <c r="A317" t="n">
        <v>2650</v>
      </c>
      <c r="B317" s="37" t="n">
        <v>30</v>
      </c>
      <c r="C317" s="7" t="s">
        <v>70</v>
      </c>
      <c r="D317" s="7" t="s">
        <v>14</v>
      </c>
      <c r="E317" s="7" t="n">
        <v>0</v>
      </c>
    </row>
    <row r="318" spans="1:9">
      <c r="A318" t="s">
        <v>4</v>
      </c>
      <c r="B318" s="4" t="s">
        <v>5</v>
      </c>
      <c r="C318" s="4" t="s">
        <v>22</v>
      </c>
    </row>
    <row r="319" spans="1:9">
      <c r="A319" t="n">
        <v>2659</v>
      </c>
      <c r="B319" s="15" t="n">
        <v>3</v>
      </c>
      <c r="C319" s="12" t="n">
        <f t="normal" ca="1">A333</f>
        <v>0</v>
      </c>
    </row>
    <row r="320" spans="1:9">
      <c r="A320" t="s">
        <v>4</v>
      </c>
      <c r="B320" s="4" t="s">
        <v>5</v>
      </c>
      <c r="C320" s="4" t="s">
        <v>15</v>
      </c>
      <c r="D320" s="4" t="s">
        <v>15</v>
      </c>
      <c r="E320" s="4" t="s">
        <v>15</v>
      </c>
      <c r="F320" s="4" t="s">
        <v>9</v>
      </c>
      <c r="G320" s="4" t="s">
        <v>15</v>
      </c>
      <c r="H320" s="4" t="s">
        <v>15</v>
      </c>
      <c r="I320" s="4" t="s">
        <v>22</v>
      </c>
    </row>
    <row r="321" spans="1:9">
      <c r="A321" t="n">
        <v>2664</v>
      </c>
      <c r="B321" s="11" t="n">
        <v>5</v>
      </c>
      <c r="C321" s="7" t="n">
        <v>35</v>
      </c>
      <c r="D321" s="7" t="n">
        <v>0</v>
      </c>
      <c r="E321" s="7" t="n">
        <v>0</v>
      </c>
      <c r="F321" s="7" t="n">
        <v>7</v>
      </c>
      <c r="G321" s="7" t="n">
        <v>2</v>
      </c>
      <c r="H321" s="7" t="n">
        <v>1</v>
      </c>
      <c r="I321" s="12" t="n">
        <f t="normal" ca="1">A327</f>
        <v>0</v>
      </c>
    </row>
    <row r="322" spans="1:9">
      <c r="A322" t="s">
        <v>4</v>
      </c>
      <c r="B322" s="4" t="s">
        <v>5</v>
      </c>
      <c r="C322" s="4" t="s">
        <v>6</v>
      </c>
      <c r="D322" s="4" t="s">
        <v>6</v>
      </c>
      <c r="E322" s="4" t="s">
        <v>15</v>
      </c>
    </row>
    <row r="323" spans="1:9">
      <c r="A323" t="n">
        <v>2678</v>
      </c>
      <c r="B323" s="37" t="n">
        <v>30</v>
      </c>
      <c r="C323" s="7" t="s">
        <v>71</v>
      </c>
      <c r="D323" s="7" t="s">
        <v>14</v>
      </c>
      <c r="E323" s="7" t="n">
        <v>0</v>
      </c>
    </row>
    <row r="324" spans="1:9">
      <c r="A324" t="s">
        <v>4</v>
      </c>
      <c r="B324" s="4" t="s">
        <v>5</v>
      </c>
      <c r="C324" s="4" t="s">
        <v>22</v>
      </c>
    </row>
    <row r="325" spans="1:9">
      <c r="A325" t="n">
        <v>2687</v>
      </c>
      <c r="B325" s="15" t="n">
        <v>3</v>
      </c>
      <c r="C325" s="12" t="n">
        <f t="normal" ca="1">A333</f>
        <v>0</v>
      </c>
    </row>
    <row r="326" spans="1:9">
      <c r="A326" t="s">
        <v>4</v>
      </c>
      <c r="B326" s="4" t="s">
        <v>5</v>
      </c>
      <c r="C326" s="4" t="s">
        <v>15</v>
      </c>
      <c r="D326" s="4" t="s">
        <v>15</v>
      </c>
      <c r="E326" s="4" t="s">
        <v>15</v>
      </c>
      <c r="F326" s="4" t="s">
        <v>9</v>
      </c>
      <c r="G326" s="4" t="s">
        <v>15</v>
      </c>
      <c r="H326" s="4" t="s">
        <v>15</v>
      </c>
      <c r="I326" s="4" t="s">
        <v>22</v>
      </c>
    </row>
    <row r="327" spans="1:9">
      <c r="A327" t="n">
        <v>2692</v>
      </c>
      <c r="B327" s="11" t="n">
        <v>5</v>
      </c>
      <c r="C327" s="7" t="n">
        <v>35</v>
      </c>
      <c r="D327" s="7" t="n">
        <v>0</v>
      </c>
      <c r="E327" s="7" t="n">
        <v>0</v>
      </c>
      <c r="F327" s="7" t="n">
        <v>8</v>
      </c>
      <c r="G327" s="7" t="n">
        <v>2</v>
      </c>
      <c r="H327" s="7" t="n">
        <v>1</v>
      </c>
      <c r="I327" s="12" t="n">
        <f t="normal" ca="1">A333</f>
        <v>0</v>
      </c>
    </row>
    <row r="328" spans="1:9">
      <c r="A328" t="s">
        <v>4</v>
      </c>
      <c r="B328" s="4" t="s">
        <v>5</v>
      </c>
      <c r="C328" s="4" t="s">
        <v>10</v>
      </c>
    </row>
    <row r="329" spans="1:9">
      <c r="A329" t="n">
        <v>2706</v>
      </c>
      <c r="B329" s="33" t="n">
        <v>12</v>
      </c>
      <c r="C329" s="7" t="n">
        <v>6754</v>
      </c>
    </row>
    <row r="330" spans="1:9">
      <c r="A330" t="s">
        <v>4</v>
      </c>
      <c r="B330" s="4" t="s">
        <v>5</v>
      </c>
      <c r="C330" s="4" t="s">
        <v>6</v>
      </c>
      <c r="D330" s="4" t="s">
        <v>6</v>
      </c>
      <c r="E330" s="4" t="s">
        <v>15</v>
      </c>
    </row>
    <row r="331" spans="1:9">
      <c r="A331" t="n">
        <v>2709</v>
      </c>
      <c r="B331" s="37" t="n">
        <v>30</v>
      </c>
      <c r="C331" s="7" t="s">
        <v>71</v>
      </c>
      <c r="D331" s="7" t="s">
        <v>14</v>
      </c>
      <c r="E331" s="7" t="n">
        <v>0</v>
      </c>
    </row>
    <row r="332" spans="1:9">
      <c r="A332" t="s">
        <v>4</v>
      </c>
      <c r="B332" s="4" t="s">
        <v>5</v>
      </c>
      <c r="C332" s="4" t="s">
        <v>22</v>
      </c>
    </row>
    <row r="333" spans="1:9">
      <c r="A333" t="n">
        <v>2718</v>
      </c>
      <c r="B333" s="15" t="n">
        <v>3</v>
      </c>
      <c r="C333" s="12" t="n">
        <f t="normal" ca="1">A347</f>
        <v>0</v>
      </c>
    </row>
    <row r="334" spans="1:9">
      <c r="A334" t="s">
        <v>4</v>
      </c>
      <c r="B334" s="4" t="s">
        <v>5</v>
      </c>
      <c r="C334" s="4" t="s">
        <v>15</v>
      </c>
      <c r="D334" s="4" t="s">
        <v>10</v>
      </c>
      <c r="E334" s="4" t="s">
        <v>15</v>
      </c>
    </row>
    <row r="335" spans="1:9">
      <c r="A335" t="n">
        <v>2723</v>
      </c>
      <c r="B335" s="10" t="n">
        <v>39</v>
      </c>
      <c r="C335" s="7" t="n">
        <v>11</v>
      </c>
      <c r="D335" s="7" t="n">
        <v>65533</v>
      </c>
      <c r="E335" s="7" t="n">
        <v>201</v>
      </c>
    </row>
    <row r="336" spans="1:9">
      <c r="A336" t="s">
        <v>4</v>
      </c>
      <c r="B336" s="4" t="s">
        <v>5</v>
      </c>
      <c r="C336" s="4" t="s">
        <v>15</v>
      </c>
      <c r="D336" s="4" t="s">
        <v>10</v>
      </c>
      <c r="E336" s="4" t="s">
        <v>15</v>
      </c>
    </row>
    <row r="337" spans="1:9">
      <c r="A337" t="n">
        <v>2728</v>
      </c>
      <c r="B337" s="10" t="n">
        <v>39</v>
      </c>
      <c r="C337" s="7" t="n">
        <v>11</v>
      </c>
      <c r="D337" s="7" t="n">
        <v>65533</v>
      </c>
      <c r="E337" s="7" t="n">
        <v>202</v>
      </c>
    </row>
    <row r="338" spans="1:9">
      <c r="A338" t="s">
        <v>4</v>
      </c>
      <c r="B338" s="4" t="s">
        <v>5</v>
      </c>
      <c r="C338" s="4" t="s">
        <v>15</v>
      </c>
      <c r="D338" s="4" t="s">
        <v>10</v>
      </c>
      <c r="E338" s="4" t="s">
        <v>21</v>
      </c>
    </row>
    <row r="339" spans="1:9">
      <c r="A339" t="n">
        <v>2733</v>
      </c>
      <c r="B339" s="28" t="n">
        <v>58</v>
      </c>
      <c r="C339" s="7" t="n">
        <v>101</v>
      </c>
      <c r="D339" s="7" t="n">
        <v>500</v>
      </c>
      <c r="E339" s="7" t="n">
        <v>1</v>
      </c>
    </row>
    <row r="340" spans="1:9">
      <c r="A340" t="s">
        <v>4</v>
      </c>
      <c r="B340" s="4" t="s">
        <v>5</v>
      </c>
      <c r="C340" s="4" t="s">
        <v>15</v>
      </c>
      <c r="D340" s="4" t="s">
        <v>10</v>
      </c>
    </row>
    <row r="341" spans="1:9">
      <c r="A341" t="n">
        <v>2741</v>
      </c>
      <c r="B341" s="28" t="n">
        <v>58</v>
      </c>
      <c r="C341" s="7" t="n">
        <v>254</v>
      </c>
      <c r="D341" s="7" t="n">
        <v>0</v>
      </c>
    </row>
    <row r="342" spans="1:9">
      <c r="A342" t="s">
        <v>4</v>
      </c>
      <c r="B342" s="4" t="s">
        <v>5</v>
      </c>
      <c r="C342" s="4" t="s">
        <v>15</v>
      </c>
      <c r="D342" s="4" t="s">
        <v>15</v>
      </c>
      <c r="E342" s="4" t="s">
        <v>10</v>
      </c>
    </row>
    <row r="343" spans="1:9">
      <c r="A343" t="n">
        <v>2745</v>
      </c>
      <c r="B343" s="32" t="n">
        <v>45</v>
      </c>
      <c r="C343" s="7" t="n">
        <v>8</v>
      </c>
      <c r="D343" s="7" t="n">
        <v>1</v>
      </c>
      <c r="E343" s="7" t="n">
        <v>0</v>
      </c>
    </row>
    <row r="344" spans="1:9">
      <c r="A344" t="s">
        <v>4</v>
      </c>
      <c r="B344" s="4" t="s">
        <v>5</v>
      </c>
      <c r="C344" s="4" t="s">
        <v>15</v>
      </c>
    </row>
    <row r="345" spans="1:9">
      <c r="A345" t="n">
        <v>2750</v>
      </c>
      <c r="B345" s="27" t="n">
        <v>23</v>
      </c>
      <c r="C345" s="7" t="n">
        <v>0</v>
      </c>
    </row>
    <row r="346" spans="1:9">
      <c r="A346" t="s">
        <v>4</v>
      </c>
      <c r="B346" s="4" t="s">
        <v>5</v>
      </c>
    </row>
    <row r="347" spans="1:9">
      <c r="A347" t="n">
        <v>2752</v>
      </c>
      <c r="B347" s="5" t="n">
        <v>1</v>
      </c>
    </row>
    <row r="348" spans="1:9" s="3" customFormat="1" customHeight="0">
      <c r="A348" s="3" t="s">
        <v>2</v>
      </c>
      <c r="B348" s="3" t="s">
        <v>72</v>
      </c>
    </row>
    <row r="349" spans="1:9">
      <c r="A349" t="s">
        <v>4</v>
      </c>
      <c r="B349" s="4" t="s">
        <v>5</v>
      </c>
      <c r="C349" s="4" t="s">
        <v>15</v>
      </c>
      <c r="D349" s="4" t="s">
        <v>10</v>
      </c>
    </row>
    <row r="350" spans="1:9">
      <c r="A350" t="n">
        <v>2756</v>
      </c>
      <c r="B350" s="24" t="n">
        <v>22</v>
      </c>
      <c r="C350" s="7" t="n">
        <v>0</v>
      </c>
      <c r="D350" s="7" t="n">
        <v>0</v>
      </c>
    </row>
    <row r="351" spans="1:9">
      <c r="A351" t="s">
        <v>4</v>
      </c>
      <c r="B351" s="4" t="s">
        <v>5</v>
      </c>
      <c r="C351" s="4" t="s">
        <v>15</v>
      </c>
      <c r="D351" s="4" t="s">
        <v>10</v>
      </c>
      <c r="E351" s="4" t="s">
        <v>21</v>
      </c>
    </row>
    <row r="352" spans="1:9">
      <c r="A352" t="n">
        <v>2760</v>
      </c>
      <c r="B352" s="28" t="n">
        <v>58</v>
      </c>
      <c r="C352" s="7" t="n">
        <v>0</v>
      </c>
      <c r="D352" s="7" t="n">
        <v>0</v>
      </c>
      <c r="E352" s="7" t="n">
        <v>1</v>
      </c>
    </row>
    <row r="353" spans="1:5">
      <c r="A353" t="s">
        <v>4</v>
      </c>
      <c r="B353" s="4" t="s">
        <v>5</v>
      </c>
      <c r="C353" s="4" t="s">
        <v>15</v>
      </c>
    </row>
    <row r="354" spans="1:5">
      <c r="A354" t="n">
        <v>2768</v>
      </c>
      <c r="B354" s="31" t="n">
        <v>64</v>
      </c>
      <c r="C354" s="7" t="n">
        <v>7</v>
      </c>
    </row>
    <row r="355" spans="1:5">
      <c r="A355" t="s">
        <v>4</v>
      </c>
      <c r="B355" s="4" t="s">
        <v>5</v>
      </c>
      <c r="C355" s="4" t="s">
        <v>15</v>
      </c>
      <c r="D355" s="4" t="s">
        <v>10</v>
      </c>
      <c r="E355" s="4" t="s">
        <v>15</v>
      </c>
      <c r="F355" s="4" t="s">
        <v>6</v>
      </c>
    </row>
    <row r="356" spans="1:5">
      <c r="A356" t="n">
        <v>2770</v>
      </c>
      <c r="B356" s="10" t="n">
        <v>39</v>
      </c>
      <c r="C356" s="7" t="n">
        <v>10</v>
      </c>
      <c r="D356" s="7" t="n">
        <v>65533</v>
      </c>
      <c r="E356" s="7" t="n">
        <v>201</v>
      </c>
      <c r="F356" s="7" t="s">
        <v>73</v>
      </c>
    </row>
    <row r="357" spans="1:5">
      <c r="A357" t="s">
        <v>4</v>
      </c>
      <c r="B357" s="4" t="s">
        <v>5</v>
      </c>
      <c r="C357" s="4" t="s">
        <v>15</v>
      </c>
      <c r="D357" s="4" t="s">
        <v>15</v>
      </c>
      <c r="E357" s="4" t="s">
        <v>21</v>
      </c>
      <c r="F357" s="4" t="s">
        <v>21</v>
      </c>
      <c r="G357" s="4" t="s">
        <v>21</v>
      </c>
      <c r="H357" s="4" t="s">
        <v>10</v>
      </c>
    </row>
    <row r="358" spans="1:5">
      <c r="A358" t="n">
        <v>2794</v>
      </c>
      <c r="B358" s="32" t="n">
        <v>45</v>
      </c>
      <c r="C358" s="7" t="n">
        <v>2</v>
      </c>
      <c r="D358" s="7" t="n">
        <v>3</v>
      </c>
      <c r="E358" s="7" t="n">
        <v>-14.0900001525879</v>
      </c>
      <c r="F358" s="7" t="n">
        <v>1.95000004768372</v>
      </c>
      <c r="G358" s="7" t="n">
        <v>-0.0299999993294477</v>
      </c>
      <c r="H358" s="7" t="n">
        <v>0</v>
      </c>
    </row>
    <row r="359" spans="1:5">
      <c r="A359" t="s">
        <v>4</v>
      </c>
      <c r="B359" s="4" t="s">
        <v>5</v>
      </c>
      <c r="C359" s="4" t="s">
        <v>15</v>
      </c>
      <c r="D359" s="4" t="s">
        <v>15</v>
      </c>
      <c r="E359" s="4" t="s">
        <v>21</v>
      </c>
      <c r="F359" s="4" t="s">
        <v>21</v>
      </c>
      <c r="G359" s="4" t="s">
        <v>21</v>
      </c>
      <c r="H359" s="4" t="s">
        <v>10</v>
      </c>
      <c r="I359" s="4" t="s">
        <v>15</v>
      </c>
    </row>
    <row r="360" spans="1:5">
      <c r="A360" t="n">
        <v>2811</v>
      </c>
      <c r="B360" s="32" t="n">
        <v>45</v>
      </c>
      <c r="C360" s="7" t="n">
        <v>4</v>
      </c>
      <c r="D360" s="7" t="n">
        <v>3</v>
      </c>
      <c r="E360" s="7" t="n">
        <v>9.52999973297119</v>
      </c>
      <c r="F360" s="7" t="n">
        <v>55.3899993896484</v>
      </c>
      <c r="G360" s="7" t="n">
        <v>0</v>
      </c>
      <c r="H360" s="7" t="n">
        <v>0</v>
      </c>
      <c r="I360" s="7" t="n">
        <v>1</v>
      </c>
    </row>
    <row r="361" spans="1:5">
      <c r="A361" t="s">
        <v>4</v>
      </c>
      <c r="B361" s="4" t="s">
        <v>5</v>
      </c>
      <c r="C361" s="4" t="s">
        <v>15</v>
      </c>
      <c r="D361" s="4" t="s">
        <v>15</v>
      </c>
      <c r="E361" s="4" t="s">
        <v>21</v>
      </c>
      <c r="F361" s="4" t="s">
        <v>10</v>
      </c>
    </row>
    <row r="362" spans="1:5">
      <c r="A362" t="n">
        <v>2829</v>
      </c>
      <c r="B362" s="32" t="n">
        <v>45</v>
      </c>
      <c r="C362" s="7" t="n">
        <v>5</v>
      </c>
      <c r="D362" s="7" t="n">
        <v>3</v>
      </c>
      <c r="E362" s="7" t="n">
        <v>8</v>
      </c>
      <c r="F362" s="7" t="n">
        <v>0</v>
      </c>
    </row>
    <row r="363" spans="1:5">
      <c r="A363" t="s">
        <v>4</v>
      </c>
      <c r="B363" s="4" t="s">
        <v>5</v>
      </c>
      <c r="C363" s="4" t="s">
        <v>15</v>
      </c>
      <c r="D363" s="4" t="s">
        <v>15</v>
      </c>
      <c r="E363" s="4" t="s">
        <v>21</v>
      </c>
      <c r="F363" s="4" t="s">
        <v>10</v>
      </c>
    </row>
    <row r="364" spans="1:5">
      <c r="A364" t="n">
        <v>2838</v>
      </c>
      <c r="B364" s="32" t="n">
        <v>45</v>
      </c>
      <c r="C364" s="7" t="n">
        <v>11</v>
      </c>
      <c r="D364" s="7" t="n">
        <v>3</v>
      </c>
      <c r="E364" s="7" t="n">
        <v>47</v>
      </c>
      <c r="F364" s="7" t="n">
        <v>0</v>
      </c>
    </row>
    <row r="365" spans="1:5">
      <c r="A365" t="s">
        <v>4</v>
      </c>
      <c r="B365" s="4" t="s">
        <v>5</v>
      </c>
      <c r="C365" s="4" t="s">
        <v>10</v>
      </c>
      <c r="D365" s="4" t="s">
        <v>21</v>
      </c>
      <c r="E365" s="4" t="s">
        <v>21</v>
      </c>
      <c r="F365" s="4" t="s">
        <v>21</v>
      </c>
      <c r="G365" s="4" t="s">
        <v>21</v>
      </c>
    </row>
    <row r="366" spans="1:5">
      <c r="A366" t="n">
        <v>2847</v>
      </c>
      <c r="B366" s="38" t="n">
        <v>46</v>
      </c>
      <c r="C366" s="7" t="n">
        <v>61456</v>
      </c>
      <c r="D366" s="7" t="n">
        <v>-14.0100002288818</v>
      </c>
      <c r="E366" s="7" t="n">
        <v>0.25</v>
      </c>
      <c r="F366" s="7" t="n">
        <v>0.0299999993294477</v>
      </c>
      <c r="G366" s="7" t="n">
        <v>90</v>
      </c>
    </row>
    <row r="367" spans="1:5">
      <c r="A367" t="s">
        <v>4</v>
      </c>
      <c r="B367" s="4" t="s">
        <v>5</v>
      </c>
      <c r="C367" s="4" t="s">
        <v>10</v>
      </c>
      <c r="D367" s="4" t="s">
        <v>9</v>
      </c>
    </row>
    <row r="368" spans="1:5">
      <c r="A368" t="n">
        <v>2866</v>
      </c>
      <c r="B368" s="35" t="n">
        <v>43</v>
      </c>
      <c r="C368" s="7" t="n">
        <v>61456</v>
      </c>
      <c r="D368" s="7" t="n">
        <v>1</v>
      </c>
    </row>
    <row r="369" spans="1:9">
      <c r="A369" t="s">
        <v>4</v>
      </c>
      <c r="B369" s="4" t="s">
        <v>5</v>
      </c>
      <c r="C369" s="4" t="s">
        <v>15</v>
      </c>
      <c r="D369" s="4" t="s">
        <v>15</v>
      </c>
      <c r="E369" s="4" t="s">
        <v>10</v>
      </c>
    </row>
    <row r="370" spans="1:9">
      <c r="A370" t="n">
        <v>2873</v>
      </c>
      <c r="B370" s="32" t="n">
        <v>45</v>
      </c>
      <c r="C370" s="7" t="n">
        <v>8</v>
      </c>
      <c r="D370" s="7" t="n">
        <v>1</v>
      </c>
      <c r="E370" s="7" t="n">
        <v>0</v>
      </c>
    </row>
    <row r="371" spans="1:9">
      <c r="A371" t="s">
        <v>4</v>
      </c>
      <c r="B371" s="4" t="s">
        <v>5</v>
      </c>
      <c r="C371" s="4" t="s">
        <v>15</v>
      </c>
      <c r="D371" s="4" t="s">
        <v>10</v>
      </c>
      <c r="E371" s="4" t="s">
        <v>21</v>
      </c>
    </row>
    <row r="372" spans="1:9">
      <c r="A372" t="n">
        <v>2878</v>
      </c>
      <c r="B372" s="28" t="n">
        <v>58</v>
      </c>
      <c r="C372" s="7" t="n">
        <v>100</v>
      </c>
      <c r="D372" s="7" t="n">
        <v>2000</v>
      </c>
      <c r="E372" s="7" t="n">
        <v>1</v>
      </c>
    </row>
    <row r="373" spans="1:9">
      <c r="A373" t="s">
        <v>4</v>
      </c>
      <c r="B373" s="4" t="s">
        <v>5</v>
      </c>
      <c r="C373" s="4" t="s">
        <v>10</v>
      </c>
    </row>
    <row r="374" spans="1:9">
      <c r="A374" t="n">
        <v>2886</v>
      </c>
      <c r="B374" s="26" t="n">
        <v>16</v>
      </c>
      <c r="C374" s="7" t="n">
        <v>1000</v>
      </c>
    </row>
    <row r="375" spans="1:9">
      <c r="A375" t="s">
        <v>4</v>
      </c>
      <c r="B375" s="4" t="s">
        <v>5</v>
      </c>
      <c r="C375" s="4" t="s">
        <v>15</v>
      </c>
      <c r="D375" s="4" t="s">
        <v>10</v>
      </c>
      <c r="E375" s="4" t="s">
        <v>10</v>
      </c>
      <c r="F375" s="4" t="s">
        <v>10</v>
      </c>
      <c r="G375" s="4" t="s">
        <v>10</v>
      </c>
      <c r="H375" s="4" t="s">
        <v>10</v>
      </c>
      <c r="I375" s="4" t="s">
        <v>6</v>
      </c>
      <c r="J375" s="4" t="s">
        <v>21</v>
      </c>
      <c r="K375" s="4" t="s">
        <v>21</v>
      </c>
      <c r="L375" s="4" t="s">
        <v>21</v>
      </c>
      <c r="M375" s="4" t="s">
        <v>9</v>
      </c>
      <c r="N375" s="4" t="s">
        <v>9</v>
      </c>
      <c r="O375" s="4" t="s">
        <v>21</v>
      </c>
      <c r="P375" s="4" t="s">
        <v>21</v>
      </c>
      <c r="Q375" s="4" t="s">
        <v>21</v>
      </c>
      <c r="R375" s="4" t="s">
        <v>21</v>
      </c>
      <c r="S375" s="4" t="s">
        <v>15</v>
      </c>
    </row>
    <row r="376" spans="1:9">
      <c r="A376" t="n">
        <v>2889</v>
      </c>
      <c r="B376" s="10" t="n">
        <v>39</v>
      </c>
      <c r="C376" s="7" t="n">
        <v>12</v>
      </c>
      <c r="D376" s="7" t="n">
        <v>65533</v>
      </c>
      <c r="E376" s="7" t="n">
        <v>201</v>
      </c>
      <c r="F376" s="7" t="n">
        <v>0</v>
      </c>
      <c r="G376" s="7" t="n">
        <v>61456</v>
      </c>
      <c r="H376" s="7" t="n">
        <v>3</v>
      </c>
      <c r="I376" s="7" t="s">
        <v>14</v>
      </c>
      <c r="J376" s="7" t="n">
        <v>0</v>
      </c>
      <c r="K376" s="7" t="n">
        <v>0</v>
      </c>
      <c r="L376" s="7" t="n">
        <v>0</v>
      </c>
      <c r="M376" s="7" t="n">
        <v>0</v>
      </c>
      <c r="N376" s="7" t="n">
        <v>0</v>
      </c>
      <c r="O376" s="7" t="n">
        <v>0</v>
      </c>
      <c r="P376" s="7" t="n">
        <v>1</v>
      </c>
      <c r="Q376" s="7" t="n">
        <v>1</v>
      </c>
      <c r="R376" s="7" t="n">
        <v>1</v>
      </c>
      <c r="S376" s="7" t="n">
        <v>255</v>
      </c>
    </row>
    <row r="377" spans="1:9">
      <c r="A377" t="s">
        <v>4</v>
      </c>
      <c r="B377" s="4" t="s">
        <v>5</v>
      </c>
      <c r="C377" s="4" t="s">
        <v>10</v>
      </c>
    </row>
    <row r="378" spans="1:9">
      <c r="A378" t="n">
        <v>2939</v>
      </c>
      <c r="B378" s="26" t="n">
        <v>16</v>
      </c>
      <c r="C378" s="7" t="n">
        <v>500</v>
      </c>
    </row>
    <row r="379" spans="1:9">
      <c r="A379" t="s">
        <v>4</v>
      </c>
      <c r="B379" s="4" t="s">
        <v>5</v>
      </c>
      <c r="C379" s="4" t="s">
        <v>10</v>
      </c>
      <c r="D379" s="4" t="s">
        <v>9</v>
      </c>
    </row>
    <row r="380" spans="1:9">
      <c r="A380" t="n">
        <v>2942</v>
      </c>
      <c r="B380" s="36" t="n">
        <v>44</v>
      </c>
      <c r="C380" s="7" t="n">
        <v>61456</v>
      </c>
      <c r="D380" s="7" t="n">
        <v>1</v>
      </c>
    </row>
    <row r="381" spans="1:9">
      <c r="A381" t="s">
        <v>4</v>
      </c>
      <c r="B381" s="4" t="s">
        <v>5</v>
      </c>
      <c r="C381" s="4" t="s">
        <v>10</v>
      </c>
    </row>
    <row r="382" spans="1:9">
      <c r="A382" t="n">
        <v>2949</v>
      </c>
      <c r="B382" s="26" t="n">
        <v>16</v>
      </c>
      <c r="C382" s="7" t="n">
        <v>1000</v>
      </c>
    </row>
    <row r="383" spans="1:9">
      <c r="A383" t="s">
        <v>4</v>
      </c>
      <c r="B383" s="4" t="s">
        <v>5</v>
      </c>
      <c r="C383" s="4" t="s">
        <v>15</v>
      </c>
      <c r="D383" s="4" t="s">
        <v>10</v>
      </c>
    </row>
    <row r="384" spans="1:9">
      <c r="A384" t="n">
        <v>2952</v>
      </c>
      <c r="B384" s="28" t="n">
        <v>58</v>
      </c>
      <c r="C384" s="7" t="n">
        <v>255</v>
      </c>
      <c r="D384" s="7" t="n">
        <v>0</v>
      </c>
    </row>
    <row r="385" spans="1:19">
      <c r="A385" t="s">
        <v>4</v>
      </c>
      <c r="B385" s="4" t="s">
        <v>5</v>
      </c>
      <c r="C385" s="4" t="s">
        <v>15</v>
      </c>
      <c r="D385" s="4" t="s">
        <v>10</v>
      </c>
      <c r="E385" s="4" t="s">
        <v>15</v>
      </c>
    </row>
    <row r="386" spans="1:19">
      <c r="A386" t="n">
        <v>2956</v>
      </c>
      <c r="B386" s="10" t="n">
        <v>39</v>
      </c>
      <c r="C386" s="7" t="n">
        <v>11</v>
      </c>
      <c r="D386" s="7" t="n">
        <v>65533</v>
      </c>
      <c r="E386" s="7" t="n">
        <v>201</v>
      </c>
    </row>
    <row r="387" spans="1:19">
      <c r="A387" t="s">
        <v>4</v>
      </c>
      <c r="B387" s="4" t="s">
        <v>5</v>
      </c>
      <c r="C387" s="4" t="s">
        <v>15</v>
      </c>
    </row>
    <row r="388" spans="1:19">
      <c r="A388" t="n">
        <v>2961</v>
      </c>
      <c r="B388" s="27" t="n">
        <v>23</v>
      </c>
      <c r="C388" s="7" t="n">
        <v>0</v>
      </c>
    </row>
    <row r="389" spans="1:19">
      <c r="A389" t="s">
        <v>4</v>
      </c>
      <c r="B389" s="4" t="s">
        <v>5</v>
      </c>
    </row>
    <row r="390" spans="1:19">
      <c r="A390" t="n">
        <v>2963</v>
      </c>
      <c r="B390" s="5" t="n">
        <v>1</v>
      </c>
    </row>
    <row r="391" spans="1:19" s="3" customFormat="1" customHeight="0">
      <c r="A391" s="3" t="s">
        <v>2</v>
      </c>
      <c r="B391" s="3" t="s">
        <v>74</v>
      </c>
    </row>
    <row r="392" spans="1:19">
      <c r="A392" t="s">
        <v>4</v>
      </c>
      <c r="B392" s="4" t="s">
        <v>5</v>
      </c>
      <c r="C392" s="4" t="s">
        <v>10</v>
      </c>
      <c r="D392" s="4" t="s">
        <v>15</v>
      </c>
      <c r="E392" s="4" t="s">
        <v>9</v>
      </c>
    </row>
    <row r="393" spans="1:19">
      <c r="A393" t="n">
        <v>2964</v>
      </c>
      <c r="B393" s="39" t="n">
        <v>106</v>
      </c>
      <c r="C393" s="7" t="n">
        <v>107</v>
      </c>
      <c r="D393" s="7" t="n">
        <v>0</v>
      </c>
      <c r="E393" s="7" t="n">
        <v>0</v>
      </c>
    </row>
    <row r="394" spans="1:19">
      <c r="A394" t="s">
        <v>4</v>
      </c>
      <c r="B394" s="4" t="s">
        <v>5</v>
      </c>
      <c r="C394" s="4" t="s">
        <v>15</v>
      </c>
      <c r="D394" s="4" t="s">
        <v>6</v>
      </c>
      <c r="E394" s="4" t="s">
        <v>10</v>
      </c>
    </row>
    <row r="395" spans="1:19">
      <c r="A395" t="n">
        <v>2972</v>
      </c>
      <c r="B395" s="40" t="n">
        <v>62</v>
      </c>
      <c r="C395" s="7" t="n">
        <v>1</v>
      </c>
      <c r="D395" s="7" t="s">
        <v>75</v>
      </c>
      <c r="E395" s="7" t="n">
        <v>128</v>
      </c>
    </row>
    <row r="396" spans="1:19">
      <c r="A396" t="s">
        <v>4</v>
      </c>
      <c r="B396" s="4" t="s">
        <v>5</v>
      </c>
    </row>
    <row r="397" spans="1:19">
      <c r="A397" t="n">
        <v>2985</v>
      </c>
      <c r="B397" s="5" t="n">
        <v>1</v>
      </c>
    </row>
    <row r="398" spans="1:19" s="3" customFormat="1" customHeight="0">
      <c r="A398" s="3" t="s">
        <v>2</v>
      </c>
      <c r="B398" s="3" t="s">
        <v>76</v>
      </c>
    </row>
    <row r="399" spans="1:19">
      <c r="A399" t="s">
        <v>4</v>
      </c>
      <c r="B399" s="4" t="s">
        <v>5</v>
      </c>
      <c r="C399" s="4" t="s">
        <v>15</v>
      </c>
      <c r="D399" s="4" t="s">
        <v>15</v>
      </c>
      <c r="E399" s="4" t="s">
        <v>15</v>
      </c>
      <c r="F399" s="4" t="s">
        <v>15</v>
      </c>
    </row>
    <row r="400" spans="1:19">
      <c r="A400" t="n">
        <v>2988</v>
      </c>
      <c r="B400" s="30" t="n">
        <v>14</v>
      </c>
      <c r="C400" s="7" t="n">
        <v>2</v>
      </c>
      <c r="D400" s="7" t="n">
        <v>0</v>
      </c>
      <c r="E400" s="7" t="n">
        <v>0</v>
      </c>
      <c r="F400" s="7" t="n">
        <v>0</v>
      </c>
    </row>
    <row r="401" spans="1:6">
      <c r="A401" t="s">
        <v>4</v>
      </c>
      <c r="B401" s="4" t="s">
        <v>5</v>
      </c>
      <c r="C401" s="4" t="s">
        <v>15</v>
      </c>
      <c r="D401" s="41" t="s">
        <v>77</v>
      </c>
      <c r="E401" s="4" t="s">
        <v>5</v>
      </c>
      <c r="F401" s="4" t="s">
        <v>15</v>
      </c>
      <c r="G401" s="4" t="s">
        <v>10</v>
      </c>
      <c r="H401" s="41" t="s">
        <v>78</v>
      </c>
      <c r="I401" s="4" t="s">
        <v>15</v>
      </c>
      <c r="J401" s="4" t="s">
        <v>9</v>
      </c>
      <c r="K401" s="4" t="s">
        <v>15</v>
      </c>
      <c r="L401" s="4" t="s">
        <v>15</v>
      </c>
      <c r="M401" s="41" t="s">
        <v>77</v>
      </c>
      <c r="N401" s="4" t="s">
        <v>5</v>
      </c>
      <c r="O401" s="4" t="s">
        <v>15</v>
      </c>
      <c r="P401" s="4" t="s">
        <v>10</v>
      </c>
      <c r="Q401" s="41" t="s">
        <v>78</v>
      </c>
      <c r="R401" s="4" t="s">
        <v>15</v>
      </c>
      <c r="S401" s="4" t="s">
        <v>9</v>
      </c>
      <c r="T401" s="4" t="s">
        <v>15</v>
      </c>
      <c r="U401" s="4" t="s">
        <v>15</v>
      </c>
      <c r="V401" s="4" t="s">
        <v>15</v>
      </c>
      <c r="W401" s="4" t="s">
        <v>22</v>
      </c>
    </row>
    <row r="402" spans="1:6">
      <c r="A402" t="n">
        <v>2993</v>
      </c>
      <c r="B402" s="11" t="n">
        <v>5</v>
      </c>
      <c r="C402" s="7" t="n">
        <v>28</v>
      </c>
      <c r="D402" s="41" t="s">
        <v>3</v>
      </c>
      <c r="E402" s="9" t="n">
        <v>162</v>
      </c>
      <c r="F402" s="7" t="n">
        <v>3</v>
      </c>
      <c r="G402" s="7" t="n">
        <v>16435</v>
      </c>
      <c r="H402" s="41" t="s">
        <v>3</v>
      </c>
      <c r="I402" s="7" t="n">
        <v>0</v>
      </c>
      <c r="J402" s="7" t="n">
        <v>1</v>
      </c>
      <c r="K402" s="7" t="n">
        <v>2</v>
      </c>
      <c r="L402" s="7" t="n">
        <v>28</v>
      </c>
      <c r="M402" s="41" t="s">
        <v>3</v>
      </c>
      <c r="N402" s="9" t="n">
        <v>162</v>
      </c>
      <c r="O402" s="7" t="n">
        <v>3</v>
      </c>
      <c r="P402" s="7" t="n">
        <v>16435</v>
      </c>
      <c r="Q402" s="41" t="s">
        <v>3</v>
      </c>
      <c r="R402" s="7" t="n">
        <v>0</v>
      </c>
      <c r="S402" s="7" t="n">
        <v>2</v>
      </c>
      <c r="T402" s="7" t="n">
        <v>2</v>
      </c>
      <c r="U402" s="7" t="n">
        <v>11</v>
      </c>
      <c r="V402" s="7" t="n">
        <v>1</v>
      </c>
      <c r="W402" s="12" t="n">
        <f t="normal" ca="1">A406</f>
        <v>0</v>
      </c>
    </row>
    <row r="403" spans="1:6">
      <c r="A403" t="s">
        <v>4</v>
      </c>
      <c r="B403" s="4" t="s">
        <v>5</v>
      </c>
      <c r="C403" s="4" t="s">
        <v>15</v>
      </c>
      <c r="D403" s="4" t="s">
        <v>10</v>
      </c>
      <c r="E403" s="4" t="s">
        <v>21</v>
      </c>
    </row>
    <row r="404" spans="1:6">
      <c r="A404" t="n">
        <v>3022</v>
      </c>
      <c r="B404" s="28" t="n">
        <v>58</v>
      </c>
      <c r="C404" s="7" t="n">
        <v>0</v>
      </c>
      <c r="D404" s="7" t="n">
        <v>0</v>
      </c>
      <c r="E404" s="7" t="n">
        <v>1</v>
      </c>
    </row>
    <row r="405" spans="1:6">
      <c r="A405" t="s">
        <v>4</v>
      </c>
      <c r="B405" s="4" t="s">
        <v>5</v>
      </c>
      <c r="C405" s="4" t="s">
        <v>15</v>
      </c>
      <c r="D405" s="41" t="s">
        <v>77</v>
      </c>
      <c r="E405" s="4" t="s">
        <v>5</v>
      </c>
      <c r="F405" s="4" t="s">
        <v>15</v>
      </c>
      <c r="G405" s="4" t="s">
        <v>10</v>
      </c>
      <c r="H405" s="41" t="s">
        <v>78</v>
      </c>
      <c r="I405" s="4" t="s">
        <v>15</v>
      </c>
      <c r="J405" s="4" t="s">
        <v>9</v>
      </c>
      <c r="K405" s="4" t="s">
        <v>15</v>
      </c>
      <c r="L405" s="4" t="s">
        <v>15</v>
      </c>
      <c r="M405" s="41" t="s">
        <v>77</v>
      </c>
      <c r="N405" s="4" t="s">
        <v>5</v>
      </c>
      <c r="O405" s="4" t="s">
        <v>15</v>
      </c>
      <c r="P405" s="4" t="s">
        <v>10</v>
      </c>
      <c r="Q405" s="41" t="s">
        <v>78</v>
      </c>
      <c r="R405" s="4" t="s">
        <v>15</v>
      </c>
      <c r="S405" s="4" t="s">
        <v>9</v>
      </c>
      <c r="T405" s="4" t="s">
        <v>15</v>
      </c>
      <c r="U405" s="4" t="s">
        <v>15</v>
      </c>
      <c r="V405" s="4" t="s">
        <v>15</v>
      </c>
      <c r="W405" s="4" t="s">
        <v>22</v>
      </c>
    </row>
    <row r="406" spans="1:6">
      <c r="A406" t="n">
        <v>3030</v>
      </c>
      <c r="B406" s="11" t="n">
        <v>5</v>
      </c>
      <c r="C406" s="7" t="n">
        <v>28</v>
      </c>
      <c r="D406" s="41" t="s">
        <v>3</v>
      </c>
      <c r="E406" s="9" t="n">
        <v>162</v>
      </c>
      <c r="F406" s="7" t="n">
        <v>3</v>
      </c>
      <c r="G406" s="7" t="n">
        <v>16435</v>
      </c>
      <c r="H406" s="41" t="s">
        <v>3</v>
      </c>
      <c r="I406" s="7" t="n">
        <v>0</v>
      </c>
      <c r="J406" s="7" t="n">
        <v>1</v>
      </c>
      <c r="K406" s="7" t="n">
        <v>3</v>
      </c>
      <c r="L406" s="7" t="n">
        <v>28</v>
      </c>
      <c r="M406" s="41" t="s">
        <v>3</v>
      </c>
      <c r="N406" s="9" t="n">
        <v>162</v>
      </c>
      <c r="O406" s="7" t="n">
        <v>3</v>
      </c>
      <c r="P406" s="7" t="n">
        <v>16435</v>
      </c>
      <c r="Q406" s="41" t="s">
        <v>3</v>
      </c>
      <c r="R406" s="7" t="n">
        <v>0</v>
      </c>
      <c r="S406" s="7" t="n">
        <v>2</v>
      </c>
      <c r="T406" s="7" t="n">
        <v>3</v>
      </c>
      <c r="U406" s="7" t="n">
        <v>9</v>
      </c>
      <c r="V406" s="7" t="n">
        <v>1</v>
      </c>
      <c r="W406" s="12" t="n">
        <f t="normal" ca="1">A416</f>
        <v>0</v>
      </c>
    </row>
    <row r="407" spans="1:6">
      <c r="A407" t="s">
        <v>4</v>
      </c>
      <c r="B407" s="4" t="s">
        <v>5</v>
      </c>
      <c r="C407" s="4" t="s">
        <v>15</v>
      </c>
      <c r="D407" s="41" t="s">
        <v>77</v>
      </c>
      <c r="E407" s="4" t="s">
        <v>5</v>
      </c>
      <c r="F407" s="4" t="s">
        <v>10</v>
      </c>
      <c r="G407" s="4" t="s">
        <v>15</v>
      </c>
      <c r="H407" s="4" t="s">
        <v>15</v>
      </c>
      <c r="I407" s="4" t="s">
        <v>6</v>
      </c>
      <c r="J407" s="41" t="s">
        <v>78</v>
      </c>
      <c r="K407" s="4" t="s">
        <v>15</v>
      </c>
      <c r="L407" s="4" t="s">
        <v>15</v>
      </c>
      <c r="M407" s="41" t="s">
        <v>77</v>
      </c>
      <c r="N407" s="4" t="s">
        <v>5</v>
      </c>
      <c r="O407" s="4" t="s">
        <v>15</v>
      </c>
      <c r="P407" s="41" t="s">
        <v>78</v>
      </c>
      <c r="Q407" s="4" t="s">
        <v>15</v>
      </c>
      <c r="R407" s="4" t="s">
        <v>9</v>
      </c>
      <c r="S407" s="4" t="s">
        <v>15</v>
      </c>
      <c r="T407" s="4" t="s">
        <v>15</v>
      </c>
      <c r="U407" s="4" t="s">
        <v>15</v>
      </c>
      <c r="V407" s="41" t="s">
        <v>77</v>
      </c>
      <c r="W407" s="4" t="s">
        <v>5</v>
      </c>
      <c r="X407" s="4" t="s">
        <v>15</v>
      </c>
      <c r="Y407" s="41" t="s">
        <v>78</v>
      </c>
      <c r="Z407" s="4" t="s">
        <v>15</v>
      </c>
      <c r="AA407" s="4" t="s">
        <v>9</v>
      </c>
      <c r="AB407" s="4" t="s">
        <v>15</v>
      </c>
      <c r="AC407" s="4" t="s">
        <v>15</v>
      </c>
      <c r="AD407" s="4" t="s">
        <v>15</v>
      </c>
      <c r="AE407" s="4" t="s">
        <v>22</v>
      </c>
    </row>
    <row r="408" spans="1:6">
      <c r="A408" t="n">
        <v>3059</v>
      </c>
      <c r="B408" s="11" t="n">
        <v>5</v>
      </c>
      <c r="C408" s="7" t="n">
        <v>28</v>
      </c>
      <c r="D408" s="41" t="s">
        <v>3</v>
      </c>
      <c r="E408" s="42" t="n">
        <v>47</v>
      </c>
      <c r="F408" s="7" t="n">
        <v>61456</v>
      </c>
      <c r="G408" s="7" t="n">
        <v>2</v>
      </c>
      <c r="H408" s="7" t="n">
        <v>0</v>
      </c>
      <c r="I408" s="7" t="s">
        <v>79</v>
      </c>
      <c r="J408" s="41" t="s">
        <v>3</v>
      </c>
      <c r="K408" s="7" t="n">
        <v>8</v>
      </c>
      <c r="L408" s="7" t="n">
        <v>28</v>
      </c>
      <c r="M408" s="41" t="s">
        <v>3</v>
      </c>
      <c r="N408" s="16" t="n">
        <v>74</v>
      </c>
      <c r="O408" s="7" t="n">
        <v>65</v>
      </c>
      <c r="P408" s="41" t="s">
        <v>3</v>
      </c>
      <c r="Q408" s="7" t="n">
        <v>0</v>
      </c>
      <c r="R408" s="7" t="n">
        <v>1</v>
      </c>
      <c r="S408" s="7" t="n">
        <v>3</v>
      </c>
      <c r="T408" s="7" t="n">
        <v>9</v>
      </c>
      <c r="U408" s="7" t="n">
        <v>28</v>
      </c>
      <c r="V408" s="41" t="s">
        <v>3</v>
      </c>
      <c r="W408" s="16" t="n">
        <v>74</v>
      </c>
      <c r="X408" s="7" t="n">
        <v>65</v>
      </c>
      <c r="Y408" s="41" t="s">
        <v>3</v>
      </c>
      <c r="Z408" s="7" t="n">
        <v>0</v>
      </c>
      <c r="AA408" s="7" t="n">
        <v>2</v>
      </c>
      <c r="AB408" s="7" t="n">
        <v>3</v>
      </c>
      <c r="AC408" s="7" t="n">
        <v>9</v>
      </c>
      <c r="AD408" s="7" t="n">
        <v>1</v>
      </c>
      <c r="AE408" s="12" t="n">
        <f t="normal" ca="1">A412</f>
        <v>0</v>
      </c>
    </row>
    <row r="409" spans="1:6">
      <c r="A409" t="s">
        <v>4</v>
      </c>
      <c r="B409" s="4" t="s">
        <v>5</v>
      </c>
      <c r="C409" s="4" t="s">
        <v>10</v>
      </c>
      <c r="D409" s="4" t="s">
        <v>15</v>
      </c>
      <c r="E409" s="4" t="s">
        <v>15</v>
      </c>
      <c r="F409" s="4" t="s">
        <v>6</v>
      </c>
    </row>
    <row r="410" spans="1:6">
      <c r="A410" t="n">
        <v>3107</v>
      </c>
      <c r="B410" s="42" t="n">
        <v>47</v>
      </c>
      <c r="C410" s="7" t="n">
        <v>61456</v>
      </c>
      <c r="D410" s="7" t="n">
        <v>0</v>
      </c>
      <c r="E410" s="7" t="n">
        <v>0</v>
      </c>
      <c r="F410" s="7" t="s">
        <v>80</v>
      </c>
    </row>
    <row r="411" spans="1:6">
      <c r="A411" t="s">
        <v>4</v>
      </c>
      <c r="B411" s="4" t="s">
        <v>5</v>
      </c>
      <c r="C411" s="4" t="s">
        <v>15</v>
      </c>
      <c r="D411" s="4" t="s">
        <v>10</v>
      </c>
      <c r="E411" s="4" t="s">
        <v>21</v>
      </c>
    </row>
    <row r="412" spans="1:6">
      <c r="A412" t="n">
        <v>3120</v>
      </c>
      <c r="B412" s="28" t="n">
        <v>58</v>
      </c>
      <c r="C412" s="7" t="n">
        <v>0</v>
      </c>
      <c r="D412" s="7" t="n">
        <v>300</v>
      </c>
      <c r="E412" s="7" t="n">
        <v>1</v>
      </c>
    </row>
    <row r="413" spans="1:6">
      <c r="A413" t="s">
        <v>4</v>
      </c>
      <c r="B413" s="4" t="s">
        <v>5</v>
      </c>
      <c r="C413" s="4" t="s">
        <v>15</v>
      </c>
      <c r="D413" s="4" t="s">
        <v>10</v>
      </c>
    </row>
    <row r="414" spans="1:6">
      <c r="A414" t="n">
        <v>3128</v>
      </c>
      <c r="B414" s="28" t="n">
        <v>58</v>
      </c>
      <c r="C414" s="7" t="n">
        <v>255</v>
      </c>
      <c r="D414" s="7" t="n">
        <v>0</v>
      </c>
    </row>
    <row r="415" spans="1:6">
      <c r="A415" t="s">
        <v>4</v>
      </c>
      <c r="B415" s="4" t="s">
        <v>5</v>
      </c>
      <c r="C415" s="4" t="s">
        <v>15</v>
      </c>
      <c r="D415" s="4" t="s">
        <v>15</v>
      </c>
      <c r="E415" s="4" t="s">
        <v>15</v>
      </c>
      <c r="F415" s="4" t="s">
        <v>15</v>
      </c>
    </row>
    <row r="416" spans="1:6">
      <c r="A416" t="n">
        <v>3132</v>
      </c>
      <c r="B416" s="30" t="n">
        <v>14</v>
      </c>
      <c r="C416" s="7" t="n">
        <v>0</v>
      </c>
      <c r="D416" s="7" t="n">
        <v>0</v>
      </c>
      <c r="E416" s="7" t="n">
        <v>0</v>
      </c>
      <c r="F416" s="7" t="n">
        <v>64</v>
      </c>
    </row>
    <row r="417" spans="1:31">
      <c r="A417" t="s">
        <v>4</v>
      </c>
      <c r="B417" s="4" t="s">
        <v>5</v>
      </c>
      <c r="C417" s="4" t="s">
        <v>15</v>
      </c>
      <c r="D417" s="4" t="s">
        <v>10</v>
      </c>
    </row>
    <row r="418" spans="1:31">
      <c r="A418" t="n">
        <v>3137</v>
      </c>
      <c r="B418" s="24" t="n">
        <v>22</v>
      </c>
      <c r="C418" s="7" t="n">
        <v>0</v>
      </c>
      <c r="D418" s="7" t="n">
        <v>16435</v>
      </c>
    </row>
    <row r="419" spans="1:31">
      <c r="A419" t="s">
        <v>4</v>
      </c>
      <c r="B419" s="4" t="s">
        <v>5</v>
      </c>
      <c r="C419" s="4" t="s">
        <v>15</v>
      </c>
      <c r="D419" s="4" t="s">
        <v>10</v>
      </c>
    </row>
    <row r="420" spans="1:31">
      <c r="A420" t="n">
        <v>3141</v>
      </c>
      <c r="B420" s="28" t="n">
        <v>58</v>
      </c>
      <c r="C420" s="7" t="n">
        <v>5</v>
      </c>
      <c r="D420" s="7" t="n">
        <v>300</v>
      </c>
    </row>
    <row r="421" spans="1:31">
      <c r="A421" t="s">
        <v>4</v>
      </c>
      <c r="B421" s="4" t="s">
        <v>5</v>
      </c>
      <c r="C421" s="4" t="s">
        <v>21</v>
      </c>
      <c r="D421" s="4" t="s">
        <v>10</v>
      </c>
    </row>
    <row r="422" spans="1:31">
      <c r="A422" t="n">
        <v>3145</v>
      </c>
      <c r="B422" s="43" t="n">
        <v>103</v>
      </c>
      <c r="C422" s="7" t="n">
        <v>0</v>
      </c>
      <c r="D422" s="7" t="n">
        <v>300</v>
      </c>
    </row>
    <row r="423" spans="1:31">
      <c r="A423" t="s">
        <v>4</v>
      </c>
      <c r="B423" s="4" t="s">
        <v>5</v>
      </c>
      <c r="C423" s="4" t="s">
        <v>15</v>
      </c>
    </row>
    <row r="424" spans="1:31">
      <c r="A424" t="n">
        <v>3152</v>
      </c>
      <c r="B424" s="31" t="n">
        <v>64</v>
      </c>
      <c r="C424" s="7" t="n">
        <v>7</v>
      </c>
    </row>
    <row r="425" spans="1:31">
      <c r="A425" t="s">
        <v>4</v>
      </c>
      <c r="B425" s="4" t="s">
        <v>5</v>
      </c>
      <c r="C425" s="4" t="s">
        <v>15</v>
      </c>
      <c r="D425" s="4" t="s">
        <v>10</v>
      </c>
    </row>
    <row r="426" spans="1:31">
      <c r="A426" t="n">
        <v>3154</v>
      </c>
      <c r="B426" s="44" t="n">
        <v>72</v>
      </c>
      <c r="C426" s="7" t="n">
        <v>5</v>
      </c>
      <c r="D426" s="7" t="n">
        <v>0</v>
      </c>
    </row>
    <row r="427" spans="1:31">
      <c r="A427" t="s">
        <v>4</v>
      </c>
      <c r="B427" s="4" t="s">
        <v>5</v>
      </c>
      <c r="C427" s="4" t="s">
        <v>15</v>
      </c>
      <c r="D427" s="41" t="s">
        <v>77</v>
      </c>
      <c r="E427" s="4" t="s">
        <v>5</v>
      </c>
      <c r="F427" s="4" t="s">
        <v>15</v>
      </c>
      <c r="G427" s="4" t="s">
        <v>10</v>
      </c>
      <c r="H427" s="41" t="s">
        <v>78</v>
      </c>
      <c r="I427" s="4" t="s">
        <v>15</v>
      </c>
      <c r="J427" s="4" t="s">
        <v>9</v>
      </c>
      <c r="K427" s="4" t="s">
        <v>15</v>
      </c>
      <c r="L427" s="4" t="s">
        <v>15</v>
      </c>
      <c r="M427" s="4" t="s">
        <v>22</v>
      </c>
    </row>
    <row r="428" spans="1:31">
      <c r="A428" t="n">
        <v>3158</v>
      </c>
      <c r="B428" s="11" t="n">
        <v>5</v>
      </c>
      <c r="C428" s="7" t="n">
        <v>28</v>
      </c>
      <c r="D428" s="41" t="s">
        <v>3</v>
      </c>
      <c r="E428" s="9" t="n">
        <v>162</v>
      </c>
      <c r="F428" s="7" t="n">
        <v>4</v>
      </c>
      <c r="G428" s="7" t="n">
        <v>16435</v>
      </c>
      <c r="H428" s="41" t="s">
        <v>3</v>
      </c>
      <c r="I428" s="7" t="n">
        <v>0</v>
      </c>
      <c r="J428" s="7" t="n">
        <v>1</v>
      </c>
      <c r="K428" s="7" t="n">
        <v>2</v>
      </c>
      <c r="L428" s="7" t="n">
        <v>1</v>
      </c>
      <c r="M428" s="12" t="n">
        <f t="normal" ca="1">A434</f>
        <v>0</v>
      </c>
    </row>
    <row r="429" spans="1:31">
      <c r="A429" t="s">
        <v>4</v>
      </c>
      <c r="B429" s="4" t="s">
        <v>5</v>
      </c>
      <c r="C429" s="4" t="s">
        <v>15</v>
      </c>
      <c r="D429" s="4" t="s">
        <v>6</v>
      </c>
    </row>
    <row r="430" spans="1:31">
      <c r="A430" t="n">
        <v>3175</v>
      </c>
      <c r="B430" s="8" t="n">
        <v>2</v>
      </c>
      <c r="C430" s="7" t="n">
        <v>10</v>
      </c>
      <c r="D430" s="7" t="s">
        <v>81</v>
      </c>
    </row>
    <row r="431" spans="1:31">
      <c r="A431" t="s">
        <v>4</v>
      </c>
      <c r="B431" s="4" t="s">
        <v>5</v>
      </c>
      <c r="C431" s="4" t="s">
        <v>10</v>
      </c>
    </row>
    <row r="432" spans="1:31">
      <c r="A432" t="n">
        <v>3192</v>
      </c>
      <c r="B432" s="26" t="n">
        <v>16</v>
      </c>
      <c r="C432" s="7" t="n">
        <v>0</v>
      </c>
    </row>
    <row r="433" spans="1:13">
      <c r="A433" t="s">
        <v>4</v>
      </c>
      <c r="B433" s="4" t="s">
        <v>5</v>
      </c>
      <c r="C433" s="4" t="s">
        <v>15</v>
      </c>
      <c r="D433" s="4" t="s">
        <v>10</v>
      </c>
      <c r="E433" s="4" t="s">
        <v>15</v>
      </c>
      <c r="F433" s="4" t="s">
        <v>6</v>
      </c>
    </row>
    <row r="434" spans="1:13">
      <c r="A434" t="n">
        <v>3195</v>
      </c>
      <c r="B434" s="10" t="n">
        <v>39</v>
      </c>
      <c r="C434" s="7" t="n">
        <v>10</v>
      </c>
      <c r="D434" s="7" t="n">
        <v>65533</v>
      </c>
      <c r="E434" s="7" t="n">
        <v>203</v>
      </c>
      <c r="F434" s="7" t="s">
        <v>82</v>
      </c>
    </row>
    <row r="435" spans="1:13">
      <c r="A435" t="s">
        <v>4</v>
      </c>
      <c r="B435" s="4" t="s">
        <v>5</v>
      </c>
      <c r="C435" s="4" t="s">
        <v>15</v>
      </c>
      <c r="D435" s="4" t="s">
        <v>10</v>
      </c>
      <c r="E435" s="4" t="s">
        <v>15</v>
      </c>
      <c r="F435" s="4" t="s">
        <v>6</v>
      </c>
    </row>
    <row r="436" spans="1:13">
      <c r="A436" t="n">
        <v>3219</v>
      </c>
      <c r="B436" s="10" t="n">
        <v>39</v>
      </c>
      <c r="C436" s="7" t="n">
        <v>10</v>
      </c>
      <c r="D436" s="7" t="n">
        <v>65533</v>
      </c>
      <c r="E436" s="7" t="n">
        <v>204</v>
      </c>
      <c r="F436" s="7" t="s">
        <v>83</v>
      </c>
    </row>
    <row r="437" spans="1:13">
      <c r="A437" t="s">
        <v>4</v>
      </c>
      <c r="B437" s="4" t="s">
        <v>5</v>
      </c>
      <c r="C437" s="4" t="s">
        <v>15</v>
      </c>
      <c r="D437" s="4" t="s">
        <v>10</v>
      </c>
      <c r="E437" s="4" t="s">
        <v>15</v>
      </c>
      <c r="F437" s="4" t="s">
        <v>6</v>
      </c>
    </row>
    <row r="438" spans="1:13">
      <c r="A438" t="n">
        <v>3243</v>
      </c>
      <c r="B438" s="10" t="n">
        <v>39</v>
      </c>
      <c r="C438" s="7" t="n">
        <v>10</v>
      </c>
      <c r="D438" s="7" t="n">
        <v>65533</v>
      </c>
      <c r="E438" s="7" t="n">
        <v>205</v>
      </c>
      <c r="F438" s="7" t="s">
        <v>84</v>
      </c>
    </row>
    <row r="439" spans="1:13">
      <c r="A439" t="s">
        <v>4</v>
      </c>
      <c r="B439" s="4" t="s">
        <v>5</v>
      </c>
      <c r="C439" s="4" t="s">
        <v>10</v>
      </c>
      <c r="D439" s="4" t="s">
        <v>6</v>
      </c>
      <c r="E439" s="4" t="s">
        <v>6</v>
      </c>
      <c r="F439" s="4" t="s">
        <v>6</v>
      </c>
      <c r="G439" s="4" t="s">
        <v>15</v>
      </c>
      <c r="H439" s="4" t="s">
        <v>9</v>
      </c>
      <c r="I439" s="4" t="s">
        <v>21</v>
      </c>
      <c r="J439" s="4" t="s">
        <v>21</v>
      </c>
      <c r="K439" s="4" t="s">
        <v>21</v>
      </c>
      <c r="L439" s="4" t="s">
        <v>21</v>
      </c>
      <c r="M439" s="4" t="s">
        <v>21</v>
      </c>
      <c r="N439" s="4" t="s">
        <v>21</v>
      </c>
      <c r="O439" s="4" t="s">
        <v>21</v>
      </c>
      <c r="P439" s="4" t="s">
        <v>6</v>
      </c>
      <c r="Q439" s="4" t="s">
        <v>6</v>
      </c>
      <c r="R439" s="4" t="s">
        <v>9</v>
      </c>
      <c r="S439" s="4" t="s">
        <v>15</v>
      </c>
      <c r="T439" s="4" t="s">
        <v>9</v>
      </c>
      <c r="U439" s="4" t="s">
        <v>9</v>
      </c>
      <c r="V439" s="4" t="s">
        <v>10</v>
      </c>
    </row>
    <row r="440" spans="1:13">
      <c r="A440" t="n">
        <v>3267</v>
      </c>
      <c r="B440" s="45" t="n">
        <v>19</v>
      </c>
      <c r="C440" s="7" t="n">
        <v>7032</v>
      </c>
      <c r="D440" s="7" t="s">
        <v>85</v>
      </c>
      <c r="E440" s="7" t="s">
        <v>86</v>
      </c>
      <c r="F440" s="7" t="s">
        <v>14</v>
      </c>
      <c r="G440" s="7" t="n">
        <v>0</v>
      </c>
      <c r="H440" s="7" t="n">
        <v>1</v>
      </c>
      <c r="I440" s="7" t="n">
        <v>0.5</v>
      </c>
      <c r="J440" s="7" t="n">
        <v>-0.170000001788139</v>
      </c>
      <c r="K440" s="7" t="n">
        <v>-59.2999992370605</v>
      </c>
      <c r="L440" s="7" t="n">
        <v>180</v>
      </c>
      <c r="M440" s="7" t="n">
        <v>1</v>
      </c>
      <c r="N440" s="7" t="n">
        <v>1.60000002384186</v>
      </c>
      <c r="O440" s="7" t="n">
        <v>0.0900000035762787</v>
      </c>
      <c r="P440" s="7" t="s">
        <v>14</v>
      </c>
      <c r="Q440" s="7" t="s">
        <v>14</v>
      </c>
      <c r="R440" s="7" t="n">
        <v>-1</v>
      </c>
      <c r="S440" s="7" t="n">
        <v>0</v>
      </c>
      <c r="T440" s="7" t="n">
        <v>0</v>
      </c>
      <c r="U440" s="7" t="n">
        <v>0</v>
      </c>
      <c r="V440" s="7" t="n">
        <v>0</v>
      </c>
    </row>
    <row r="441" spans="1:13">
      <c r="A441" t="s">
        <v>4</v>
      </c>
      <c r="B441" s="4" t="s">
        <v>5</v>
      </c>
      <c r="C441" s="4" t="s">
        <v>10</v>
      </c>
      <c r="D441" s="4" t="s">
        <v>6</v>
      </c>
      <c r="E441" s="4" t="s">
        <v>6</v>
      </c>
      <c r="F441" s="4" t="s">
        <v>6</v>
      </c>
      <c r="G441" s="4" t="s">
        <v>15</v>
      </c>
      <c r="H441" s="4" t="s">
        <v>9</v>
      </c>
      <c r="I441" s="4" t="s">
        <v>21</v>
      </c>
      <c r="J441" s="4" t="s">
        <v>21</v>
      </c>
      <c r="K441" s="4" t="s">
        <v>21</v>
      </c>
      <c r="L441" s="4" t="s">
        <v>21</v>
      </c>
      <c r="M441" s="4" t="s">
        <v>21</v>
      </c>
      <c r="N441" s="4" t="s">
        <v>21</v>
      </c>
      <c r="O441" s="4" t="s">
        <v>21</v>
      </c>
      <c r="P441" s="4" t="s">
        <v>6</v>
      </c>
      <c r="Q441" s="4" t="s">
        <v>6</v>
      </c>
      <c r="R441" s="4" t="s">
        <v>9</v>
      </c>
      <c r="S441" s="4" t="s">
        <v>15</v>
      </c>
      <c r="T441" s="4" t="s">
        <v>9</v>
      </c>
      <c r="U441" s="4" t="s">
        <v>9</v>
      </c>
      <c r="V441" s="4" t="s">
        <v>10</v>
      </c>
    </row>
    <row r="442" spans="1:13">
      <c r="A442" t="n">
        <v>3337</v>
      </c>
      <c r="B442" s="45" t="n">
        <v>19</v>
      </c>
      <c r="C442" s="7" t="n">
        <v>28</v>
      </c>
      <c r="D442" s="7" t="s">
        <v>87</v>
      </c>
      <c r="E442" s="7" t="s">
        <v>88</v>
      </c>
      <c r="F442" s="7" t="s">
        <v>14</v>
      </c>
      <c r="G442" s="7" t="n">
        <v>0</v>
      </c>
      <c r="H442" s="7" t="n">
        <v>1</v>
      </c>
      <c r="I442" s="7" t="n">
        <v>-3.09999990463257</v>
      </c>
      <c r="J442" s="7" t="n">
        <v>3.65000009536743</v>
      </c>
      <c r="K442" s="7" t="n">
        <v>-124.75</v>
      </c>
      <c r="L442" s="7" t="n">
        <v>0</v>
      </c>
      <c r="M442" s="7" t="n">
        <v>1</v>
      </c>
      <c r="N442" s="7" t="n">
        <v>1.60000002384186</v>
      </c>
      <c r="O442" s="7" t="n">
        <v>0.0900000035762787</v>
      </c>
      <c r="P442" s="7" t="s">
        <v>14</v>
      </c>
      <c r="Q442" s="7" t="s">
        <v>14</v>
      </c>
      <c r="R442" s="7" t="n">
        <v>-1</v>
      </c>
      <c r="S442" s="7" t="n">
        <v>0</v>
      </c>
      <c r="T442" s="7" t="n">
        <v>0</v>
      </c>
      <c r="U442" s="7" t="n">
        <v>0</v>
      </c>
      <c r="V442" s="7" t="n">
        <v>0</v>
      </c>
    </row>
    <row r="443" spans="1:13">
      <c r="A443" t="s">
        <v>4</v>
      </c>
      <c r="B443" s="4" t="s">
        <v>5</v>
      </c>
      <c r="C443" s="4" t="s">
        <v>10</v>
      </c>
      <c r="D443" s="4" t="s">
        <v>6</v>
      </c>
      <c r="E443" s="4" t="s">
        <v>6</v>
      </c>
      <c r="F443" s="4" t="s">
        <v>6</v>
      </c>
      <c r="G443" s="4" t="s">
        <v>15</v>
      </c>
      <c r="H443" s="4" t="s">
        <v>9</v>
      </c>
      <c r="I443" s="4" t="s">
        <v>21</v>
      </c>
      <c r="J443" s="4" t="s">
        <v>21</v>
      </c>
      <c r="K443" s="4" t="s">
        <v>21</v>
      </c>
      <c r="L443" s="4" t="s">
        <v>21</v>
      </c>
      <c r="M443" s="4" t="s">
        <v>21</v>
      </c>
      <c r="N443" s="4" t="s">
        <v>21</v>
      </c>
      <c r="O443" s="4" t="s">
        <v>21</v>
      </c>
      <c r="P443" s="4" t="s">
        <v>6</v>
      </c>
      <c r="Q443" s="4" t="s">
        <v>6</v>
      </c>
      <c r="R443" s="4" t="s">
        <v>9</v>
      </c>
      <c r="S443" s="4" t="s">
        <v>15</v>
      </c>
      <c r="T443" s="4" t="s">
        <v>9</v>
      </c>
      <c r="U443" s="4" t="s">
        <v>9</v>
      </c>
      <c r="V443" s="4" t="s">
        <v>10</v>
      </c>
    </row>
    <row r="444" spans="1:13">
      <c r="A444" t="n">
        <v>3410</v>
      </c>
      <c r="B444" s="45" t="n">
        <v>19</v>
      </c>
      <c r="C444" s="7" t="n">
        <v>29</v>
      </c>
      <c r="D444" s="7" t="s">
        <v>89</v>
      </c>
      <c r="E444" s="7" t="s">
        <v>90</v>
      </c>
      <c r="F444" s="7" t="s">
        <v>14</v>
      </c>
      <c r="G444" s="7" t="n">
        <v>0</v>
      </c>
      <c r="H444" s="7" t="n">
        <v>1</v>
      </c>
      <c r="I444" s="7" t="n">
        <v>3.09999990463257</v>
      </c>
      <c r="J444" s="7" t="n">
        <v>3.65000009536743</v>
      </c>
      <c r="K444" s="7" t="n">
        <v>-124.720001220703</v>
      </c>
      <c r="L444" s="7" t="n">
        <v>0</v>
      </c>
      <c r="M444" s="7" t="n">
        <v>1</v>
      </c>
      <c r="N444" s="7" t="n">
        <v>1.60000002384186</v>
      </c>
      <c r="O444" s="7" t="n">
        <v>0.0900000035762787</v>
      </c>
      <c r="P444" s="7" t="s">
        <v>14</v>
      </c>
      <c r="Q444" s="7" t="s">
        <v>14</v>
      </c>
      <c r="R444" s="7" t="n">
        <v>-1</v>
      </c>
      <c r="S444" s="7" t="n">
        <v>0</v>
      </c>
      <c r="T444" s="7" t="n">
        <v>0</v>
      </c>
      <c r="U444" s="7" t="n">
        <v>0</v>
      </c>
      <c r="V444" s="7" t="n">
        <v>0</v>
      </c>
    </row>
    <row r="445" spans="1:13">
      <c r="A445" t="s">
        <v>4</v>
      </c>
      <c r="B445" s="4" t="s">
        <v>5</v>
      </c>
      <c r="C445" s="4" t="s">
        <v>10</v>
      </c>
      <c r="D445" s="4" t="s">
        <v>6</v>
      </c>
      <c r="E445" s="4" t="s">
        <v>6</v>
      </c>
      <c r="F445" s="4" t="s">
        <v>6</v>
      </c>
      <c r="G445" s="4" t="s">
        <v>15</v>
      </c>
      <c r="H445" s="4" t="s">
        <v>9</v>
      </c>
      <c r="I445" s="4" t="s">
        <v>21</v>
      </c>
      <c r="J445" s="4" t="s">
        <v>21</v>
      </c>
      <c r="K445" s="4" t="s">
        <v>21</v>
      </c>
      <c r="L445" s="4" t="s">
        <v>21</v>
      </c>
      <c r="M445" s="4" t="s">
        <v>21</v>
      </c>
      <c r="N445" s="4" t="s">
        <v>21</v>
      </c>
      <c r="O445" s="4" t="s">
        <v>21</v>
      </c>
      <c r="P445" s="4" t="s">
        <v>6</v>
      </c>
      <c r="Q445" s="4" t="s">
        <v>6</v>
      </c>
      <c r="R445" s="4" t="s">
        <v>9</v>
      </c>
      <c r="S445" s="4" t="s">
        <v>15</v>
      </c>
      <c r="T445" s="4" t="s">
        <v>9</v>
      </c>
      <c r="U445" s="4" t="s">
        <v>9</v>
      </c>
      <c r="V445" s="4" t="s">
        <v>10</v>
      </c>
    </row>
    <row r="446" spans="1:13">
      <c r="A446" t="n">
        <v>3481</v>
      </c>
      <c r="B446" s="45" t="n">
        <v>19</v>
      </c>
      <c r="C446" s="7" t="n">
        <v>1660</v>
      </c>
      <c r="D446" s="7" t="s">
        <v>91</v>
      </c>
      <c r="E446" s="7" t="s">
        <v>92</v>
      </c>
      <c r="F446" s="7" t="s">
        <v>14</v>
      </c>
      <c r="G446" s="7" t="n">
        <v>0</v>
      </c>
      <c r="H446" s="7" t="n">
        <v>1</v>
      </c>
      <c r="I446" s="7" t="n">
        <v>4.5</v>
      </c>
      <c r="J446" s="7" t="n">
        <v>3.65000009536743</v>
      </c>
      <c r="K446" s="7" t="n">
        <v>-120.330001831055</v>
      </c>
      <c r="L446" s="7" t="n">
        <v>319.899993896484</v>
      </c>
      <c r="M446" s="7" t="n">
        <v>1</v>
      </c>
      <c r="N446" s="7" t="n">
        <v>1.60000002384186</v>
      </c>
      <c r="O446" s="7" t="n">
        <v>0.0900000035762787</v>
      </c>
      <c r="P446" s="7" t="s">
        <v>13</v>
      </c>
      <c r="Q446" s="7" t="s">
        <v>14</v>
      </c>
      <c r="R446" s="7" t="n">
        <v>-1</v>
      </c>
      <c r="S446" s="7" t="n">
        <v>0</v>
      </c>
      <c r="T446" s="7" t="n">
        <v>0</v>
      </c>
      <c r="U446" s="7" t="n">
        <v>0</v>
      </c>
      <c r="V446" s="7" t="n">
        <v>0</v>
      </c>
    </row>
    <row r="447" spans="1:13">
      <c r="A447" t="s">
        <v>4</v>
      </c>
      <c r="B447" s="4" t="s">
        <v>5</v>
      </c>
      <c r="C447" s="4" t="s">
        <v>10</v>
      </c>
      <c r="D447" s="4" t="s">
        <v>6</v>
      </c>
      <c r="E447" s="4" t="s">
        <v>6</v>
      </c>
      <c r="F447" s="4" t="s">
        <v>6</v>
      </c>
      <c r="G447" s="4" t="s">
        <v>15</v>
      </c>
      <c r="H447" s="4" t="s">
        <v>9</v>
      </c>
      <c r="I447" s="4" t="s">
        <v>21</v>
      </c>
      <c r="J447" s="4" t="s">
        <v>21</v>
      </c>
      <c r="K447" s="4" t="s">
        <v>21</v>
      </c>
      <c r="L447" s="4" t="s">
        <v>21</v>
      </c>
      <c r="M447" s="4" t="s">
        <v>21</v>
      </c>
      <c r="N447" s="4" t="s">
        <v>21</v>
      </c>
      <c r="O447" s="4" t="s">
        <v>21</v>
      </c>
      <c r="P447" s="4" t="s">
        <v>6</v>
      </c>
      <c r="Q447" s="4" t="s">
        <v>6</v>
      </c>
      <c r="R447" s="4" t="s">
        <v>9</v>
      </c>
      <c r="S447" s="4" t="s">
        <v>15</v>
      </c>
      <c r="T447" s="4" t="s">
        <v>9</v>
      </c>
      <c r="U447" s="4" t="s">
        <v>9</v>
      </c>
      <c r="V447" s="4" t="s">
        <v>10</v>
      </c>
    </row>
    <row r="448" spans="1:13">
      <c r="A448" t="n">
        <v>3566</v>
      </c>
      <c r="B448" s="45" t="n">
        <v>19</v>
      </c>
      <c r="C448" s="7" t="n">
        <v>1661</v>
      </c>
      <c r="D448" s="7" t="s">
        <v>91</v>
      </c>
      <c r="E448" s="7" t="s">
        <v>92</v>
      </c>
      <c r="F448" s="7" t="s">
        <v>14</v>
      </c>
      <c r="G448" s="7" t="n">
        <v>0</v>
      </c>
      <c r="H448" s="7" t="n">
        <v>1</v>
      </c>
      <c r="I448" s="7" t="n">
        <v>-4.5</v>
      </c>
      <c r="J448" s="7" t="n">
        <v>3.65000009536743</v>
      </c>
      <c r="K448" s="7" t="n">
        <v>-120.269996643066</v>
      </c>
      <c r="L448" s="7" t="n">
        <v>31.5</v>
      </c>
      <c r="M448" s="7" t="n">
        <v>1</v>
      </c>
      <c r="N448" s="7" t="n">
        <v>1.60000002384186</v>
      </c>
      <c r="O448" s="7" t="n">
        <v>0.0900000035762787</v>
      </c>
      <c r="P448" s="7" t="s">
        <v>13</v>
      </c>
      <c r="Q448" s="7" t="s">
        <v>14</v>
      </c>
      <c r="R448" s="7" t="n">
        <v>-1</v>
      </c>
      <c r="S448" s="7" t="n">
        <v>0</v>
      </c>
      <c r="T448" s="7" t="n">
        <v>0</v>
      </c>
      <c r="U448" s="7" t="n">
        <v>0</v>
      </c>
      <c r="V448" s="7" t="n">
        <v>0</v>
      </c>
    </row>
    <row r="449" spans="1:22">
      <c r="A449" t="s">
        <v>4</v>
      </c>
      <c r="B449" s="4" t="s">
        <v>5</v>
      </c>
      <c r="C449" s="4" t="s">
        <v>10</v>
      </c>
      <c r="D449" s="4" t="s">
        <v>15</v>
      </c>
      <c r="E449" s="4" t="s">
        <v>15</v>
      </c>
      <c r="F449" s="4" t="s">
        <v>6</v>
      </c>
    </row>
    <row r="450" spans="1:22">
      <c r="A450" t="n">
        <v>3651</v>
      </c>
      <c r="B450" s="23" t="n">
        <v>20</v>
      </c>
      <c r="C450" s="7" t="n">
        <v>0</v>
      </c>
      <c r="D450" s="7" t="n">
        <v>3</v>
      </c>
      <c r="E450" s="7" t="n">
        <v>10</v>
      </c>
      <c r="F450" s="7" t="s">
        <v>93</v>
      </c>
    </row>
    <row r="451" spans="1:22">
      <c r="A451" t="s">
        <v>4</v>
      </c>
      <c r="B451" s="4" t="s">
        <v>5</v>
      </c>
      <c r="C451" s="4" t="s">
        <v>10</v>
      </c>
    </row>
    <row r="452" spans="1:22">
      <c r="A452" t="n">
        <v>3669</v>
      </c>
      <c r="B452" s="26" t="n">
        <v>16</v>
      </c>
      <c r="C452" s="7" t="n">
        <v>0</v>
      </c>
    </row>
    <row r="453" spans="1:22">
      <c r="A453" t="s">
        <v>4</v>
      </c>
      <c r="B453" s="4" t="s">
        <v>5</v>
      </c>
      <c r="C453" s="4" t="s">
        <v>15</v>
      </c>
      <c r="D453" s="41" t="s">
        <v>77</v>
      </c>
      <c r="E453" s="4" t="s">
        <v>5</v>
      </c>
      <c r="F453" s="4" t="s">
        <v>15</v>
      </c>
      <c r="G453" s="4" t="s">
        <v>10</v>
      </c>
      <c r="H453" s="41" t="s">
        <v>78</v>
      </c>
      <c r="I453" s="4" t="s">
        <v>15</v>
      </c>
      <c r="J453" s="4" t="s">
        <v>22</v>
      </c>
    </row>
    <row r="454" spans="1:22">
      <c r="A454" t="n">
        <v>3672</v>
      </c>
      <c r="B454" s="11" t="n">
        <v>5</v>
      </c>
      <c r="C454" s="7" t="n">
        <v>28</v>
      </c>
      <c r="D454" s="41" t="s">
        <v>3</v>
      </c>
      <c r="E454" s="31" t="n">
        <v>64</v>
      </c>
      <c r="F454" s="7" t="n">
        <v>5</v>
      </c>
      <c r="G454" s="7" t="n">
        <v>3</v>
      </c>
      <c r="H454" s="41" t="s">
        <v>3</v>
      </c>
      <c r="I454" s="7" t="n">
        <v>1</v>
      </c>
      <c r="J454" s="12" t="n">
        <f t="normal" ca="1">A484</f>
        <v>0</v>
      </c>
    </row>
    <row r="455" spans="1:22">
      <c r="A455" t="s">
        <v>4</v>
      </c>
      <c r="B455" s="4" t="s">
        <v>5</v>
      </c>
      <c r="C455" s="4" t="s">
        <v>15</v>
      </c>
      <c r="D455" s="4" t="s">
        <v>10</v>
      </c>
      <c r="E455" s="4" t="s">
        <v>9</v>
      </c>
    </row>
    <row r="456" spans="1:22">
      <c r="A456" t="n">
        <v>3683</v>
      </c>
      <c r="B456" s="46" t="n">
        <v>167</v>
      </c>
      <c r="C456" s="7" t="n">
        <v>0</v>
      </c>
      <c r="D456" s="7" t="n">
        <v>3</v>
      </c>
      <c r="E456" s="7" t="n">
        <v>32</v>
      </c>
    </row>
    <row r="457" spans="1:22">
      <c r="A457" t="s">
        <v>4</v>
      </c>
      <c r="B457" s="4" t="s">
        <v>5</v>
      </c>
      <c r="C457" s="4" t="s">
        <v>10</v>
      </c>
      <c r="D457" s="4" t="s">
        <v>15</v>
      </c>
      <c r="E457" s="4" t="s">
        <v>15</v>
      </c>
      <c r="F457" s="4" t="s">
        <v>6</v>
      </c>
    </row>
    <row r="458" spans="1:22">
      <c r="A458" t="n">
        <v>3691</v>
      </c>
      <c r="B458" s="23" t="n">
        <v>20</v>
      </c>
      <c r="C458" s="7" t="n">
        <v>3</v>
      </c>
      <c r="D458" s="7" t="n">
        <v>3</v>
      </c>
      <c r="E458" s="7" t="n">
        <v>10</v>
      </c>
      <c r="F458" s="7" t="s">
        <v>93</v>
      </c>
    </row>
    <row r="459" spans="1:22">
      <c r="A459" t="s">
        <v>4</v>
      </c>
      <c r="B459" s="4" t="s">
        <v>5</v>
      </c>
      <c r="C459" s="4" t="s">
        <v>10</v>
      </c>
    </row>
    <row r="460" spans="1:22">
      <c r="A460" t="n">
        <v>3709</v>
      </c>
      <c r="B460" s="26" t="n">
        <v>16</v>
      </c>
      <c r="C460" s="7" t="n">
        <v>0</v>
      </c>
    </row>
    <row r="461" spans="1:22">
      <c r="A461" t="s">
        <v>4</v>
      </c>
      <c r="B461" s="4" t="s">
        <v>5</v>
      </c>
      <c r="C461" s="4" t="s">
        <v>10</v>
      </c>
      <c r="D461" s="4" t="s">
        <v>15</v>
      </c>
      <c r="E461" s="4" t="s">
        <v>15</v>
      </c>
      <c r="F461" s="4" t="s">
        <v>6</v>
      </c>
    </row>
    <row r="462" spans="1:22">
      <c r="A462" t="n">
        <v>3712</v>
      </c>
      <c r="B462" s="23" t="n">
        <v>20</v>
      </c>
      <c r="C462" s="7" t="n">
        <v>61491</v>
      </c>
      <c r="D462" s="7" t="n">
        <v>3</v>
      </c>
      <c r="E462" s="7" t="n">
        <v>10</v>
      </c>
      <c r="F462" s="7" t="s">
        <v>93</v>
      </c>
    </row>
    <row r="463" spans="1:22">
      <c r="A463" t="s">
        <v>4</v>
      </c>
      <c r="B463" s="4" t="s">
        <v>5</v>
      </c>
      <c r="C463" s="4" t="s">
        <v>10</v>
      </c>
    </row>
    <row r="464" spans="1:22">
      <c r="A464" t="n">
        <v>3730</v>
      </c>
      <c r="B464" s="26" t="n">
        <v>16</v>
      </c>
      <c r="C464" s="7" t="n">
        <v>0</v>
      </c>
    </row>
    <row r="465" spans="1:10">
      <c r="A465" t="s">
        <v>4</v>
      </c>
      <c r="B465" s="4" t="s">
        <v>5</v>
      </c>
      <c r="C465" s="4" t="s">
        <v>10</v>
      </c>
      <c r="D465" s="4" t="s">
        <v>15</v>
      </c>
      <c r="E465" s="4" t="s">
        <v>15</v>
      </c>
      <c r="F465" s="4" t="s">
        <v>6</v>
      </c>
    </row>
    <row r="466" spans="1:10">
      <c r="A466" t="n">
        <v>3733</v>
      </c>
      <c r="B466" s="23" t="n">
        <v>20</v>
      </c>
      <c r="C466" s="7" t="n">
        <v>61492</v>
      </c>
      <c r="D466" s="7" t="n">
        <v>3</v>
      </c>
      <c r="E466" s="7" t="n">
        <v>10</v>
      </c>
      <c r="F466" s="7" t="s">
        <v>93</v>
      </c>
    </row>
    <row r="467" spans="1:10">
      <c r="A467" t="s">
        <v>4</v>
      </c>
      <c r="B467" s="4" t="s">
        <v>5</v>
      </c>
      <c r="C467" s="4" t="s">
        <v>10</v>
      </c>
    </row>
    <row r="468" spans="1:10">
      <c r="A468" t="n">
        <v>3751</v>
      </c>
      <c r="B468" s="26" t="n">
        <v>16</v>
      </c>
      <c r="C468" s="7" t="n">
        <v>0</v>
      </c>
    </row>
    <row r="469" spans="1:10">
      <c r="A469" t="s">
        <v>4</v>
      </c>
      <c r="B469" s="4" t="s">
        <v>5</v>
      </c>
      <c r="C469" s="4" t="s">
        <v>10</v>
      </c>
      <c r="D469" s="4" t="s">
        <v>15</v>
      </c>
      <c r="E469" s="4" t="s">
        <v>15</v>
      </c>
      <c r="F469" s="4" t="s">
        <v>6</v>
      </c>
    </row>
    <row r="470" spans="1:10">
      <c r="A470" t="n">
        <v>3754</v>
      </c>
      <c r="B470" s="23" t="n">
        <v>20</v>
      </c>
      <c r="C470" s="7" t="n">
        <v>61493</v>
      </c>
      <c r="D470" s="7" t="n">
        <v>3</v>
      </c>
      <c r="E470" s="7" t="n">
        <v>10</v>
      </c>
      <c r="F470" s="7" t="s">
        <v>93</v>
      </c>
    </row>
    <row r="471" spans="1:10">
      <c r="A471" t="s">
        <v>4</v>
      </c>
      <c r="B471" s="4" t="s">
        <v>5</v>
      </c>
      <c r="C471" s="4" t="s">
        <v>10</v>
      </c>
    </row>
    <row r="472" spans="1:10">
      <c r="A472" t="n">
        <v>3772</v>
      </c>
      <c r="B472" s="26" t="n">
        <v>16</v>
      </c>
      <c r="C472" s="7" t="n">
        <v>0</v>
      </c>
    </row>
    <row r="473" spans="1:10">
      <c r="A473" t="s">
        <v>4</v>
      </c>
      <c r="B473" s="4" t="s">
        <v>5</v>
      </c>
      <c r="C473" s="4" t="s">
        <v>10</v>
      </c>
      <c r="D473" s="4" t="s">
        <v>15</v>
      </c>
      <c r="E473" s="4" t="s">
        <v>15</v>
      </c>
      <c r="F473" s="4" t="s">
        <v>6</v>
      </c>
    </row>
    <row r="474" spans="1:10">
      <c r="A474" t="n">
        <v>3775</v>
      </c>
      <c r="B474" s="23" t="n">
        <v>20</v>
      </c>
      <c r="C474" s="7" t="n">
        <v>61494</v>
      </c>
      <c r="D474" s="7" t="n">
        <v>3</v>
      </c>
      <c r="E474" s="7" t="n">
        <v>10</v>
      </c>
      <c r="F474" s="7" t="s">
        <v>93</v>
      </c>
    </row>
    <row r="475" spans="1:10">
      <c r="A475" t="s">
        <v>4</v>
      </c>
      <c r="B475" s="4" t="s">
        <v>5</v>
      </c>
      <c r="C475" s="4" t="s">
        <v>10</v>
      </c>
    </row>
    <row r="476" spans="1:10">
      <c r="A476" t="n">
        <v>3793</v>
      </c>
      <c r="B476" s="26" t="n">
        <v>16</v>
      </c>
      <c r="C476" s="7" t="n">
        <v>0</v>
      </c>
    </row>
    <row r="477" spans="1:10">
      <c r="A477" t="s">
        <v>4</v>
      </c>
      <c r="B477" s="4" t="s">
        <v>5</v>
      </c>
      <c r="C477" s="4" t="s">
        <v>10</v>
      </c>
      <c r="D477" s="4" t="s">
        <v>15</v>
      </c>
      <c r="E477" s="4" t="s">
        <v>15</v>
      </c>
      <c r="F477" s="4" t="s">
        <v>6</v>
      </c>
    </row>
    <row r="478" spans="1:10">
      <c r="A478" t="n">
        <v>3796</v>
      </c>
      <c r="B478" s="23" t="n">
        <v>20</v>
      </c>
      <c r="C478" s="7" t="n">
        <v>61495</v>
      </c>
      <c r="D478" s="7" t="n">
        <v>3</v>
      </c>
      <c r="E478" s="7" t="n">
        <v>10</v>
      </c>
      <c r="F478" s="7" t="s">
        <v>93</v>
      </c>
    </row>
    <row r="479" spans="1:10">
      <c r="A479" t="s">
        <v>4</v>
      </c>
      <c r="B479" s="4" t="s">
        <v>5</v>
      </c>
      <c r="C479" s="4" t="s">
        <v>10</v>
      </c>
    </row>
    <row r="480" spans="1:10">
      <c r="A480" t="n">
        <v>3814</v>
      </c>
      <c r="B480" s="26" t="n">
        <v>16</v>
      </c>
      <c r="C480" s="7" t="n">
        <v>0</v>
      </c>
    </row>
    <row r="481" spans="1:6">
      <c r="A481" t="s">
        <v>4</v>
      </c>
      <c r="B481" s="4" t="s">
        <v>5</v>
      </c>
      <c r="C481" s="4" t="s">
        <v>22</v>
      </c>
    </row>
    <row r="482" spans="1:6">
      <c r="A482" t="n">
        <v>3817</v>
      </c>
      <c r="B482" s="15" t="n">
        <v>3</v>
      </c>
      <c r="C482" s="12" t="n">
        <f t="normal" ca="1">A508</f>
        <v>0</v>
      </c>
    </row>
    <row r="483" spans="1:6">
      <c r="A483" t="s">
        <v>4</v>
      </c>
      <c r="B483" s="4" t="s">
        <v>5</v>
      </c>
      <c r="C483" s="4" t="s">
        <v>10</v>
      </c>
      <c r="D483" s="4" t="s">
        <v>15</v>
      </c>
      <c r="E483" s="4" t="s">
        <v>15</v>
      </c>
      <c r="F483" s="4" t="s">
        <v>6</v>
      </c>
    </row>
    <row r="484" spans="1:6">
      <c r="A484" t="n">
        <v>3822</v>
      </c>
      <c r="B484" s="23" t="n">
        <v>20</v>
      </c>
      <c r="C484" s="7" t="n">
        <v>61491</v>
      </c>
      <c r="D484" s="7" t="n">
        <v>3</v>
      </c>
      <c r="E484" s="7" t="n">
        <v>10</v>
      </c>
      <c r="F484" s="7" t="s">
        <v>93</v>
      </c>
    </row>
    <row r="485" spans="1:6">
      <c r="A485" t="s">
        <v>4</v>
      </c>
      <c r="B485" s="4" t="s">
        <v>5</v>
      </c>
      <c r="C485" s="4" t="s">
        <v>10</v>
      </c>
    </row>
    <row r="486" spans="1:6">
      <c r="A486" t="n">
        <v>3840</v>
      </c>
      <c r="B486" s="26" t="n">
        <v>16</v>
      </c>
      <c r="C486" s="7" t="n">
        <v>0</v>
      </c>
    </row>
    <row r="487" spans="1:6">
      <c r="A487" t="s">
        <v>4</v>
      </c>
      <c r="B487" s="4" t="s">
        <v>5</v>
      </c>
      <c r="C487" s="4" t="s">
        <v>10</v>
      </c>
      <c r="D487" s="4" t="s">
        <v>15</v>
      </c>
      <c r="E487" s="4" t="s">
        <v>15</v>
      </c>
      <c r="F487" s="4" t="s">
        <v>6</v>
      </c>
    </row>
    <row r="488" spans="1:6">
      <c r="A488" t="n">
        <v>3843</v>
      </c>
      <c r="B488" s="23" t="n">
        <v>20</v>
      </c>
      <c r="C488" s="7" t="n">
        <v>61492</v>
      </c>
      <c r="D488" s="7" t="n">
        <v>3</v>
      </c>
      <c r="E488" s="7" t="n">
        <v>10</v>
      </c>
      <c r="F488" s="7" t="s">
        <v>93</v>
      </c>
    </row>
    <row r="489" spans="1:6">
      <c r="A489" t="s">
        <v>4</v>
      </c>
      <c r="B489" s="4" t="s">
        <v>5</v>
      </c>
      <c r="C489" s="4" t="s">
        <v>10</v>
      </c>
    </row>
    <row r="490" spans="1:6">
      <c r="A490" t="n">
        <v>3861</v>
      </c>
      <c r="B490" s="26" t="n">
        <v>16</v>
      </c>
      <c r="C490" s="7" t="n">
        <v>0</v>
      </c>
    </row>
    <row r="491" spans="1:6">
      <c r="A491" t="s">
        <v>4</v>
      </c>
      <c r="B491" s="4" t="s">
        <v>5</v>
      </c>
      <c r="C491" s="4" t="s">
        <v>10</v>
      </c>
      <c r="D491" s="4" t="s">
        <v>15</v>
      </c>
      <c r="E491" s="4" t="s">
        <v>15</v>
      </c>
      <c r="F491" s="4" t="s">
        <v>6</v>
      </c>
    </row>
    <row r="492" spans="1:6">
      <c r="A492" t="n">
        <v>3864</v>
      </c>
      <c r="B492" s="23" t="n">
        <v>20</v>
      </c>
      <c r="C492" s="7" t="n">
        <v>61493</v>
      </c>
      <c r="D492" s="7" t="n">
        <v>3</v>
      </c>
      <c r="E492" s="7" t="n">
        <v>10</v>
      </c>
      <c r="F492" s="7" t="s">
        <v>93</v>
      </c>
    </row>
    <row r="493" spans="1:6">
      <c r="A493" t="s">
        <v>4</v>
      </c>
      <c r="B493" s="4" t="s">
        <v>5</v>
      </c>
      <c r="C493" s="4" t="s">
        <v>10</v>
      </c>
    </row>
    <row r="494" spans="1:6">
      <c r="A494" t="n">
        <v>3882</v>
      </c>
      <c r="B494" s="26" t="n">
        <v>16</v>
      </c>
      <c r="C494" s="7" t="n">
        <v>0</v>
      </c>
    </row>
    <row r="495" spans="1:6">
      <c r="A495" t="s">
        <v>4</v>
      </c>
      <c r="B495" s="4" t="s">
        <v>5</v>
      </c>
      <c r="C495" s="4" t="s">
        <v>10</v>
      </c>
      <c r="D495" s="4" t="s">
        <v>15</v>
      </c>
      <c r="E495" s="4" t="s">
        <v>15</v>
      </c>
      <c r="F495" s="4" t="s">
        <v>6</v>
      </c>
    </row>
    <row r="496" spans="1:6">
      <c r="A496" t="n">
        <v>3885</v>
      </c>
      <c r="B496" s="23" t="n">
        <v>20</v>
      </c>
      <c r="C496" s="7" t="n">
        <v>61494</v>
      </c>
      <c r="D496" s="7" t="n">
        <v>3</v>
      </c>
      <c r="E496" s="7" t="n">
        <v>10</v>
      </c>
      <c r="F496" s="7" t="s">
        <v>93</v>
      </c>
    </row>
    <row r="497" spans="1:6">
      <c r="A497" t="s">
        <v>4</v>
      </c>
      <c r="B497" s="4" t="s">
        <v>5</v>
      </c>
      <c r="C497" s="4" t="s">
        <v>10</v>
      </c>
    </row>
    <row r="498" spans="1:6">
      <c r="A498" t="n">
        <v>3903</v>
      </c>
      <c r="B498" s="26" t="n">
        <v>16</v>
      </c>
      <c r="C498" s="7" t="n">
        <v>0</v>
      </c>
    </row>
    <row r="499" spans="1:6">
      <c r="A499" t="s">
        <v>4</v>
      </c>
      <c r="B499" s="4" t="s">
        <v>5</v>
      </c>
      <c r="C499" s="4" t="s">
        <v>10</v>
      </c>
      <c r="D499" s="4" t="s">
        <v>15</v>
      </c>
      <c r="E499" s="4" t="s">
        <v>15</v>
      </c>
      <c r="F499" s="4" t="s">
        <v>6</v>
      </c>
    </row>
    <row r="500" spans="1:6">
      <c r="A500" t="n">
        <v>3906</v>
      </c>
      <c r="B500" s="23" t="n">
        <v>20</v>
      </c>
      <c r="C500" s="7" t="n">
        <v>61495</v>
      </c>
      <c r="D500" s="7" t="n">
        <v>3</v>
      </c>
      <c r="E500" s="7" t="n">
        <v>10</v>
      </c>
      <c r="F500" s="7" t="s">
        <v>93</v>
      </c>
    </row>
    <row r="501" spans="1:6">
      <c r="A501" t="s">
        <v>4</v>
      </c>
      <c r="B501" s="4" t="s">
        <v>5</v>
      </c>
      <c r="C501" s="4" t="s">
        <v>10</v>
      </c>
    </row>
    <row r="502" spans="1:6">
      <c r="A502" t="n">
        <v>3924</v>
      </c>
      <c r="B502" s="26" t="n">
        <v>16</v>
      </c>
      <c r="C502" s="7" t="n">
        <v>0</v>
      </c>
    </row>
    <row r="503" spans="1:6">
      <c r="A503" t="s">
        <v>4</v>
      </c>
      <c r="B503" s="4" t="s">
        <v>5</v>
      </c>
      <c r="C503" s="4" t="s">
        <v>10</v>
      </c>
      <c r="D503" s="4" t="s">
        <v>15</v>
      </c>
      <c r="E503" s="4" t="s">
        <v>15</v>
      </c>
      <c r="F503" s="4" t="s">
        <v>6</v>
      </c>
    </row>
    <row r="504" spans="1:6">
      <c r="A504" t="n">
        <v>3927</v>
      </c>
      <c r="B504" s="23" t="n">
        <v>20</v>
      </c>
      <c r="C504" s="7" t="n">
        <v>61496</v>
      </c>
      <c r="D504" s="7" t="n">
        <v>3</v>
      </c>
      <c r="E504" s="7" t="n">
        <v>10</v>
      </c>
      <c r="F504" s="7" t="s">
        <v>93</v>
      </c>
    </row>
    <row r="505" spans="1:6">
      <c r="A505" t="s">
        <v>4</v>
      </c>
      <c r="B505" s="4" t="s">
        <v>5</v>
      </c>
      <c r="C505" s="4" t="s">
        <v>10</v>
      </c>
    </row>
    <row r="506" spans="1:6">
      <c r="A506" t="n">
        <v>3945</v>
      </c>
      <c r="B506" s="26" t="n">
        <v>16</v>
      </c>
      <c r="C506" s="7" t="n">
        <v>0</v>
      </c>
    </row>
    <row r="507" spans="1:6">
      <c r="A507" t="s">
        <v>4</v>
      </c>
      <c r="B507" s="4" t="s">
        <v>5</v>
      </c>
      <c r="C507" s="4" t="s">
        <v>10</v>
      </c>
      <c r="D507" s="4" t="s">
        <v>15</v>
      </c>
      <c r="E507" s="4" t="s">
        <v>15</v>
      </c>
      <c r="F507" s="4" t="s">
        <v>6</v>
      </c>
    </row>
    <row r="508" spans="1:6">
      <c r="A508" t="n">
        <v>3948</v>
      </c>
      <c r="B508" s="23" t="n">
        <v>20</v>
      </c>
      <c r="C508" s="7" t="n">
        <v>7032</v>
      </c>
      <c r="D508" s="7" t="n">
        <v>3</v>
      </c>
      <c r="E508" s="7" t="n">
        <v>10</v>
      </c>
      <c r="F508" s="7" t="s">
        <v>93</v>
      </c>
    </row>
    <row r="509" spans="1:6">
      <c r="A509" t="s">
        <v>4</v>
      </c>
      <c r="B509" s="4" t="s">
        <v>5</v>
      </c>
      <c r="C509" s="4" t="s">
        <v>10</v>
      </c>
    </row>
    <row r="510" spans="1:6">
      <c r="A510" t="n">
        <v>3966</v>
      </c>
      <c r="B510" s="26" t="n">
        <v>16</v>
      </c>
      <c r="C510" s="7" t="n">
        <v>0</v>
      </c>
    </row>
    <row r="511" spans="1:6">
      <c r="A511" t="s">
        <v>4</v>
      </c>
      <c r="B511" s="4" t="s">
        <v>5</v>
      </c>
      <c r="C511" s="4" t="s">
        <v>10</v>
      </c>
      <c r="D511" s="4" t="s">
        <v>15</v>
      </c>
      <c r="E511" s="4" t="s">
        <v>15</v>
      </c>
      <c r="F511" s="4" t="s">
        <v>6</v>
      </c>
    </row>
    <row r="512" spans="1:6">
      <c r="A512" t="n">
        <v>3969</v>
      </c>
      <c r="B512" s="23" t="n">
        <v>20</v>
      </c>
      <c r="C512" s="7" t="n">
        <v>28</v>
      </c>
      <c r="D512" s="7" t="n">
        <v>3</v>
      </c>
      <c r="E512" s="7" t="n">
        <v>10</v>
      </c>
      <c r="F512" s="7" t="s">
        <v>93</v>
      </c>
    </row>
    <row r="513" spans="1:6">
      <c r="A513" t="s">
        <v>4</v>
      </c>
      <c r="B513" s="4" t="s">
        <v>5</v>
      </c>
      <c r="C513" s="4" t="s">
        <v>10</v>
      </c>
    </row>
    <row r="514" spans="1:6">
      <c r="A514" t="n">
        <v>3987</v>
      </c>
      <c r="B514" s="26" t="n">
        <v>16</v>
      </c>
      <c r="C514" s="7" t="n">
        <v>0</v>
      </c>
    </row>
    <row r="515" spans="1:6">
      <c r="A515" t="s">
        <v>4</v>
      </c>
      <c r="B515" s="4" t="s">
        <v>5</v>
      </c>
      <c r="C515" s="4" t="s">
        <v>10</v>
      </c>
      <c r="D515" s="4" t="s">
        <v>15</v>
      </c>
      <c r="E515" s="4" t="s">
        <v>15</v>
      </c>
      <c r="F515" s="4" t="s">
        <v>6</v>
      </c>
    </row>
    <row r="516" spans="1:6">
      <c r="A516" t="n">
        <v>3990</v>
      </c>
      <c r="B516" s="23" t="n">
        <v>20</v>
      </c>
      <c r="C516" s="7" t="n">
        <v>29</v>
      </c>
      <c r="D516" s="7" t="n">
        <v>3</v>
      </c>
      <c r="E516" s="7" t="n">
        <v>10</v>
      </c>
      <c r="F516" s="7" t="s">
        <v>93</v>
      </c>
    </row>
    <row r="517" spans="1:6">
      <c r="A517" t="s">
        <v>4</v>
      </c>
      <c r="B517" s="4" t="s">
        <v>5</v>
      </c>
      <c r="C517" s="4" t="s">
        <v>10</v>
      </c>
    </row>
    <row r="518" spans="1:6">
      <c r="A518" t="n">
        <v>4008</v>
      </c>
      <c r="B518" s="26" t="n">
        <v>16</v>
      </c>
      <c r="C518" s="7" t="n">
        <v>0</v>
      </c>
    </row>
    <row r="519" spans="1:6">
      <c r="A519" t="s">
        <v>4</v>
      </c>
      <c r="B519" s="4" t="s">
        <v>5</v>
      </c>
      <c r="C519" s="4" t="s">
        <v>10</v>
      </c>
      <c r="D519" s="4" t="s">
        <v>15</v>
      </c>
      <c r="E519" s="4" t="s">
        <v>15</v>
      </c>
      <c r="F519" s="4" t="s">
        <v>6</v>
      </c>
    </row>
    <row r="520" spans="1:6">
      <c r="A520" t="n">
        <v>4011</v>
      </c>
      <c r="B520" s="23" t="n">
        <v>20</v>
      </c>
      <c r="C520" s="7" t="n">
        <v>1660</v>
      </c>
      <c r="D520" s="7" t="n">
        <v>3</v>
      </c>
      <c r="E520" s="7" t="n">
        <v>10</v>
      </c>
      <c r="F520" s="7" t="s">
        <v>93</v>
      </c>
    </row>
    <row r="521" spans="1:6">
      <c r="A521" t="s">
        <v>4</v>
      </c>
      <c r="B521" s="4" t="s">
        <v>5</v>
      </c>
      <c r="C521" s="4" t="s">
        <v>10</v>
      </c>
    </row>
    <row r="522" spans="1:6">
      <c r="A522" t="n">
        <v>4029</v>
      </c>
      <c r="B522" s="26" t="n">
        <v>16</v>
      </c>
      <c r="C522" s="7" t="n">
        <v>0</v>
      </c>
    </row>
    <row r="523" spans="1:6">
      <c r="A523" t="s">
        <v>4</v>
      </c>
      <c r="B523" s="4" t="s">
        <v>5</v>
      </c>
      <c r="C523" s="4" t="s">
        <v>10</v>
      </c>
      <c r="D523" s="4" t="s">
        <v>15</v>
      </c>
      <c r="E523" s="4" t="s">
        <v>15</v>
      </c>
      <c r="F523" s="4" t="s">
        <v>6</v>
      </c>
    </row>
    <row r="524" spans="1:6">
      <c r="A524" t="n">
        <v>4032</v>
      </c>
      <c r="B524" s="23" t="n">
        <v>20</v>
      </c>
      <c r="C524" s="7" t="n">
        <v>1661</v>
      </c>
      <c r="D524" s="7" t="n">
        <v>3</v>
      </c>
      <c r="E524" s="7" t="n">
        <v>10</v>
      </c>
      <c r="F524" s="7" t="s">
        <v>93</v>
      </c>
    </row>
    <row r="525" spans="1:6">
      <c r="A525" t="s">
        <v>4</v>
      </c>
      <c r="B525" s="4" t="s">
        <v>5</v>
      </c>
      <c r="C525" s="4" t="s">
        <v>10</v>
      </c>
    </row>
    <row r="526" spans="1:6">
      <c r="A526" t="n">
        <v>4050</v>
      </c>
      <c r="B526" s="26" t="n">
        <v>16</v>
      </c>
      <c r="C526" s="7" t="n">
        <v>0</v>
      </c>
    </row>
    <row r="527" spans="1:6">
      <c r="A527" t="s">
        <v>4</v>
      </c>
      <c r="B527" s="4" t="s">
        <v>5</v>
      </c>
      <c r="C527" s="4" t="s">
        <v>15</v>
      </c>
      <c r="D527" s="4" t="s">
        <v>10</v>
      </c>
      <c r="E527" s="4" t="s">
        <v>6</v>
      </c>
      <c r="F527" s="4" t="s">
        <v>6</v>
      </c>
      <c r="G527" s="4" t="s">
        <v>6</v>
      </c>
      <c r="H527" s="4" t="s">
        <v>6</v>
      </c>
    </row>
    <row r="528" spans="1:6">
      <c r="A528" t="n">
        <v>4053</v>
      </c>
      <c r="B528" s="47" t="n">
        <v>51</v>
      </c>
      <c r="C528" s="7" t="n">
        <v>3</v>
      </c>
      <c r="D528" s="7" t="n">
        <v>61440</v>
      </c>
      <c r="E528" s="7" t="s">
        <v>94</v>
      </c>
      <c r="F528" s="7" t="s">
        <v>95</v>
      </c>
      <c r="G528" s="7" t="s">
        <v>96</v>
      </c>
      <c r="H528" s="7" t="s">
        <v>97</v>
      </c>
    </row>
    <row r="529" spans="1:8">
      <c r="A529" t="s">
        <v>4</v>
      </c>
      <c r="B529" s="4" t="s">
        <v>5</v>
      </c>
      <c r="C529" s="4" t="s">
        <v>15</v>
      </c>
      <c r="D529" s="4" t="s">
        <v>10</v>
      </c>
      <c r="E529" s="4" t="s">
        <v>6</v>
      </c>
      <c r="F529" s="4" t="s">
        <v>6</v>
      </c>
      <c r="G529" s="4" t="s">
        <v>6</v>
      </c>
      <c r="H529" s="4" t="s">
        <v>6</v>
      </c>
    </row>
    <row r="530" spans="1:8">
      <c r="A530" t="n">
        <v>4066</v>
      </c>
      <c r="B530" s="47" t="n">
        <v>51</v>
      </c>
      <c r="C530" s="7" t="n">
        <v>3</v>
      </c>
      <c r="D530" s="7" t="n">
        <v>61441</v>
      </c>
      <c r="E530" s="7" t="s">
        <v>94</v>
      </c>
      <c r="F530" s="7" t="s">
        <v>95</v>
      </c>
      <c r="G530" s="7" t="s">
        <v>96</v>
      </c>
      <c r="H530" s="7" t="s">
        <v>97</v>
      </c>
    </row>
    <row r="531" spans="1:8">
      <c r="A531" t="s">
        <v>4</v>
      </c>
      <c r="B531" s="4" t="s">
        <v>5</v>
      </c>
      <c r="C531" s="4" t="s">
        <v>15</v>
      </c>
      <c r="D531" s="4" t="s">
        <v>10</v>
      </c>
      <c r="E531" s="4" t="s">
        <v>6</v>
      </c>
      <c r="F531" s="4" t="s">
        <v>6</v>
      </c>
      <c r="G531" s="4" t="s">
        <v>6</v>
      </c>
      <c r="H531" s="4" t="s">
        <v>6</v>
      </c>
    </row>
    <row r="532" spans="1:8">
      <c r="A532" t="n">
        <v>4079</v>
      </c>
      <c r="B532" s="47" t="n">
        <v>51</v>
      </c>
      <c r="C532" s="7" t="n">
        <v>3</v>
      </c>
      <c r="D532" s="7" t="n">
        <v>61442</v>
      </c>
      <c r="E532" s="7" t="s">
        <v>94</v>
      </c>
      <c r="F532" s="7" t="s">
        <v>95</v>
      </c>
      <c r="G532" s="7" t="s">
        <v>96</v>
      </c>
      <c r="H532" s="7" t="s">
        <v>97</v>
      </c>
    </row>
    <row r="533" spans="1:8">
      <c r="A533" t="s">
        <v>4</v>
      </c>
      <c r="B533" s="4" t="s">
        <v>5</v>
      </c>
      <c r="C533" s="4" t="s">
        <v>15</v>
      </c>
      <c r="D533" s="4" t="s">
        <v>10</v>
      </c>
      <c r="E533" s="4" t="s">
        <v>6</v>
      </c>
      <c r="F533" s="4" t="s">
        <v>6</v>
      </c>
      <c r="G533" s="4" t="s">
        <v>6</v>
      </c>
      <c r="H533" s="4" t="s">
        <v>6</v>
      </c>
    </row>
    <row r="534" spans="1:8">
      <c r="A534" t="n">
        <v>4092</v>
      </c>
      <c r="B534" s="47" t="n">
        <v>51</v>
      </c>
      <c r="C534" s="7" t="n">
        <v>3</v>
      </c>
      <c r="D534" s="7" t="n">
        <v>61443</v>
      </c>
      <c r="E534" s="7" t="s">
        <v>94</v>
      </c>
      <c r="F534" s="7" t="s">
        <v>95</v>
      </c>
      <c r="G534" s="7" t="s">
        <v>96</v>
      </c>
      <c r="H534" s="7" t="s">
        <v>97</v>
      </c>
    </row>
    <row r="535" spans="1:8">
      <c r="A535" t="s">
        <v>4</v>
      </c>
      <c r="B535" s="4" t="s">
        <v>5</v>
      </c>
      <c r="C535" s="4" t="s">
        <v>15</v>
      </c>
      <c r="D535" s="4" t="s">
        <v>10</v>
      </c>
      <c r="E535" s="4" t="s">
        <v>6</v>
      </c>
      <c r="F535" s="4" t="s">
        <v>6</v>
      </c>
      <c r="G535" s="4" t="s">
        <v>6</v>
      </c>
      <c r="H535" s="4" t="s">
        <v>6</v>
      </c>
    </row>
    <row r="536" spans="1:8">
      <c r="A536" t="n">
        <v>4105</v>
      </c>
      <c r="B536" s="47" t="n">
        <v>51</v>
      </c>
      <c r="C536" s="7" t="n">
        <v>3</v>
      </c>
      <c r="D536" s="7" t="n">
        <v>61444</v>
      </c>
      <c r="E536" s="7" t="s">
        <v>94</v>
      </c>
      <c r="F536" s="7" t="s">
        <v>95</v>
      </c>
      <c r="G536" s="7" t="s">
        <v>96</v>
      </c>
      <c r="H536" s="7" t="s">
        <v>97</v>
      </c>
    </row>
    <row r="537" spans="1:8">
      <c r="A537" t="s">
        <v>4</v>
      </c>
      <c r="B537" s="4" t="s">
        <v>5</v>
      </c>
      <c r="C537" s="4" t="s">
        <v>15</v>
      </c>
      <c r="D537" s="4" t="s">
        <v>10</v>
      </c>
      <c r="E537" s="4" t="s">
        <v>6</v>
      </c>
      <c r="F537" s="4" t="s">
        <v>6</v>
      </c>
      <c r="G537" s="4" t="s">
        <v>6</v>
      </c>
      <c r="H537" s="4" t="s">
        <v>6</v>
      </c>
    </row>
    <row r="538" spans="1:8">
      <c r="A538" t="n">
        <v>4118</v>
      </c>
      <c r="B538" s="47" t="n">
        <v>51</v>
      </c>
      <c r="C538" s="7" t="n">
        <v>3</v>
      </c>
      <c r="D538" s="7" t="n">
        <v>61445</v>
      </c>
      <c r="E538" s="7" t="s">
        <v>94</v>
      </c>
      <c r="F538" s="7" t="s">
        <v>95</v>
      </c>
      <c r="G538" s="7" t="s">
        <v>96</v>
      </c>
      <c r="H538" s="7" t="s">
        <v>97</v>
      </c>
    </row>
    <row r="539" spans="1:8">
      <c r="A539" t="s">
        <v>4</v>
      </c>
      <c r="B539" s="4" t="s">
        <v>5</v>
      </c>
      <c r="C539" s="4" t="s">
        <v>15</v>
      </c>
      <c r="D539" s="4" t="s">
        <v>10</v>
      </c>
      <c r="E539" s="4" t="s">
        <v>6</v>
      </c>
      <c r="F539" s="4" t="s">
        <v>6</v>
      </c>
      <c r="G539" s="4" t="s">
        <v>6</v>
      </c>
      <c r="H539" s="4" t="s">
        <v>6</v>
      </c>
    </row>
    <row r="540" spans="1:8">
      <c r="A540" t="n">
        <v>4131</v>
      </c>
      <c r="B540" s="47" t="n">
        <v>51</v>
      </c>
      <c r="C540" s="7" t="n">
        <v>3</v>
      </c>
      <c r="D540" s="7" t="n">
        <v>61446</v>
      </c>
      <c r="E540" s="7" t="s">
        <v>94</v>
      </c>
      <c r="F540" s="7" t="s">
        <v>95</v>
      </c>
      <c r="G540" s="7" t="s">
        <v>96</v>
      </c>
      <c r="H540" s="7" t="s">
        <v>97</v>
      </c>
    </row>
    <row r="541" spans="1:8">
      <c r="A541" t="s">
        <v>4</v>
      </c>
      <c r="B541" s="4" t="s">
        <v>5</v>
      </c>
      <c r="C541" s="4" t="s">
        <v>15</v>
      </c>
      <c r="D541" s="4" t="s">
        <v>10</v>
      </c>
      <c r="E541" s="4" t="s">
        <v>6</v>
      </c>
      <c r="F541" s="4" t="s">
        <v>6</v>
      </c>
      <c r="G541" s="4" t="s">
        <v>6</v>
      </c>
      <c r="H541" s="4" t="s">
        <v>6</v>
      </c>
    </row>
    <row r="542" spans="1:8">
      <c r="A542" t="n">
        <v>4144</v>
      </c>
      <c r="B542" s="47" t="n">
        <v>51</v>
      </c>
      <c r="C542" s="7" t="n">
        <v>3</v>
      </c>
      <c r="D542" s="7" t="n">
        <v>7032</v>
      </c>
      <c r="E542" s="7" t="s">
        <v>94</v>
      </c>
      <c r="F542" s="7" t="s">
        <v>95</v>
      </c>
      <c r="G542" s="7" t="s">
        <v>96</v>
      </c>
      <c r="H542" s="7" t="s">
        <v>97</v>
      </c>
    </row>
    <row r="543" spans="1:8">
      <c r="A543" t="s">
        <v>4</v>
      </c>
      <c r="B543" s="4" t="s">
        <v>5</v>
      </c>
      <c r="C543" s="4" t="s">
        <v>10</v>
      </c>
      <c r="D543" s="4" t="s">
        <v>9</v>
      </c>
      <c r="E543" s="4" t="s">
        <v>9</v>
      </c>
      <c r="F543" s="4" t="s">
        <v>9</v>
      </c>
      <c r="G543" s="4" t="s">
        <v>9</v>
      </c>
      <c r="H543" s="4" t="s">
        <v>10</v>
      </c>
      <c r="I543" s="4" t="s">
        <v>15</v>
      </c>
    </row>
    <row r="544" spans="1:8">
      <c r="A544" t="n">
        <v>4157</v>
      </c>
      <c r="B544" s="48" t="n">
        <v>66</v>
      </c>
      <c r="C544" s="7" t="n">
        <v>29</v>
      </c>
      <c r="D544" s="7" t="n">
        <v>1065353216</v>
      </c>
      <c r="E544" s="7" t="n">
        <v>1065353216</v>
      </c>
      <c r="F544" s="7" t="n">
        <v>1065353216</v>
      </c>
      <c r="G544" s="7" t="n">
        <v>0</v>
      </c>
      <c r="H544" s="7" t="n">
        <v>0</v>
      </c>
      <c r="I544" s="7" t="n">
        <v>3</v>
      </c>
    </row>
    <row r="545" spans="1:9">
      <c r="A545" t="s">
        <v>4</v>
      </c>
      <c r="B545" s="4" t="s">
        <v>5</v>
      </c>
      <c r="C545" s="4" t="s">
        <v>10</v>
      </c>
      <c r="D545" s="4" t="s">
        <v>9</v>
      </c>
      <c r="E545" s="4" t="s">
        <v>9</v>
      </c>
      <c r="F545" s="4" t="s">
        <v>9</v>
      </c>
      <c r="G545" s="4" t="s">
        <v>9</v>
      </c>
      <c r="H545" s="4" t="s">
        <v>10</v>
      </c>
      <c r="I545" s="4" t="s">
        <v>15</v>
      </c>
    </row>
    <row r="546" spans="1:9">
      <c r="A546" t="n">
        <v>4179</v>
      </c>
      <c r="B546" s="48" t="n">
        <v>66</v>
      </c>
      <c r="C546" s="7" t="n">
        <v>28</v>
      </c>
      <c r="D546" s="7" t="n">
        <v>1065353216</v>
      </c>
      <c r="E546" s="7" t="n">
        <v>1065353216</v>
      </c>
      <c r="F546" s="7" t="n">
        <v>1065353216</v>
      </c>
      <c r="G546" s="7" t="n">
        <v>0</v>
      </c>
      <c r="H546" s="7" t="n">
        <v>0</v>
      </c>
      <c r="I546" s="7" t="n">
        <v>3</v>
      </c>
    </row>
    <row r="547" spans="1:9">
      <c r="A547" t="s">
        <v>4</v>
      </c>
      <c r="B547" s="4" t="s">
        <v>5</v>
      </c>
      <c r="C547" s="4" t="s">
        <v>10</v>
      </c>
      <c r="D547" s="4" t="s">
        <v>9</v>
      </c>
      <c r="E547" s="4" t="s">
        <v>9</v>
      </c>
      <c r="F547" s="4" t="s">
        <v>9</v>
      </c>
      <c r="G547" s="4" t="s">
        <v>9</v>
      </c>
      <c r="H547" s="4" t="s">
        <v>10</v>
      </c>
      <c r="I547" s="4" t="s">
        <v>15</v>
      </c>
    </row>
    <row r="548" spans="1:9">
      <c r="A548" t="n">
        <v>4201</v>
      </c>
      <c r="B548" s="48" t="n">
        <v>66</v>
      </c>
      <c r="C548" s="7" t="n">
        <v>1660</v>
      </c>
      <c r="D548" s="7" t="n">
        <v>1065353216</v>
      </c>
      <c r="E548" s="7" t="n">
        <v>1065353216</v>
      </c>
      <c r="F548" s="7" t="n">
        <v>1065353216</v>
      </c>
      <c r="G548" s="7" t="n">
        <v>0</v>
      </c>
      <c r="H548" s="7" t="n">
        <v>0</v>
      </c>
      <c r="I548" s="7" t="n">
        <v>3</v>
      </c>
    </row>
    <row r="549" spans="1:9">
      <c r="A549" t="s">
        <v>4</v>
      </c>
      <c r="B549" s="4" t="s">
        <v>5</v>
      </c>
      <c r="C549" s="4" t="s">
        <v>10</v>
      </c>
      <c r="D549" s="4" t="s">
        <v>9</v>
      </c>
      <c r="E549" s="4" t="s">
        <v>9</v>
      </c>
      <c r="F549" s="4" t="s">
        <v>9</v>
      </c>
      <c r="G549" s="4" t="s">
        <v>9</v>
      </c>
      <c r="H549" s="4" t="s">
        <v>10</v>
      </c>
      <c r="I549" s="4" t="s">
        <v>15</v>
      </c>
    </row>
    <row r="550" spans="1:9">
      <c r="A550" t="n">
        <v>4223</v>
      </c>
      <c r="B550" s="48" t="n">
        <v>66</v>
      </c>
      <c r="C550" s="7" t="n">
        <v>1661</v>
      </c>
      <c r="D550" s="7" t="n">
        <v>1065353216</v>
      </c>
      <c r="E550" s="7" t="n">
        <v>1065353216</v>
      </c>
      <c r="F550" s="7" t="n">
        <v>1065353216</v>
      </c>
      <c r="G550" s="7" t="n">
        <v>0</v>
      </c>
      <c r="H550" s="7" t="n">
        <v>0</v>
      </c>
      <c r="I550" s="7" t="n">
        <v>3</v>
      </c>
    </row>
    <row r="551" spans="1:9">
      <c r="A551" t="s">
        <v>4</v>
      </c>
      <c r="B551" s="4" t="s">
        <v>5</v>
      </c>
      <c r="C551" s="4" t="s">
        <v>15</v>
      </c>
      <c r="D551" s="4" t="s">
        <v>10</v>
      </c>
      <c r="E551" s="4" t="s">
        <v>15</v>
      </c>
      <c r="F551" s="4" t="s">
        <v>6</v>
      </c>
      <c r="G551" s="4" t="s">
        <v>6</v>
      </c>
      <c r="H551" s="4" t="s">
        <v>6</v>
      </c>
      <c r="I551" s="4" t="s">
        <v>6</v>
      </c>
      <c r="J551" s="4" t="s">
        <v>6</v>
      </c>
      <c r="K551" s="4" t="s">
        <v>6</v>
      </c>
      <c r="L551" s="4" t="s">
        <v>6</v>
      </c>
      <c r="M551" s="4" t="s">
        <v>6</v>
      </c>
      <c r="N551" s="4" t="s">
        <v>6</v>
      </c>
      <c r="O551" s="4" t="s">
        <v>6</v>
      </c>
      <c r="P551" s="4" t="s">
        <v>6</v>
      </c>
      <c r="Q551" s="4" t="s">
        <v>6</v>
      </c>
      <c r="R551" s="4" t="s">
        <v>6</v>
      </c>
      <c r="S551" s="4" t="s">
        <v>6</v>
      </c>
      <c r="T551" s="4" t="s">
        <v>6</v>
      </c>
      <c r="U551" s="4" t="s">
        <v>6</v>
      </c>
    </row>
    <row r="552" spans="1:9">
      <c r="A552" t="n">
        <v>4245</v>
      </c>
      <c r="B552" s="49" t="n">
        <v>36</v>
      </c>
      <c r="C552" s="7" t="n">
        <v>8</v>
      </c>
      <c r="D552" s="7" t="n">
        <v>0</v>
      </c>
      <c r="E552" s="7" t="n">
        <v>0</v>
      </c>
      <c r="F552" s="7" t="s">
        <v>98</v>
      </c>
      <c r="G552" s="7" t="s">
        <v>14</v>
      </c>
      <c r="H552" s="7" t="s">
        <v>14</v>
      </c>
      <c r="I552" s="7" t="s">
        <v>14</v>
      </c>
      <c r="J552" s="7" t="s">
        <v>14</v>
      </c>
      <c r="K552" s="7" t="s">
        <v>14</v>
      </c>
      <c r="L552" s="7" t="s">
        <v>14</v>
      </c>
      <c r="M552" s="7" t="s">
        <v>14</v>
      </c>
      <c r="N552" s="7" t="s">
        <v>14</v>
      </c>
      <c r="O552" s="7" t="s">
        <v>14</v>
      </c>
      <c r="P552" s="7" t="s">
        <v>14</v>
      </c>
      <c r="Q552" s="7" t="s">
        <v>14</v>
      </c>
      <c r="R552" s="7" t="s">
        <v>14</v>
      </c>
      <c r="S552" s="7" t="s">
        <v>14</v>
      </c>
      <c r="T552" s="7" t="s">
        <v>14</v>
      </c>
      <c r="U552" s="7" t="s">
        <v>14</v>
      </c>
    </row>
    <row r="553" spans="1:9">
      <c r="A553" t="s">
        <v>4</v>
      </c>
      <c r="B553" s="4" t="s">
        <v>5</v>
      </c>
      <c r="C553" s="4" t="s">
        <v>15</v>
      </c>
      <c r="D553" s="4" t="s">
        <v>10</v>
      </c>
      <c r="E553" s="4" t="s">
        <v>15</v>
      </c>
      <c r="F553" s="4" t="s">
        <v>6</v>
      </c>
      <c r="G553" s="4" t="s">
        <v>6</v>
      </c>
      <c r="H553" s="4" t="s">
        <v>6</v>
      </c>
      <c r="I553" s="4" t="s">
        <v>6</v>
      </c>
      <c r="J553" s="4" t="s">
        <v>6</v>
      </c>
      <c r="K553" s="4" t="s">
        <v>6</v>
      </c>
      <c r="L553" s="4" t="s">
        <v>6</v>
      </c>
      <c r="M553" s="4" t="s">
        <v>6</v>
      </c>
      <c r="N553" s="4" t="s">
        <v>6</v>
      </c>
      <c r="O553" s="4" t="s">
        <v>6</v>
      </c>
      <c r="P553" s="4" t="s">
        <v>6</v>
      </c>
      <c r="Q553" s="4" t="s">
        <v>6</v>
      </c>
      <c r="R553" s="4" t="s">
        <v>6</v>
      </c>
      <c r="S553" s="4" t="s">
        <v>6</v>
      </c>
      <c r="T553" s="4" t="s">
        <v>6</v>
      </c>
      <c r="U553" s="4" t="s">
        <v>6</v>
      </c>
    </row>
    <row r="554" spans="1:9">
      <c r="A554" t="n">
        <v>4275</v>
      </c>
      <c r="B554" s="49" t="n">
        <v>36</v>
      </c>
      <c r="C554" s="7" t="n">
        <v>8</v>
      </c>
      <c r="D554" s="7" t="n">
        <v>61491</v>
      </c>
      <c r="E554" s="7" t="n">
        <v>0</v>
      </c>
      <c r="F554" s="7" t="s">
        <v>98</v>
      </c>
      <c r="G554" s="7" t="s">
        <v>14</v>
      </c>
      <c r="H554" s="7" t="s">
        <v>14</v>
      </c>
      <c r="I554" s="7" t="s">
        <v>14</v>
      </c>
      <c r="J554" s="7" t="s">
        <v>14</v>
      </c>
      <c r="K554" s="7" t="s">
        <v>14</v>
      </c>
      <c r="L554" s="7" t="s">
        <v>14</v>
      </c>
      <c r="M554" s="7" t="s">
        <v>14</v>
      </c>
      <c r="N554" s="7" t="s">
        <v>14</v>
      </c>
      <c r="O554" s="7" t="s">
        <v>14</v>
      </c>
      <c r="P554" s="7" t="s">
        <v>14</v>
      </c>
      <c r="Q554" s="7" t="s">
        <v>14</v>
      </c>
      <c r="R554" s="7" t="s">
        <v>14</v>
      </c>
      <c r="S554" s="7" t="s">
        <v>14</v>
      </c>
      <c r="T554" s="7" t="s">
        <v>14</v>
      </c>
      <c r="U554" s="7" t="s">
        <v>14</v>
      </c>
    </row>
    <row r="555" spans="1:9">
      <c r="A555" t="s">
        <v>4</v>
      </c>
      <c r="B555" s="4" t="s">
        <v>5</v>
      </c>
      <c r="C555" s="4" t="s">
        <v>15</v>
      </c>
      <c r="D555" s="4" t="s">
        <v>10</v>
      </c>
      <c r="E555" s="4" t="s">
        <v>15</v>
      </c>
      <c r="F555" s="4" t="s">
        <v>6</v>
      </c>
      <c r="G555" s="4" t="s">
        <v>6</v>
      </c>
      <c r="H555" s="4" t="s">
        <v>6</v>
      </c>
      <c r="I555" s="4" t="s">
        <v>6</v>
      </c>
      <c r="J555" s="4" t="s">
        <v>6</v>
      </c>
      <c r="K555" s="4" t="s">
        <v>6</v>
      </c>
      <c r="L555" s="4" t="s">
        <v>6</v>
      </c>
      <c r="M555" s="4" t="s">
        <v>6</v>
      </c>
      <c r="N555" s="4" t="s">
        <v>6</v>
      </c>
      <c r="O555" s="4" t="s">
        <v>6</v>
      </c>
      <c r="P555" s="4" t="s">
        <v>6</v>
      </c>
      <c r="Q555" s="4" t="s">
        <v>6</v>
      </c>
      <c r="R555" s="4" t="s">
        <v>6</v>
      </c>
      <c r="S555" s="4" t="s">
        <v>6</v>
      </c>
      <c r="T555" s="4" t="s">
        <v>6</v>
      </c>
      <c r="U555" s="4" t="s">
        <v>6</v>
      </c>
    </row>
    <row r="556" spans="1:9">
      <c r="A556" t="n">
        <v>4305</v>
      </c>
      <c r="B556" s="49" t="n">
        <v>36</v>
      </c>
      <c r="C556" s="7" t="n">
        <v>8</v>
      </c>
      <c r="D556" s="7" t="n">
        <v>61492</v>
      </c>
      <c r="E556" s="7" t="n">
        <v>0</v>
      </c>
      <c r="F556" s="7" t="s">
        <v>98</v>
      </c>
      <c r="G556" s="7" t="s">
        <v>14</v>
      </c>
      <c r="H556" s="7" t="s">
        <v>14</v>
      </c>
      <c r="I556" s="7" t="s">
        <v>14</v>
      </c>
      <c r="J556" s="7" t="s">
        <v>14</v>
      </c>
      <c r="K556" s="7" t="s">
        <v>14</v>
      </c>
      <c r="L556" s="7" t="s">
        <v>14</v>
      </c>
      <c r="M556" s="7" t="s">
        <v>14</v>
      </c>
      <c r="N556" s="7" t="s">
        <v>14</v>
      </c>
      <c r="O556" s="7" t="s">
        <v>14</v>
      </c>
      <c r="P556" s="7" t="s">
        <v>14</v>
      </c>
      <c r="Q556" s="7" t="s">
        <v>14</v>
      </c>
      <c r="R556" s="7" t="s">
        <v>14</v>
      </c>
      <c r="S556" s="7" t="s">
        <v>14</v>
      </c>
      <c r="T556" s="7" t="s">
        <v>14</v>
      </c>
      <c r="U556" s="7" t="s">
        <v>14</v>
      </c>
    </row>
    <row r="557" spans="1:9">
      <c r="A557" t="s">
        <v>4</v>
      </c>
      <c r="B557" s="4" t="s">
        <v>5</v>
      </c>
      <c r="C557" s="4" t="s">
        <v>15</v>
      </c>
      <c r="D557" s="4" t="s">
        <v>10</v>
      </c>
      <c r="E557" s="4" t="s">
        <v>15</v>
      </c>
      <c r="F557" s="4" t="s">
        <v>6</v>
      </c>
      <c r="G557" s="4" t="s">
        <v>6</v>
      </c>
      <c r="H557" s="4" t="s">
        <v>6</v>
      </c>
      <c r="I557" s="4" t="s">
        <v>6</v>
      </c>
      <c r="J557" s="4" t="s">
        <v>6</v>
      </c>
      <c r="K557" s="4" t="s">
        <v>6</v>
      </c>
      <c r="L557" s="4" t="s">
        <v>6</v>
      </c>
      <c r="M557" s="4" t="s">
        <v>6</v>
      </c>
      <c r="N557" s="4" t="s">
        <v>6</v>
      </c>
      <c r="O557" s="4" t="s">
        <v>6</v>
      </c>
      <c r="P557" s="4" t="s">
        <v>6</v>
      </c>
      <c r="Q557" s="4" t="s">
        <v>6</v>
      </c>
      <c r="R557" s="4" t="s">
        <v>6</v>
      </c>
      <c r="S557" s="4" t="s">
        <v>6</v>
      </c>
      <c r="T557" s="4" t="s">
        <v>6</v>
      </c>
      <c r="U557" s="4" t="s">
        <v>6</v>
      </c>
    </row>
    <row r="558" spans="1:9">
      <c r="A558" t="n">
        <v>4335</v>
      </c>
      <c r="B558" s="49" t="n">
        <v>36</v>
      </c>
      <c r="C558" s="7" t="n">
        <v>8</v>
      </c>
      <c r="D558" s="7" t="n">
        <v>61493</v>
      </c>
      <c r="E558" s="7" t="n">
        <v>0</v>
      </c>
      <c r="F558" s="7" t="s">
        <v>98</v>
      </c>
      <c r="G558" s="7" t="s">
        <v>14</v>
      </c>
      <c r="H558" s="7" t="s">
        <v>14</v>
      </c>
      <c r="I558" s="7" t="s">
        <v>14</v>
      </c>
      <c r="J558" s="7" t="s">
        <v>14</v>
      </c>
      <c r="K558" s="7" t="s">
        <v>14</v>
      </c>
      <c r="L558" s="7" t="s">
        <v>14</v>
      </c>
      <c r="M558" s="7" t="s">
        <v>14</v>
      </c>
      <c r="N558" s="7" t="s">
        <v>14</v>
      </c>
      <c r="O558" s="7" t="s">
        <v>14</v>
      </c>
      <c r="P558" s="7" t="s">
        <v>14</v>
      </c>
      <c r="Q558" s="7" t="s">
        <v>14</v>
      </c>
      <c r="R558" s="7" t="s">
        <v>14</v>
      </c>
      <c r="S558" s="7" t="s">
        <v>14</v>
      </c>
      <c r="T558" s="7" t="s">
        <v>14</v>
      </c>
      <c r="U558" s="7" t="s">
        <v>14</v>
      </c>
    </row>
    <row r="559" spans="1:9">
      <c r="A559" t="s">
        <v>4</v>
      </c>
      <c r="B559" s="4" t="s">
        <v>5</v>
      </c>
      <c r="C559" s="4" t="s">
        <v>15</v>
      </c>
      <c r="D559" s="4" t="s">
        <v>10</v>
      </c>
      <c r="E559" s="4" t="s">
        <v>15</v>
      </c>
      <c r="F559" s="4" t="s">
        <v>6</v>
      </c>
      <c r="G559" s="4" t="s">
        <v>6</v>
      </c>
      <c r="H559" s="4" t="s">
        <v>6</v>
      </c>
      <c r="I559" s="4" t="s">
        <v>6</v>
      </c>
      <c r="J559" s="4" t="s">
        <v>6</v>
      </c>
      <c r="K559" s="4" t="s">
        <v>6</v>
      </c>
      <c r="L559" s="4" t="s">
        <v>6</v>
      </c>
      <c r="M559" s="4" t="s">
        <v>6</v>
      </c>
      <c r="N559" s="4" t="s">
        <v>6</v>
      </c>
      <c r="O559" s="4" t="s">
        <v>6</v>
      </c>
      <c r="P559" s="4" t="s">
        <v>6</v>
      </c>
      <c r="Q559" s="4" t="s">
        <v>6</v>
      </c>
      <c r="R559" s="4" t="s">
        <v>6</v>
      </c>
      <c r="S559" s="4" t="s">
        <v>6</v>
      </c>
      <c r="T559" s="4" t="s">
        <v>6</v>
      </c>
      <c r="U559" s="4" t="s">
        <v>6</v>
      </c>
    </row>
    <row r="560" spans="1:9">
      <c r="A560" t="n">
        <v>4365</v>
      </c>
      <c r="B560" s="49" t="n">
        <v>36</v>
      </c>
      <c r="C560" s="7" t="n">
        <v>8</v>
      </c>
      <c r="D560" s="7" t="n">
        <v>61494</v>
      </c>
      <c r="E560" s="7" t="n">
        <v>0</v>
      </c>
      <c r="F560" s="7" t="s">
        <v>98</v>
      </c>
      <c r="G560" s="7" t="s">
        <v>14</v>
      </c>
      <c r="H560" s="7" t="s">
        <v>14</v>
      </c>
      <c r="I560" s="7" t="s">
        <v>14</v>
      </c>
      <c r="J560" s="7" t="s">
        <v>14</v>
      </c>
      <c r="K560" s="7" t="s">
        <v>14</v>
      </c>
      <c r="L560" s="7" t="s">
        <v>14</v>
      </c>
      <c r="M560" s="7" t="s">
        <v>14</v>
      </c>
      <c r="N560" s="7" t="s">
        <v>14</v>
      </c>
      <c r="O560" s="7" t="s">
        <v>14</v>
      </c>
      <c r="P560" s="7" t="s">
        <v>14</v>
      </c>
      <c r="Q560" s="7" t="s">
        <v>14</v>
      </c>
      <c r="R560" s="7" t="s">
        <v>14</v>
      </c>
      <c r="S560" s="7" t="s">
        <v>14</v>
      </c>
      <c r="T560" s="7" t="s">
        <v>14</v>
      </c>
      <c r="U560" s="7" t="s">
        <v>14</v>
      </c>
    </row>
    <row r="561" spans="1:21">
      <c r="A561" t="s">
        <v>4</v>
      </c>
      <c r="B561" s="4" t="s">
        <v>5</v>
      </c>
      <c r="C561" s="4" t="s">
        <v>15</v>
      </c>
      <c r="D561" s="4" t="s">
        <v>10</v>
      </c>
      <c r="E561" s="4" t="s">
        <v>15</v>
      </c>
      <c r="F561" s="4" t="s">
        <v>6</v>
      </c>
      <c r="G561" s="4" t="s">
        <v>6</v>
      </c>
      <c r="H561" s="4" t="s">
        <v>6</v>
      </c>
      <c r="I561" s="4" t="s">
        <v>6</v>
      </c>
      <c r="J561" s="4" t="s">
        <v>6</v>
      </c>
      <c r="K561" s="4" t="s">
        <v>6</v>
      </c>
      <c r="L561" s="4" t="s">
        <v>6</v>
      </c>
      <c r="M561" s="4" t="s">
        <v>6</v>
      </c>
      <c r="N561" s="4" t="s">
        <v>6</v>
      </c>
      <c r="O561" s="4" t="s">
        <v>6</v>
      </c>
      <c r="P561" s="4" t="s">
        <v>6</v>
      </c>
      <c r="Q561" s="4" t="s">
        <v>6</v>
      </c>
      <c r="R561" s="4" t="s">
        <v>6</v>
      </c>
      <c r="S561" s="4" t="s">
        <v>6</v>
      </c>
      <c r="T561" s="4" t="s">
        <v>6</v>
      </c>
      <c r="U561" s="4" t="s">
        <v>6</v>
      </c>
    </row>
    <row r="562" spans="1:21">
      <c r="A562" t="n">
        <v>4395</v>
      </c>
      <c r="B562" s="49" t="n">
        <v>36</v>
      </c>
      <c r="C562" s="7" t="n">
        <v>8</v>
      </c>
      <c r="D562" s="7" t="n">
        <v>61495</v>
      </c>
      <c r="E562" s="7" t="n">
        <v>0</v>
      </c>
      <c r="F562" s="7" t="s">
        <v>98</v>
      </c>
      <c r="G562" s="7" t="s">
        <v>14</v>
      </c>
      <c r="H562" s="7" t="s">
        <v>14</v>
      </c>
      <c r="I562" s="7" t="s">
        <v>14</v>
      </c>
      <c r="J562" s="7" t="s">
        <v>14</v>
      </c>
      <c r="K562" s="7" t="s">
        <v>14</v>
      </c>
      <c r="L562" s="7" t="s">
        <v>14</v>
      </c>
      <c r="M562" s="7" t="s">
        <v>14</v>
      </c>
      <c r="N562" s="7" t="s">
        <v>14</v>
      </c>
      <c r="O562" s="7" t="s">
        <v>14</v>
      </c>
      <c r="P562" s="7" t="s">
        <v>14</v>
      </c>
      <c r="Q562" s="7" t="s">
        <v>14</v>
      </c>
      <c r="R562" s="7" t="s">
        <v>14</v>
      </c>
      <c r="S562" s="7" t="s">
        <v>14</v>
      </c>
      <c r="T562" s="7" t="s">
        <v>14</v>
      </c>
      <c r="U562" s="7" t="s">
        <v>14</v>
      </c>
    </row>
    <row r="563" spans="1:21">
      <c r="A563" t="s">
        <v>4</v>
      </c>
      <c r="B563" s="4" t="s">
        <v>5</v>
      </c>
      <c r="C563" s="4" t="s">
        <v>15</v>
      </c>
      <c r="D563" s="41" t="s">
        <v>77</v>
      </c>
      <c r="E563" s="4" t="s">
        <v>5</v>
      </c>
      <c r="F563" s="4" t="s">
        <v>15</v>
      </c>
      <c r="G563" s="4" t="s">
        <v>10</v>
      </c>
      <c r="H563" s="41" t="s">
        <v>78</v>
      </c>
      <c r="I563" s="4" t="s">
        <v>15</v>
      </c>
      <c r="J563" s="4" t="s">
        <v>22</v>
      </c>
    </row>
    <row r="564" spans="1:21">
      <c r="A564" t="n">
        <v>4425</v>
      </c>
      <c r="B564" s="11" t="n">
        <v>5</v>
      </c>
      <c r="C564" s="7" t="n">
        <v>28</v>
      </c>
      <c r="D564" s="41" t="s">
        <v>3</v>
      </c>
      <c r="E564" s="31" t="n">
        <v>64</v>
      </c>
      <c r="F564" s="7" t="n">
        <v>5</v>
      </c>
      <c r="G564" s="7" t="n">
        <v>3</v>
      </c>
      <c r="H564" s="41" t="s">
        <v>3</v>
      </c>
      <c r="I564" s="7" t="n">
        <v>1</v>
      </c>
      <c r="J564" s="12" t="n">
        <f t="normal" ca="1">A570</f>
        <v>0</v>
      </c>
    </row>
    <row r="565" spans="1:21">
      <c r="A565" t="s">
        <v>4</v>
      </c>
      <c r="B565" s="4" t="s">
        <v>5</v>
      </c>
      <c r="C565" s="4" t="s">
        <v>15</v>
      </c>
      <c r="D565" s="4" t="s">
        <v>10</v>
      </c>
      <c r="E565" s="4" t="s">
        <v>15</v>
      </c>
      <c r="F565" s="4" t="s">
        <v>6</v>
      </c>
      <c r="G565" s="4" t="s">
        <v>6</v>
      </c>
      <c r="H565" s="4" t="s">
        <v>6</v>
      </c>
      <c r="I565" s="4" t="s">
        <v>6</v>
      </c>
      <c r="J565" s="4" t="s">
        <v>6</v>
      </c>
      <c r="K565" s="4" t="s">
        <v>6</v>
      </c>
      <c r="L565" s="4" t="s">
        <v>6</v>
      </c>
      <c r="M565" s="4" t="s">
        <v>6</v>
      </c>
      <c r="N565" s="4" t="s">
        <v>6</v>
      </c>
      <c r="O565" s="4" t="s">
        <v>6</v>
      </c>
      <c r="P565" s="4" t="s">
        <v>6</v>
      </c>
      <c r="Q565" s="4" t="s">
        <v>6</v>
      </c>
      <c r="R565" s="4" t="s">
        <v>6</v>
      </c>
      <c r="S565" s="4" t="s">
        <v>6</v>
      </c>
      <c r="T565" s="4" t="s">
        <v>6</v>
      </c>
      <c r="U565" s="4" t="s">
        <v>6</v>
      </c>
    </row>
    <row r="566" spans="1:21">
      <c r="A566" t="n">
        <v>4436</v>
      </c>
      <c r="B566" s="49" t="n">
        <v>36</v>
      </c>
      <c r="C566" s="7" t="n">
        <v>8</v>
      </c>
      <c r="D566" s="7" t="n">
        <v>3</v>
      </c>
      <c r="E566" s="7" t="n">
        <v>0</v>
      </c>
      <c r="F566" s="7" t="s">
        <v>98</v>
      </c>
      <c r="G566" s="7" t="s">
        <v>99</v>
      </c>
      <c r="H566" s="7" t="s">
        <v>14</v>
      </c>
      <c r="I566" s="7" t="s">
        <v>14</v>
      </c>
      <c r="J566" s="7" t="s">
        <v>14</v>
      </c>
      <c r="K566" s="7" t="s">
        <v>14</v>
      </c>
      <c r="L566" s="7" t="s">
        <v>14</v>
      </c>
      <c r="M566" s="7" t="s">
        <v>14</v>
      </c>
      <c r="N566" s="7" t="s">
        <v>14</v>
      </c>
      <c r="O566" s="7" t="s">
        <v>14</v>
      </c>
      <c r="P566" s="7" t="s">
        <v>14</v>
      </c>
      <c r="Q566" s="7" t="s">
        <v>14</v>
      </c>
      <c r="R566" s="7" t="s">
        <v>14</v>
      </c>
      <c r="S566" s="7" t="s">
        <v>14</v>
      </c>
      <c r="T566" s="7" t="s">
        <v>14</v>
      </c>
      <c r="U566" s="7" t="s">
        <v>14</v>
      </c>
    </row>
    <row r="567" spans="1:21">
      <c r="A567" t="s">
        <v>4</v>
      </c>
      <c r="B567" s="4" t="s">
        <v>5</v>
      </c>
      <c r="C567" s="4" t="s">
        <v>22</v>
      </c>
    </row>
    <row r="568" spans="1:21">
      <c r="A568" t="n">
        <v>4477</v>
      </c>
      <c r="B568" s="15" t="n">
        <v>3</v>
      </c>
      <c r="C568" s="12" t="n">
        <f t="normal" ca="1">A572</f>
        <v>0</v>
      </c>
    </row>
    <row r="569" spans="1:21">
      <c r="A569" t="s">
        <v>4</v>
      </c>
      <c r="B569" s="4" t="s">
        <v>5</v>
      </c>
      <c r="C569" s="4" t="s">
        <v>15</v>
      </c>
      <c r="D569" s="4" t="s">
        <v>10</v>
      </c>
      <c r="E569" s="4" t="s">
        <v>15</v>
      </c>
      <c r="F569" s="4" t="s">
        <v>6</v>
      </c>
      <c r="G569" s="4" t="s">
        <v>6</v>
      </c>
      <c r="H569" s="4" t="s">
        <v>6</v>
      </c>
      <c r="I569" s="4" t="s">
        <v>6</v>
      </c>
      <c r="J569" s="4" t="s">
        <v>6</v>
      </c>
      <c r="K569" s="4" t="s">
        <v>6</v>
      </c>
      <c r="L569" s="4" t="s">
        <v>6</v>
      </c>
      <c r="M569" s="4" t="s">
        <v>6</v>
      </c>
      <c r="N569" s="4" t="s">
        <v>6</v>
      </c>
      <c r="O569" s="4" t="s">
        <v>6</v>
      </c>
      <c r="P569" s="4" t="s">
        <v>6</v>
      </c>
      <c r="Q569" s="4" t="s">
        <v>6</v>
      </c>
      <c r="R569" s="4" t="s">
        <v>6</v>
      </c>
      <c r="S569" s="4" t="s">
        <v>6</v>
      </c>
      <c r="T569" s="4" t="s">
        <v>6</v>
      </c>
      <c r="U569" s="4" t="s">
        <v>6</v>
      </c>
    </row>
    <row r="570" spans="1:21">
      <c r="A570" t="n">
        <v>4482</v>
      </c>
      <c r="B570" s="49" t="n">
        <v>36</v>
      </c>
      <c r="C570" s="7" t="n">
        <v>8</v>
      </c>
      <c r="D570" s="7" t="n">
        <v>61496</v>
      </c>
      <c r="E570" s="7" t="n">
        <v>0</v>
      </c>
      <c r="F570" s="7" t="s">
        <v>98</v>
      </c>
      <c r="G570" s="7" t="s">
        <v>14</v>
      </c>
      <c r="H570" s="7" t="s">
        <v>14</v>
      </c>
      <c r="I570" s="7" t="s">
        <v>14</v>
      </c>
      <c r="J570" s="7" t="s">
        <v>14</v>
      </c>
      <c r="K570" s="7" t="s">
        <v>14</v>
      </c>
      <c r="L570" s="7" t="s">
        <v>14</v>
      </c>
      <c r="M570" s="7" t="s">
        <v>14</v>
      </c>
      <c r="N570" s="7" t="s">
        <v>14</v>
      </c>
      <c r="O570" s="7" t="s">
        <v>14</v>
      </c>
      <c r="P570" s="7" t="s">
        <v>14</v>
      </c>
      <c r="Q570" s="7" t="s">
        <v>14</v>
      </c>
      <c r="R570" s="7" t="s">
        <v>14</v>
      </c>
      <c r="S570" s="7" t="s">
        <v>14</v>
      </c>
      <c r="T570" s="7" t="s">
        <v>14</v>
      </c>
      <c r="U570" s="7" t="s">
        <v>14</v>
      </c>
    </row>
    <row r="571" spans="1:21">
      <c r="A571" t="s">
        <v>4</v>
      </c>
      <c r="B571" s="4" t="s">
        <v>5</v>
      </c>
      <c r="C571" s="4" t="s">
        <v>15</v>
      </c>
      <c r="D571" s="4" t="s">
        <v>10</v>
      </c>
      <c r="E571" s="4" t="s">
        <v>15</v>
      </c>
      <c r="F571" s="4" t="s">
        <v>6</v>
      </c>
      <c r="G571" s="4" t="s">
        <v>6</v>
      </c>
      <c r="H571" s="4" t="s">
        <v>6</v>
      </c>
      <c r="I571" s="4" t="s">
        <v>6</v>
      </c>
      <c r="J571" s="4" t="s">
        <v>6</v>
      </c>
      <c r="K571" s="4" t="s">
        <v>6</v>
      </c>
      <c r="L571" s="4" t="s">
        <v>6</v>
      </c>
      <c r="M571" s="4" t="s">
        <v>6</v>
      </c>
      <c r="N571" s="4" t="s">
        <v>6</v>
      </c>
      <c r="O571" s="4" t="s">
        <v>6</v>
      </c>
      <c r="P571" s="4" t="s">
        <v>6</v>
      </c>
      <c r="Q571" s="4" t="s">
        <v>6</v>
      </c>
      <c r="R571" s="4" t="s">
        <v>6</v>
      </c>
      <c r="S571" s="4" t="s">
        <v>6</v>
      </c>
      <c r="T571" s="4" t="s">
        <v>6</v>
      </c>
      <c r="U571" s="4" t="s">
        <v>6</v>
      </c>
    </row>
    <row r="572" spans="1:21">
      <c r="A572" t="n">
        <v>4512</v>
      </c>
      <c r="B572" s="49" t="n">
        <v>36</v>
      </c>
      <c r="C572" s="7" t="n">
        <v>8</v>
      </c>
      <c r="D572" s="7" t="n">
        <v>29</v>
      </c>
      <c r="E572" s="7" t="n">
        <v>0</v>
      </c>
      <c r="F572" s="7" t="s">
        <v>100</v>
      </c>
      <c r="G572" s="7" t="s">
        <v>101</v>
      </c>
      <c r="H572" s="7" t="s">
        <v>102</v>
      </c>
      <c r="I572" s="7" t="s">
        <v>103</v>
      </c>
      <c r="J572" s="7" t="s">
        <v>98</v>
      </c>
      <c r="K572" s="7" t="s">
        <v>104</v>
      </c>
      <c r="L572" s="7" t="s">
        <v>14</v>
      </c>
      <c r="M572" s="7" t="s">
        <v>14</v>
      </c>
      <c r="N572" s="7" t="s">
        <v>14</v>
      </c>
      <c r="O572" s="7" t="s">
        <v>14</v>
      </c>
      <c r="P572" s="7" t="s">
        <v>14</v>
      </c>
      <c r="Q572" s="7" t="s">
        <v>14</v>
      </c>
      <c r="R572" s="7" t="s">
        <v>14</v>
      </c>
      <c r="S572" s="7" t="s">
        <v>14</v>
      </c>
      <c r="T572" s="7" t="s">
        <v>14</v>
      </c>
      <c r="U572" s="7" t="s">
        <v>14</v>
      </c>
    </row>
    <row r="573" spans="1:21">
      <c r="A573" t="s">
        <v>4</v>
      </c>
      <c r="B573" s="4" t="s">
        <v>5</v>
      </c>
      <c r="C573" s="4" t="s">
        <v>15</v>
      </c>
      <c r="D573" s="4" t="s">
        <v>10</v>
      </c>
      <c r="E573" s="4" t="s">
        <v>15</v>
      </c>
      <c r="F573" s="4" t="s">
        <v>6</v>
      </c>
      <c r="G573" s="4" t="s">
        <v>6</v>
      </c>
      <c r="H573" s="4" t="s">
        <v>6</v>
      </c>
      <c r="I573" s="4" t="s">
        <v>6</v>
      </c>
      <c r="J573" s="4" t="s">
        <v>6</v>
      </c>
      <c r="K573" s="4" t="s">
        <v>6</v>
      </c>
      <c r="L573" s="4" t="s">
        <v>6</v>
      </c>
      <c r="M573" s="4" t="s">
        <v>6</v>
      </c>
      <c r="N573" s="4" t="s">
        <v>6</v>
      </c>
      <c r="O573" s="4" t="s">
        <v>6</v>
      </c>
      <c r="P573" s="4" t="s">
        <v>6</v>
      </c>
      <c r="Q573" s="4" t="s">
        <v>6</v>
      </c>
      <c r="R573" s="4" t="s">
        <v>6</v>
      </c>
      <c r="S573" s="4" t="s">
        <v>6</v>
      </c>
      <c r="T573" s="4" t="s">
        <v>6</v>
      </c>
      <c r="U573" s="4" t="s">
        <v>6</v>
      </c>
    </row>
    <row r="574" spans="1:21">
      <c r="A574" t="n">
        <v>4604</v>
      </c>
      <c r="B574" s="49" t="n">
        <v>36</v>
      </c>
      <c r="C574" s="7" t="n">
        <v>8</v>
      </c>
      <c r="D574" s="7" t="n">
        <v>28</v>
      </c>
      <c r="E574" s="7" t="n">
        <v>0</v>
      </c>
      <c r="F574" s="7" t="s">
        <v>105</v>
      </c>
      <c r="G574" s="7" t="s">
        <v>106</v>
      </c>
      <c r="H574" s="7" t="s">
        <v>98</v>
      </c>
      <c r="I574" s="7" t="s">
        <v>14</v>
      </c>
      <c r="J574" s="7" t="s">
        <v>14</v>
      </c>
      <c r="K574" s="7" t="s">
        <v>14</v>
      </c>
      <c r="L574" s="7" t="s">
        <v>14</v>
      </c>
      <c r="M574" s="7" t="s">
        <v>14</v>
      </c>
      <c r="N574" s="7" t="s">
        <v>14</v>
      </c>
      <c r="O574" s="7" t="s">
        <v>14</v>
      </c>
      <c r="P574" s="7" t="s">
        <v>14</v>
      </c>
      <c r="Q574" s="7" t="s">
        <v>14</v>
      </c>
      <c r="R574" s="7" t="s">
        <v>14</v>
      </c>
      <c r="S574" s="7" t="s">
        <v>14</v>
      </c>
      <c r="T574" s="7" t="s">
        <v>14</v>
      </c>
      <c r="U574" s="7" t="s">
        <v>14</v>
      </c>
    </row>
    <row r="575" spans="1:21">
      <c r="A575" t="s">
        <v>4</v>
      </c>
      <c r="B575" s="4" t="s">
        <v>5</v>
      </c>
      <c r="C575" s="4" t="s">
        <v>10</v>
      </c>
      <c r="D575" s="4" t="s">
        <v>15</v>
      </c>
      <c r="E575" s="4" t="s">
        <v>15</v>
      </c>
      <c r="F575" s="4" t="s">
        <v>6</v>
      </c>
    </row>
    <row r="576" spans="1:21">
      <c r="A576" t="n">
        <v>4652</v>
      </c>
      <c r="B576" s="42" t="n">
        <v>47</v>
      </c>
      <c r="C576" s="7" t="n">
        <v>29</v>
      </c>
      <c r="D576" s="7" t="n">
        <v>0</v>
      </c>
      <c r="E576" s="7" t="n">
        <v>0</v>
      </c>
      <c r="F576" s="7" t="s">
        <v>107</v>
      </c>
    </row>
    <row r="577" spans="1:21">
      <c r="A577" t="s">
        <v>4</v>
      </c>
      <c r="B577" s="4" t="s">
        <v>5</v>
      </c>
      <c r="C577" s="4" t="s">
        <v>10</v>
      </c>
      <c r="D577" s="4" t="s">
        <v>15</v>
      </c>
      <c r="E577" s="4" t="s">
        <v>6</v>
      </c>
      <c r="F577" s="4" t="s">
        <v>21</v>
      </c>
      <c r="G577" s="4" t="s">
        <v>21</v>
      </c>
      <c r="H577" s="4" t="s">
        <v>21</v>
      </c>
    </row>
    <row r="578" spans="1:21">
      <c r="A578" t="n">
        <v>4674</v>
      </c>
      <c r="B578" s="50" t="n">
        <v>48</v>
      </c>
      <c r="C578" s="7" t="n">
        <v>29</v>
      </c>
      <c r="D578" s="7" t="n">
        <v>0</v>
      </c>
      <c r="E578" s="7" t="s">
        <v>101</v>
      </c>
      <c r="F578" s="7" t="n">
        <v>-1</v>
      </c>
      <c r="G578" s="7" t="n">
        <v>1</v>
      </c>
      <c r="H578" s="7" t="n">
        <v>0</v>
      </c>
    </row>
    <row r="579" spans="1:21">
      <c r="A579" t="s">
        <v>4</v>
      </c>
      <c r="B579" s="4" t="s">
        <v>5</v>
      </c>
      <c r="C579" s="4" t="s">
        <v>15</v>
      </c>
      <c r="D579" s="41" t="s">
        <v>77</v>
      </c>
      <c r="E579" s="4" t="s">
        <v>5</v>
      </c>
      <c r="F579" s="4" t="s">
        <v>15</v>
      </c>
      <c r="G579" s="4" t="s">
        <v>10</v>
      </c>
      <c r="H579" s="41" t="s">
        <v>78</v>
      </c>
      <c r="I579" s="4" t="s">
        <v>15</v>
      </c>
      <c r="J579" s="4" t="s">
        <v>22</v>
      </c>
    </row>
    <row r="580" spans="1:21">
      <c r="A580" t="n">
        <v>4707</v>
      </c>
      <c r="B580" s="11" t="n">
        <v>5</v>
      </c>
      <c r="C580" s="7" t="n">
        <v>28</v>
      </c>
      <c r="D580" s="41" t="s">
        <v>3</v>
      </c>
      <c r="E580" s="31" t="n">
        <v>64</v>
      </c>
      <c r="F580" s="7" t="n">
        <v>5</v>
      </c>
      <c r="G580" s="7" t="n">
        <v>1</v>
      </c>
      <c r="H580" s="41" t="s">
        <v>3</v>
      </c>
      <c r="I580" s="7" t="n">
        <v>1</v>
      </c>
      <c r="J580" s="12" t="n">
        <f t="normal" ca="1">A584</f>
        <v>0</v>
      </c>
    </row>
    <row r="581" spans="1:21">
      <c r="A581" t="s">
        <v>4</v>
      </c>
      <c r="B581" s="4" t="s">
        <v>5</v>
      </c>
      <c r="C581" s="4" t="s">
        <v>15</v>
      </c>
      <c r="D581" s="4" t="s">
        <v>10</v>
      </c>
    </row>
    <row r="582" spans="1:21">
      <c r="A582" t="n">
        <v>4718</v>
      </c>
      <c r="B582" s="13" t="n">
        <v>50</v>
      </c>
      <c r="C582" s="7" t="n">
        <v>55</v>
      </c>
      <c r="D582" s="7" t="n">
        <v>1950</v>
      </c>
    </row>
    <row r="583" spans="1:21">
      <c r="A583" t="s">
        <v>4</v>
      </c>
      <c r="B583" s="4" t="s">
        <v>5</v>
      </c>
      <c r="C583" s="4" t="s">
        <v>15</v>
      </c>
      <c r="D583" s="41" t="s">
        <v>77</v>
      </c>
      <c r="E583" s="4" t="s">
        <v>5</v>
      </c>
      <c r="F583" s="4" t="s">
        <v>15</v>
      </c>
      <c r="G583" s="4" t="s">
        <v>10</v>
      </c>
      <c r="H583" s="41" t="s">
        <v>78</v>
      </c>
      <c r="I583" s="4" t="s">
        <v>15</v>
      </c>
      <c r="J583" s="4" t="s">
        <v>22</v>
      </c>
    </row>
    <row r="584" spans="1:21">
      <c r="A584" t="n">
        <v>4722</v>
      </c>
      <c r="B584" s="11" t="n">
        <v>5</v>
      </c>
      <c r="C584" s="7" t="n">
        <v>28</v>
      </c>
      <c r="D584" s="41" t="s">
        <v>3</v>
      </c>
      <c r="E584" s="31" t="n">
        <v>64</v>
      </c>
      <c r="F584" s="7" t="n">
        <v>5</v>
      </c>
      <c r="G584" s="7" t="n">
        <v>3</v>
      </c>
      <c r="H584" s="41" t="s">
        <v>3</v>
      </c>
      <c r="I584" s="7" t="n">
        <v>1</v>
      </c>
      <c r="J584" s="12" t="n">
        <f t="normal" ca="1">A588</f>
        <v>0</v>
      </c>
    </row>
    <row r="585" spans="1:21">
      <c r="A585" t="s">
        <v>4</v>
      </c>
      <c r="B585" s="4" t="s">
        <v>5</v>
      </c>
      <c r="C585" s="4" t="s">
        <v>15</v>
      </c>
      <c r="D585" s="4" t="s">
        <v>10</v>
      </c>
    </row>
    <row r="586" spans="1:21">
      <c r="A586" t="n">
        <v>4733</v>
      </c>
      <c r="B586" s="13" t="n">
        <v>50</v>
      </c>
      <c r="C586" s="7" t="n">
        <v>55</v>
      </c>
      <c r="D586" s="7" t="n">
        <v>1950</v>
      </c>
    </row>
    <row r="587" spans="1:21">
      <c r="A587" t="s">
        <v>4</v>
      </c>
      <c r="B587" s="4" t="s">
        <v>5</v>
      </c>
      <c r="C587" s="4" t="s">
        <v>15</v>
      </c>
      <c r="D587" s="41" t="s">
        <v>77</v>
      </c>
      <c r="E587" s="4" t="s">
        <v>5</v>
      </c>
      <c r="F587" s="4" t="s">
        <v>15</v>
      </c>
      <c r="G587" s="4" t="s">
        <v>10</v>
      </c>
      <c r="H587" s="41" t="s">
        <v>78</v>
      </c>
      <c r="I587" s="4" t="s">
        <v>15</v>
      </c>
      <c r="J587" s="4" t="s">
        <v>22</v>
      </c>
    </row>
    <row r="588" spans="1:21">
      <c r="A588" t="n">
        <v>4737</v>
      </c>
      <c r="B588" s="11" t="n">
        <v>5</v>
      </c>
      <c r="C588" s="7" t="n">
        <v>28</v>
      </c>
      <c r="D588" s="41" t="s">
        <v>3</v>
      </c>
      <c r="E588" s="31" t="n">
        <v>64</v>
      </c>
      <c r="F588" s="7" t="n">
        <v>5</v>
      </c>
      <c r="G588" s="7" t="n">
        <v>5</v>
      </c>
      <c r="H588" s="41" t="s">
        <v>3</v>
      </c>
      <c r="I588" s="7" t="n">
        <v>1</v>
      </c>
      <c r="J588" s="12" t="n">
        <f t="normal" ca="1">A592</f>
        <v>0</v>
      </c>
    </row>
    <row r="589" spans="1:21">
      <c r="A589" t="s">
        <v>4</v>
      </c>
      <c r="B589" s="4" t="s">
        <v>5</v>
      </c>
      <c r="C589" s="4" t="s">
        <v>15</v>
      </c>
      <c r="D589" s="4" t="s">
        <v>10</v>
      </c>
    </row>
    <row r="590" spans="1:21">
      <c r="A590" t="n">
        <v>4748</v>
      </c>
      <c r="B590" s="13" t="n">
        <v>50</v>
      </c>
      <c r="C590" s="7" t="n">
        <v>55</v>
      </c>
      <c r="D590" s="7" t="n">
        <v>3951</v>
      </c>
    </row>
    <row r="591" spans="1:21">
      <c r="A591" t="s">
        <v>4</v>
      </c>
      <c r="B591" s="4" t="s">
        <v>5</v>
      </c>
      <c r="C591" s="4" t="s">
        <v>15</v>
      </c>
      <c r="D591" s="41" t="s">
        <v>77</v>
      </c>
      <c r="E591" s="4" t="s">
        <v>5</v>
      </c>
      <c r="F591" s="4" t="s">
        <v>15</v>
      </c>
      <c r="G591" s="4" t="s">
        <v>10</v>
      </c>
      <c r="H591" s="41" t="s">
        <v>78</v>
      </c>
      <c r="I591" s="4" t="s">
        <v>15</v>
      </c>
      <c r="J591" s="4" t="s">
        <v>22</v>
      </c>
    </row>
    <row r="592" spans="1:21">
      <c r="A592" t="n">
        <v>4752</v>
      </c>
      <c r="B592" s="11" t="n">
        <v>5</v>
      </c>
      <c r="C592" s="7" t="n">
        <v>28</v>
      </c>
      <c r="D592" s="41" t="s">
        <v>3</v>
      </c>
      <c r="E592" s="31" t="n">
        <v>64</v>
      </c>
      <c r="F592" s="7" t="n">
        <v>5</v>
      </c>
      <c r="G592" s="7" t="n">
        <v>7</v>
      </c>
      <c r="H592" s="41" t="s">
        <v>3</v>
      </c>
      <c r="I592" s="7" t="n">
        <v>1</v>
      </c>
      <c r="J592" s="12" t="n">
        <f t="normal" ca="1">A596</f>
        <v>0</v>
      </c>
    </row>
    <row r="593" spans="1:10">
      <c r="A593" t="s">
        <v>4</v>
      </c>
      <c r="B593" s="4" t="s">
        <v>5</v>
      </c>
      <c r="C593" s="4" t="s">
        <v>15</v>
      </c>
      <c r="D593" s="4" t="s">
        <v>10</v>
      </c>
    </row>
    <row r="594" spans="1:10">
      <c r="A594" t="n">
        <v>4763</v>
      </c>
      <c r="B594" s="13" t="n">
        <v>50</v>
      </c>
      <c r="C594" s="7" t="n">
        <v>55</v>
      </c>
      <c r="D594" s="7" t="n">
        <v>4950</v>
      </c>
    </row>
    <row r="595" spans="1:10">
      <c r="A595" t="s">
        <v>4</v>
      </c>
      <c r="B595" s="4" t="s">
        <v>5</v>
      </c>
      <c r="C595" s="4" t="s">
        <v>15</v>
      </c>
      <c r="D595" s="41" t="s">
        <v>77</v>
      </c>
      <c r="E595" s="4" t="s">
        <v>5</v>
      </c>
      <c r="F595" s="4" t="s">
        <v>15</v>
      </c>
      <c r="G595" s="4" t="s">
        <v>10</v>
      </c>
      <c r="H595" s="41" t="s">
        <v>78</v>
      </c>
      <c r="I595" s="4" t="s">
        <v>15</v>
      </c>
      <c r="J595" s="4" t="s">
        <v>22</v>
      </c>
    </row>
    <row r="596" spans="1:10">
      <c r="A596" t="n">
        <v>4767</v>
      </c>
      <c r="B596" s="11" t="n">
        <v>5</v>
      </c>
      <c r="C596" s="7" t="n">
        <v>28</v>
      </c>
      <c r="D596" s="41" t="s">
        <v>3</v>
      </c>
      <c r="E596" s="31" t="n">
        <v>64</v>
      </c>
      <c r="F596" s="7" t="n">
        <v>5</v>
      </c>
      <c r="G596" s="7" t="n">
        <v>9</v>
      </c>
      <c r="H596" s="41" t="s">
        <v>3</v>
      </c>
      <c r="I596" s="7" t="n">
        <v>1</v>
      </c>
      <c r="J596" s="12" t="n">
        <f t="normal" ca="1">A600</f>
        <v>0</v>
      </c>
    </row>
    <row r="597" spans="1:10">
      <c r="A597" t="s">
        <v>4</v>
      </c>
      <c r="B597" s="4" t="s">
        <v>5</v>
      </c>
      <c r="C597" s="4" t="s">
        <v>15</v>
      </c>
      <c r="D597" s="4" t="s">
        <v>10</v>
      </c>
    </row>
    <row r="598" spans="1:10">
      <c r="A598" t="n">
        <v>4778</v>
      </c>
      <c r="B598" s="13" t="n">
        <v>50</v>
      </c>
      <c r="C598" s="7" t="n">
        <v>55</v>
      </c>
      <c r="D598" s="7" t="n">
        <v>5958</v>
      </c>
    </row>
    <row r="599" spans="1:10">
      <c r="A599" t="s">
        <v>4</v>
      </c>
      <c r="B599" s="4" t="s">
        <v>5</v>
      </c>
      <c r="C599" s="4" t="s">
        <v>15</v>
      </c>
      <c r="D599" s="41" t="s">
        <v>77</v>
      </c>
      <c r="E599" s="4" t="s">
        <v>5</v>
      </c>
      <c r="F599" s="4" t="s">
        <v>15</v>
      </c>
      <c r="G599" s="4" t="s">
        <v>10</v>
      </c>
      <c r="H599" s="41" t="s">
        <v>78</v>
      </c>
      <c r="I599" s="4" t="s">
        <v>15</v>
      </c>
      <c r="J599" s="4" t="s">
        <v>22</v>
      </c>
    </row>
    <row r="600" spans="1:10">
      <c r="A600" t="n">
        <v>4782</v>
      </c>
      <c r="B600" s="11" t="n">
        <v>5</v>
      </c>
      <c r="C600" s="7" t="n">
        <v>28</v>
      </c>
      <c r="D600" s="41" t="s">
        <v>3</v>
      </c>
      <c r="E600" s="31" t="n">
        <v>64</v>
      </c>
      <c r="F600" s="7" t="n">
        <v>5</v>
      </c>
      <c r="G600" s="7" t="n">
        <v>2</v>
      </c>
      <c r="H600" s="41" t="s">
        <v>3</v>
      </c>
      <c r="I600" s="7" t="n">
        <v>1</v>
      </c>
      <c r="J600" s="12" t="n">
        <f t="normal" ca="1">A604</f>
        <v>0</v>
      </c>
    </row>
    <row r="601" spans="1:10">
      <c r="A601" t="s">
        <v>4</v>
      </c>
      <c r="B601" s="4" t="s">
        <v>5</v>
      </c>
      <c r="C601" s="4" t="s">
        <v>15</v>
      </c>
      <c r="D601" s="4" t="s">
        <v>10</v>
      </c>
    </row>
    <row r="602" spans="1:10">
      <c r="A602" t="n">
        <v>4793</v>
      </c>
      <c r="B602" s="13" t="n">
        <v>50</v>
      </c>
      <c r="C602" s="7" t="n">
        <v>55</v>
      </c>
      <c r="D602" s="7" t="n">
        <v>6958</v>
      </c>
    </row>
    <row r="603" spans="1:10">
      <c r="A603" t="s">
        <v>4</v>
      </c>
      <c r="B603" s="4" t="s">
        <v>5</v>
      </c>
      <c r="C603" s="4" t="s">
        <v>15</v>
      </c>
      <c r="D603" s="41" t="s">
        <v>77</v>
      </c>
      <c r="E603" s="4" t="s">
        <v>5</v>
      </c>
      <c r="F603" s="4" t="s">
        <v>15</v>
      </c>
      <c r="G603" s="4" t="s">
        <v>10</v>
      </c>
      <c r="H603" s="41" t="s">
        <v>78</v>
      </c>
      <c r="I603" s="4" t="s">
        <v>15</v>
      </c>
      <c r="J603" s="4" t="s">
        <v>22</v>
      </c>
    </row>
    <row r="604" spans="1:10">
      <c r="A604" t="n">
        <v>4797</v>
      </c>
      <c r="B604" s="11" t="n">
        <v>5</v>
      </c>
      <c r="C604" s="7" t="n">
        <v>28</v>
      </c>
      <c r="D604" s="41" t="s">
        <v>3</v>
      </c>
      <c r="E604" s="31" t="n">
        <v>64</v>
      </c>
      <c r="F604" s="7" t="n">
        <v>5</v>
      </c>
      <c r="G604" s="7" t="n">
        <v>4</v>
      </c>
      <c r="H604" s="41" t="s">
        <v>3</v>
      </c>
      <c r="I604" s="7" t="n">
        <v>1</v>
      </c>
      <c r="J604" s="12" t="n">
        <f t="normal" ca="1">A608</f>
        <v>0</v>
      </c>
    </row>
    <row r="605" spans="1:10">
      <c r="A605" t="s">
        <v>4</v>
      </c>
      <c r="B605" s="4" t="s">
        <v>5</v>
      </c>
      <c r="C605" s="4" t="s">
        <v>15</v>
      </c>
      <c r="D605" s="4" t="s">
        <v>10</v>
      </c>
    </row>
    <row r="606" spans="1:10">
      <c r="A606" t="n">
        <v>4808</v>
      </c>
      <c r="B606" s="13" t="n">
        <v>50</v>
      </c>
      <c r="C606" s="7" t="n">
        <v>55</v>
      </c>
      <c r="D606" s="7" t="n">
        <v>7959</v>
      </c>
    </row>
    <row r="607" spans="1:10">
      <c r="A607" t="s">
        <v>4</v>
      </c>
      <c r="B607" s="4" t="s">
        <v>5</v>
      </c>
      <c r="C607" s="4" t="s">
        <v>15</v>
      </c>
      <c r="D607" s="41" t="s">
        <v>77</v>
      </c>
      <c r="E607" s="4" t="s">
        <v>5</v>
      </c>
      <c r="F607" s="4" t="s">
        <v>15</v>
      </c>
      <c r="G607" s="4" t="s">
        <v>10</v>
      </c>
      <c r="H607" s="41" t="s">
        <v>78</v>
      </c>
      <c r="I607" s="4" t="s">
        <v>15</v>
      </c>
      <c r="J607" s="4" t="s">
        <v>22</v>
      </c>
    </row>
    <row r="608" spans="1:10">
      <c r="A608" t="n">
        <v>4812</v>
      </c>
      <c r="B608" s="11" t="n">
        <v>5</v>
      </c>
      <c r="C608" s="7" t="n">
        <v>28</v>
      </c>
      <c r="D608" s="41" t="s">
        <v>3</v>
      </c>
      <c r="E608" s="31" t="n">
        <v>64</v>
      </c>
      <c r="F608" s="7" t="n">
        <v>5</v>
      </c>
      <c r="G608" s="7" t="n">
        <v>6</v>
      </c>
      <c r="H608" s="41" t="s">
        <v>3</v>
      </c>
      <c r="I608" s="7" t="n">
        <v>1</v>
      </c>
      <c r="J608" s="12" t="n">
        <f t="normal" ca="1">A612</f>
        <v>0</v>
      </c>
    </row>
    <row r="609" spans="1:10">
      <c r="A609" t="s">
        <v>4</v>
      </c>
      <c r="B609" s="4" t="s">
        <v>5</v>
      </c>
      <c r="C609" s="4" t="s">
        <v>15</v>
      </c>
      <c r="D609" s="4" t="s">
        <v>10</v>
      </c>
    </row>
    <row r="610" spans="1:10">
      <c r="A610" t="n">
        <v>4823</v>
      </c>
      <c r="B610" s="13" t="n">
        <v>50</v>
      </c>
      <c r="C610" s="7" t="n">
        <v>55</v>
      </c>
      <c r="D610" s="7" t="n">
        <v>8950</v>
      </c>
    </row>
    <row r="611" spans="1:10">
      <c r="A611" t="s">
        <v>4</v>
      </c>
      <c r="B611" s="4" t="s">
        <v>5</v>
      </c>
      <c r="C611" s="4" t="s">
        <v>15</v>
      </c>
      <c r="D611" s="41" t="s">
        <v>77</v>
      </c>
      <c r="E611" s="4" t="s">
        <v>5</v>
      </c>
      <c r="F611" s="4" t="s">
        <v>15</v>
      </c>
      <c r="G611" s="4" t="s">
        <v>10</v>
      </c>
      <c r="H611" s="41" t="s">
        <v>78</v>
      </c>
      <c r="I611" s="4" t="s">
        <v>15</v>
      </c>
      <c r="J611" s="4" t="s">
        <v>22</v>
      </c>
    </row>
    <row r="612" spans="1:10">
      <c r="A612" t="n">
        <v>4827</v>
      </c>
      <c r="B612" s="11" t="n">
        <v>5</v>
      </c>
      <c r="C612" s="7" t="n">
        <v>28</v>
      </c>
      <c r="D612" s="41" t="s">
        <v>3</v>
      </c>
      <c r="E612" s="31" t="n">
        <v>64</v>
      </c>
      <c r="F612" s="7" t="n">
        <v>5</v>
      </c>
      <c r="G612" s="7" t="n">
        <v>8</v>
      </c>
      <c r="H612" s="41" t="s">
        <v>3</v>
      </c>
      <c r="I612" s="7" t="n">
        <v>1</v>
      </c>
      <c r="J612" s="12" t="n">
        <f t="normal" ca="1">A616</f>
        <v>0</v>
      </c>
    </row>
    <row r="613" spans="1:10">
      <c r="A613" t="s">
        <v>4</v>
      </c>
      <c r="B613" s="4" t="s">
        <v>5</v>
      </c>
      <c r="C613" s="4" t="s">
        <v>15</v>
      </c>
      <c r="D613" s="4" t="s">
        <v>10</v>
      </c>
    </row>
    <row r="614" spans="1:10">
      <c r="A614" t="n">
        <v>4838</v>
      </c>
      <c r="B614" s="13" t="n">
        <v>50</v>
      </c>
      <c r="C614" s="7" t="n">
        <v>55</v>
      </c>
      <c r="D614" s="7" t="n">
        <v>9950</v>
      </c>
    </row>
    <row r="615" spans="1:10">
      <c r="A615" t="s">
        <v>4</v>
      </c>
      <c r="B615" s="4" t="s">
        <v>5</v>
      </c>
      <c r="C615" s="4" t="s">
        <v>15</v>
      </c>
      <c r="D615" s="41" t="s">
        <v>77</v>
      </c>
      <c r="E615" s="4" t="s">
        <v>5</v>
      </c>
      <c r="F615" s="4" t="s">
        <v>15</v>
      </c>
      <c r="G615" s="4" t="s">
        <v>10</v>
      </c>
      <c r="H615" s="41" t="s">
        <v>78</v>
      </c>
      <c r="I615" s="4" t="s">
        <v>15</v>
      </c>
      <c r="J615" s="4" t="s">
        <v>22</v>
      </c>
    </row>
    <row r="616" spans="1:10">
      <c r="A616" t="n">
        <v>4842</v>
      </c>
      <c r="B616" s="11" t="n">
        <v>5</v>
      </c>
      <c r="C616" s="7" t="n">
        <v>28</v>
      </c>
      <c r="D616" s="41" t="s">
        <v>3</v>
      </c>
      <c r="E616" s="31" t="n">
        <v>64</v>
      </c>
      <c r="F616" s="7" t="n">
        <v>5</v>
      </c>
      <c r="G616" s="7" t="n">
        <v>11</v>
      </c>
      <c r="H616" s="41" t="s">
        <v>3</v>
      </c>
      <c r="I616" s="7" t="n">
        <v>1</v>
      </c>
      <c r="J616" s="12" t="n">
        <f t="normal" ca="1">A620</f>
        <v>0</v>
      </c>
    </row>
    <row r="617" spans="1:10">
      <c r="A617" t="s">
        <v>4</v>
      </c>
      <c r="B617" s="4" t="s">
        <v>5</v>
      </c>
      <c r="C617" s="4" t="s">
        <v>15</v>
      </c>
      <c r="D617" s="4" t="s">
        <v>10</v>
      </c>
    </row>
    <row r="618" spans="1:10">
      <c r="A618" t="n">
        <v>4853</v>
      </c>
      <c r="B618" s="13" t="n">
        <v>50</v>
      </c>
      <c r="C618" s="7" t="n">
        <v>55</v>
      </c>
      <c r="D618" s="7" t="n">
        <v>10950</v>
      </c>
    </row>
    <row r="619" spans="1:10">
      <c r="A619" t="s">
        <v>4</v>
      </c>
      <c r="B619" s="4" t="s">
        <v>5</v>
      </c>
      <c r="C619" s="4" t="s">
        <v>10</v>
      </c>
      <c r="D619" s="4" t="s">
        <v>21</v>
      </c>
      <c r="E619" s="4" t="s">
        <v>21</v>
      </c>
      <c r="F619" s="4" t="s">
        <v>21</v>
      </c>
      <c r="G619" s="4" t="s">
        <v>21</v>
      </c>
    </row>
    <row r="620" spans="1:10">
      <c r="A620" t="n">
        <v>4857</v>
      </c>
      <c r="B620" s="38" t="n">
        <v>46</v>
      </c>
      <c r="C620" s="7" t="n">
        <v>0</v>
      </c>
      <c r="D620" s="7" t="n">
        <v>0</v>
      </c>
      <c r="E620" s="7" t="n">
        <v>-0.170000001788139</v>
      </c>
      <c r="F620" s="7" t="n">
        <v>-59.5</v>
      </c>
      <c r="G620" s="7" t="n">
        <v>180</v>
      </c>
    </row>
    <row r="621" spans="1:10">
      <c r="A621" t="s">
        <v>4</v>
      </c>
      <c r="B621" s="4" t="s">
        <v>5</v>
      </c>
      <c r="C621" s="4" t="s">
        <v>15</v>
      </c>
      <c r="D621" s="41" t="s">
        <v>77</v>
      </c>
      <c r="E621" s="4" t="s">
        <v>5</v>
      </c>
      <c r="F621" s="4" t="s">
        <v>15</v>
      </c>
      <c r="G621" s="4" t="s">
        <v>10</v>
      </c>
      <c r="H621" s="41" t="s">
        <v>78</v>
      </c>
      <c r="I621" s="4" t="s">
        <v>15</v>
      </c>
      <c r="J621" s="4" t="s">
        <v>22</v>
      </c>
    </row>
    <row r="622" spans="1:10">
      <c r="A622" t="n">
        <v>4876</v>
      </c>
      <c r="B622" s="11" t="n">
        <v>5</v>
      </c>
      <c r="C622" s="7" t="n">
        <v>28</v>
      </c>
      <c r="D622" s="41" t="s">
        <v>3</v>
      </c>
      <c r="E622" s="31" t="n">
        <v>64</v>
      </c>
      <c r="F622" s="7" t="n">
        <v>5</v>
      </c>
      <c r="G622" s="7" t="n">
        <v>3</v>
      </c>
      <c r="H622" s="41" t="s">
        <v>3</v>
      </c>
      <c r="I622" s="7" t="n">
        <v>1</v>
      </c>
      <c r="J622" s="12" t="n">
        <f t="normal" ca="1">A638</f>
        <v>0</v>
      </c>
    </row>
    <row r="623" spans="1:10">
      <c r="A623" t="s">
        <v>4</v>
      </c>
      <c r="B623" s="4" t="s">
        <v>5</v>
      </c>
      <c r="C623" s="4" t="s">
        <v>10</v>
      </c>
      <c r="D623" s="4" t="s">
        <v>21</v>
      </c>
      <c r="E623" s="4" t="s">
        <v>21</v>
      </c>
      <c r="F623" s="4" t="s">
        <v>21</v>
      </c>
      <c r="G623" s="4" t="s">
        <v>21</v>
      </c>
    </row>
    <row r="624" spans="1:10">
      <c r="A624" t="n">
        <v>4887</v>
      </c>
      <c r="B624" s="38" t="n">
        <v>46</v>
      </c>
      <c r="C624" s="7" t="n">
        <v>3</v>
      </c>
      <c r="D624" s="7" t="n">
        <v>1.20000004768372</v>
      </c>
      <c r="E624" s="7" t="n">
        <v>-0.170000001788139</v>
      </c>
      <c r="F624" s="7" t="n">
        <v>-59</v>
      </c>
      <c r="G624" s="7" t="n">
        <v>180</v>
      </c>
    </row>
    <row r="625" spans="1:10">
      <c r="A625" t="s">
        <v>4</v>
      </c>
      <c r="B625" s="4" t="s">
        <v>5</v>
      </c>
      <c r="C625" s="4" t="s">
        <v>10</v>
      </c>
      <c r="D625" s="4" t="s">
        <v>21</v>
      </c>
      <c r="E625" s="4" t="s">
        <v>21</v>
      </c>
      <c r="F625" s="4" t="s">
        <v>21</v>
      </c>
      <c r="G625" s="4" t="s">
        <v>21</v>
      </c>
    </row>
    <row r="626" spans="1:10">
      <c r="A626" t="n">
        <v>4906</v>
      </c>
      <c r="B626" s="38" t="n">
        <v>46</v>
      </c>
      <c r="C626" s="7" t="n">
        <v>61491</v>
      </c>
      <c r="D626" s="7" t="n">
        <v>-1.20000004768372</v>
      </c>
      <c r="E626" s="7" t="n">
        <v>-0.170000001788139</v>
      </c>
      <c r="F626" s="7" t="n">
        <v>-59</v>
      </c>
      <c r="G626" s="7" t="n">
        <v>180</v>
      </c>
    </row>
    <row r="627" spans="1:10">
      <c r="A627" t="s">
        <v>4</v>
      </c>
      <c r="B627" s="4" t="s">
        <v>5</v>
      </c>
      <c r="C627" s="4" t="s">
        <v>10</v>
      </c>
      <c r="D627" s="4" t="s">
        <v>21</v>
      </c>
      <c r="E627" s="4" t="s">
        <v>21</v>
      </c>
      <c r="F627" s="4" t="s">
        <v>21</v>
      </c>
      <c r="G627" s="4" t="s">
        <v>21</v>
      </c>
    </row>
    <row r="628" spans="1:10">
      <c r="A628" t="n">
        <v>4925</v>
      </c>
      <c r="B628" s="38" t="n">
        <v>46</v>
      </c>
      <c r="C628" s="7" t="n">
        <v>61492</v>
      </c>
      <c r="D628" s="7" t="n">
        <v>1.79999995231628</v>
      </c>
      <c r="E628" s="7" t="n">
        <v>-0.170000001788139</v>
      </c>
      <c r="F628" s="7" t="n">
        <v>-57.5</v>
      </c>
      <c r="G628" s="7" t="n">
        <v>180</v>
      </c>
    </row>
    <row r="629" spans="1:10">
      <c r="A629" t="s">
        <v>4</v>
      </c>
      <c r="B629" s="4" t="s">
        <v>5</v>
      </c>
      <c r="C629" s="4" t="s">
        <v>10</v>
      </c>
      <c r="D629" s="4" t="s">
        <v>21</v>
      </c>
      <c r="E629" s="4" t="s">
        <v>21</v>
      </c>
      <c r="F629" s="4" t="s">
        <v>21</v>
      </c>
      <c r="G629" s="4" t="s">
        <v>21</v>
      </c>
    </row>
    <row r="630" spans="1:10">
      <c r="A630" t="n">
        <v>4944</v>
      </c>
      <c r="B630" s="38" t="n">
        <v>46</v>
      </c>
      <c r="C630" s="7" t="n">
        <v>61493</v>
      </c>
      <c r="D630" s="7" t="n">
        <v>0.5</v>
      </c>
      <c r="E630" s="7" t="n">
        <v>-0.170000001788139</v>
      </c>
      <c r="F630" s="7" t="n">
        <v>-57.5</v>
      </c>
      <c r="G630" s="7" t="n">
        <v>180</v>
      </c>
    </row>
    <row r="631" spans="1:10">
      <c r="A631" t="s">
        <v>4</v>
      </c>
      <c r="B631" s="4" t="s">
        <v>5</v>
      </c>
      <c r="C631" s="4" t="s">
        <v>10</v>
      </c>
      <c r="D631" s="4" t="s">
        <v>21</v>
      </c>
      <c r="E631" s="4" t="s">
        <v>21</v>
      </c>
      <c r="F631" s="4" t="s">
        <v>21</v>
      </c>
      <c r="G631" s="4" t="s">
        <v>21</v>
      </c>
    </row>
    <row r="632" spans="1:10">
      <c r="A632" t="n">
        <v>4963</v>
      </c>
      <c r="B632" s="38" t="n">
        <v>46</v>
      </c>
      <c r="C632" s="7" t="n">
        <v>61494</v>
      </c>
      <c r="D632" s="7" t="n">
        <v>-0.5</v>
      </c>
      <c r="E632" s="7" t="n">
        <v>-0.170000001788139</v>
      </c>
      <c r="F632" s="7" t="n">
        <v>-57.5</v>
      </c>
      <c r="G632" s="7" t="n">
        <v>180</v>
      </c>
    </row>
    <row r="633" spans="1:10">
      <c r="A633" t="s">
        <v>4</v>
      </c>
      <c r="B633" s="4" t="s">
        <v>5</v>
      </c>
      <c r="C633" s="4" t="s">
        <v>10</v>
      </c>
      <c r="D633" s="4" t="s">
        <v>21</v>
      </c>
      <c r="E633" s="4" t="s">
        <v>21</v>
      </c>
      <c r="F633" s="4" t="s">
        <v>21</v>
      </c>
      <c r="G633" s="4" t="s">
        <v>21</v>
      </c>
    </row>
    <row r="634" spans="1:10">
      <c r="A634" t="n">
        <v>4982</v>
      </c>
      <c r="B634" s="38" t="n">
        <v>46</v>
      </c>
      <c r="C634" s="7" t="n">
        <v>61495</v>
      </c>
      <c r="D634" s="7" t="n">
        <v>-1.79999995231628</v>
      </c>
      <c r="E634" s="7" t="n">
        <v>-0.170000001788139</v>
      </c>
      <c r="F634" s="7" t="n">
        <v>-57.5</v>
      </c>
      <c r="G634" s="7" t="n">
        <v>180</v>
      </c>
    </row>
    <row r="635" spans="1:10">
      <c r="A635" t="s">
        <v>4</v>
      </c>
      <c r="B635" s="4" t="s">
        <v>5</v>
      </c>
      <c r="C635" s="4" t="s">
        <v>22</v>
      </c>
    </row>
    <row r="636" spans="1:10">
      <c r="A636" t="n">
        <v>5001</v>
      </c>
      <c r="B636" s="15" t="n">
        <v>3</v>
      </c>
      <c r="C636" s="12" t="n">
        <f t="normal" ca="1">A650</f>
        <v>0</v>
      </c>
    </row>
    <row r="637" spans="1:10">
      <c r="A637" t="s">
        <v>4</v>
      </c>
      <c r="B637" s="4" t="s">
        <v>5</v>
      </c>
      <c r="C637" s="4" t="s">
        <v>10</v>
      </c>
      <c r="D637" s="4" t="s">
        <v>21</v>
      </c>
      <c r="E637" s="4" t="s">
        <v>21</v>
      </c>
      <c r="F637" s="4" t="s">
        <v>21</v>
      </c>
      <c r="G637" s="4" t="s">
        <v>21</v>
      </c>
    </row>
    <row r="638" spans="1:10">
      <c r="A638" t="n">
        <v>5006</v>
      </c>
      <c r="B638" s="38" t="n">
        <v>46</v>
      </c>
      <c r="C638" s="7" t="n">
        <v>61491</v>
      </c>
      <c r="D638" s="7" t="n">
        <v>1.20000004768372</v>
      </c>
      <c r="E638" s="7" t="n">
        <v>-0.170000001788139</v>
      </c>
      <c r="F638" s="7" t="n">
        <v>-59</v>
      </c>
      <c r="G638" s="7" t="n">
        <v>180</v>
      </c>
    </row>
    <row r="639" spans="1:10">
      <c r="A639" t="s">
        <v>4</v>
      </c>
      <c r="B639" s="4" t="s">
        <v>5</v>
      </c>
      <c r="C639" s="4" t="s">
        <v>10</v>
      </c>
      <c r="D639" s="4" t="s">
        <v>21</v>
      </c>
      <c r="E639" s="4" t="s">
        <v>21</v>
      </c>
      <c r="F639" s="4" t="s">
        <v>21</v>
      </c>
      <c r="G639" s="4" t="s">
        <v>21</v>
      </c>
    </row>
    <row r="640" spans="1:10">
      <c r="A640" t="n">
        <v>5025</v>
      </c>
      <c r="B640" s="38" t="n">
        <v>46</v>
      </c>
      <c r="C640" s="7" t="n">
        <v>61492</v>
      </c>
      <c r="D640" s="7" t="n">
        <v>-1.20000004768372</v>
      </c>
      <c r="E640" s="7" t="n">
        <v>-0.170000001788139</v>
      </c>
      <c r="F640" s="7" t="n">
        <v>-59</v>
      </c>
      <c r="G640" s="7" t="n">
        <v>180</v>
      </c>
    </row>
    <row r="641" spans="1:7">
      <c r="A641" t="s">
        <v>4</v>
      </c>
      <c r="B641" s="4" t="s">
        <v>5</v>
      </c>
      <c r="C641" s="4" t="s">
        <v>10</v>
      </c>
      <c r="D641" s="4" t="s">
        <v>21</v>
      </c>
      <c r="E641" s="4" t="s">
        <v>21</v>
      </c>
      <c r="F641" s="4" t="s">
        <v>21</v>
      </c>
      <c r="G641" s="4" t="s">
        <v>21</v>
      </c>
    </row>
    <row r="642" spans="1:7">
      <c r="A642" t="n">
        <v>5044</v>
      </c>
      <c r="B642" s="38" t="n">
        <v>46</v>
      </c>
      <c r="C642" s="7" t="n">
        <v>61493</v>
      </c>
      <c r="D642" s="7" t="n">
        <v>1.79999995231628</v>
      </c>
      <c r="E642" s="7" t="n">
        <v>-0.170000001788139</v>
      </c>
      <c r="F642" s="7" t="n">
        <v>-57.5</v>
      </c>
      <c r="G642" s="7" t="n">
        <v>180</v>
      </c>
    </row>
    <row r="643" spans="1:7">
      <c r="A643" t="s">
        <v>4</v>
      </c>
      <c r="B643" s="4" t="s">
        <v>5</v>
      </c>
      <c r="C643" s="4" t="s">
        <v>10</v>
      </c>
      <c r="D643" s="4" t="s">
        <v>21</v>
      </c>
      <c r="E643" s="4" t="s">
        <v>21</v>
      </c>
      <c r="F643" s="4" t="s">
        <v>21</v>
      </c>
      <c r="G643" s="4" t="s">
        <v>21</v>
      </c>
    </row>
    <row r="644" spans="1:7">
      <c r="A644" t="n">
        <v>5063</v>
      </c>
      <c r="B644" s="38" t="n">
        <v>46</v>
      </c>
      <c r="C644" s="7" t="n">
        <v>61494</v>
      </c>
      <c r="D644" s="7" t="n">
        <v>0.5</v>
      </c>
      <c r="E644" s="7" t="n">
        <v>-0.170000001788139</v>
      </c>
      <c r="F644" s="7" t="n">
        <v>-57.5</v>
      </c>
      <c r="G644" s="7" t="n">
        <v>180</v>
      </c>
    </row>
    <row r="645" spans="1:7">
      <c r="A645" t="s">
        <v>4</v>
      </c>
      <c r="B645" s="4" t="s">
        <v>5</v>
      </c>
      <c r="C645" s="4" t="s">
        <v>10</v>
      </c>
      <c r="D645" s="4" t="s">
        <v>21</v>
      </c>
      <c r="E645" s="4" t="s">
        <v>21</v>
      </c>
      <c r="F645" s="4" t="s">
        <v>21</v>
      </c>
      <c r="G645" s="4" t="s">
        <v>21</v>
      </c>
    </row>
    <row r="646" spans="1:7">
      <c r="A646" t="n">
        <v>5082</v>
      </c>
      <c r="B646" s="38" t="n">
        <v>46</v>
      </c>
      <c r="C646" s="7" t="n">
        <v>61495</v>
      </c>
      <c r="D646" s="7" t="n">
        <v>-0.5</v>
      </c>
      <c r="E646" s="7" t="n">
        <v>-0.170000001788139</v>
      </c>
      <c r="F646" s="7" t="n">
        <v>-57.5</v>
      </c>
      <c r="G646" s="7" t="n">
        <v>180</v>
      </c>
    </row>
    <row r="647" spans="1:7">
      <c r="A647" t="s">
        <v>4</v>
      </c>
      <c r="B647" s="4" t="s">
        <v>5</v>
      </c>
      <c r="C647" s="4" t="s">
        <v>10</v>
      </c>
      <c r="D647" s="4" t="s">
        <v>21</v>
      </c>
      <c r="E647" s="4" t="s">
        <v>21</v>
      </c>
      <c r="F647" s="4" t="s">
        <v>21</v>
      </c>
      <c r="G647" s="4" t="s">
        <v>21</v>
      </c>
    </row>
    <row r="648" spans="1:7">
      <c r="A648" t="n">
        <v>5101</v>
      </c>
      <c r="B648" s="38" t="n">
        <v>46</v>
      </c>
      <c r="C648" s="7" t="n">
        <v>61496</v>
      </c>
      <c r="D648" s="7" t="n">
        <v>-1.79999995231628</v>
      </c>
      <c r="E648" s="7" t="n">
        <v>-0.170000001788139</v>
      </c>
      <c r="F648" s="7" t="n">
        <v>-57.5</v>
      </c>
      <c r="G648" s="7" t="n">
        <v>180</v>
      </c>
    </row>
    <row r="649" spans="1:7">
      <c r="A649" t="s">
        <v>4</v>
      </c>
      <c r="B649" s="4" t="s">
        <v>5</v>
      </c>
      <c r="C649" s="4" t="s">
        <v>15</v>
      </c>
      <c r="D649" s="4" t="s">
        <v>15</v>
      </c>
      <c r="E649" s="4" t="s">
        <v>21</v>
      </c>
      <c r="F649" s="4" t="s">
        <v>21</v>
      </c>
      <c r="G649" s="4" t="s">
        <v>21</v>
      </c>
      <c r="H649" s="4" t="s">
        <v>10</v>
      </c>
    </row>
    <row r="650" spans="1:7">
      <c r="A650" t="n">
        <v>5120</v>
      </c>
      <c r="B650" s="32" t="n">
        <v>45</v>
      </c>
      <c r="C650" s="7" t="n">
        <v>2</v>
      </c>
      <c r="D650" s="7" t="n">
        <v>3</v>
      </c>
      <c r="E650" s="7" t="n">
        <v>0</v>
      </c>
      <c r="F650" s="7" t="n">
        <v>2</v>
      </c>
      <c r="G650" s="7" t="n">
        <v>-75</v>
      </c>
      <c r="H650" s="7" t="n">
        <v>0</v>
      </c>
    </row>
    <row r="651" spans="1:7">
      <c r="A651" t="s">
        <v>4</v>
      </c>
      <c r="B651" s="4" t="s">
        <v>5</v>
      </c>
      <c r="C651" s="4" t="s">
        <v>15</v>
      </c>
      <c r="D651" s="4" t="s">
        <v>15</v>
      </c>
      <c r="E651" s="4" t="s">
        <v>21</v>
      </c>
      <c r="F651" s="4" t="s">
        <v>21</v>
      </c>
      <c r="G651" s="4" t="s">
        <v>21</v>
      </c>
      <c r="H651" s="4" t="s">
        <v>10</v>
      </c>
      <c r="I651" s="4" t="s">
        <v>15</v>
      </c>
    </row>
    <row r="652" spans="1:7">
      <c r="A652" t="n">
        <v>5137</v>
      </c>
      <c r="B652" s="32" t="n">
        <v>45</v>
      </c>
      <c r="C652" s="7" t="n">
        <v>4</v>
      </c>
      <c r="D652" s="7" t="n">
        <v>3</v>
      </c>
      <c r="E652" s="7" t="n">
        <v>358.899993896484</v>
      </c>
      <c r="F652" s="7" t="n">
        <v>0</v>
      </c>
      <c r="G652" s="7" t="n">
        <v>0</v>
      </c>
      <c r="H652" s="7" t="n">
        <v>0</v>
      </c>
      <c r="I652" s="7" t="n">
        <v>1</v>
      </c>
    </row>
    <row r="653" spans="1:7">
      <c r="A653" t="s">
        <v>4</v>
      </c>
      <c r="B653" s="4" t="s">
        <v>5</v>
      </c>
      <c r="C653" s="4" t="s">
        <v>15</v>
      </c>
      <c r="D653" s="4" t="s">
        <v>15</v>
      </c>
      <c r="E653" s="4" t="s">
        <v>21</v>
      </c>
      <c r="F653" s="4" t="s">
        <v>10</v>
      </c>
    </row>
    <row r="654" spans="1:7">
      <c r="A654" t="n">
        <v>5155</v>
      </c>
      <c r="B654" s="32" t="n">
        <v>45</v>
      </c>
      <c r="C654" s="7" t="n">
        <v>5</v>
      </c>
      <c r="D654" s="7" t="n">
        <v>3</v>
      </c>
      <c r="E654" s="7" t="n">
        <v>15.6000003814697</v>
      </c>
      <c r="F654" s="7" t="n">
        <v>0</v>
      </c>
    </row>
    <row r="655" spans="1:7">
      <c r="A655" t="s">
        <v>4</v>
      </c>
      <c r="B655" s="4" t="s">
        <v>5</v>
      </c>
      <c r="C655" s="4" t="s">
        <v>15</v>
      </c>
      <c r="D655" s="4" t="s">
        <v>15</v>
      </c>
      <c r="E655" s="4" t="s">
        <v>21</v>
      </c>
      <c r="F655" s="4" t="s">
        <v>10</v>
      </c>
    </row>
    <row r="656" spans="1:7">
      <c r="A656" t="n">
        <v>5164</v>
      </c>
      <c r="B656" s="32" t="n">
        <v>45</v>
      </c>
      <c r="C656" s="7" t="n">
        <v>11</v>
      </c>
      <c r="D656" s="7" t="n">
        <v>3</v>
      </c>
      <c r="E656" s="7" t="n">
        <v>32.9000015258789</v>
      </c>
      <c r="F656" s="7" t="n">
        <v>0</v>
      </c>
    </row>
    <row r="657" spans="1:9">
      <c r="A657" t="s">
        <v>4</v>
      </c>
      <c r="B657" s="4" t="s">
        <v>5</v>
      </c>
      <c r="C657" s="4" t="s">
        <v>15</v>
      </c>
      <c r="D657" s="4" t="s">
        <v>15</v>
      </c>
      <c r="E657" s="4" t="s">
        <v>21</v>
      </c>
      <c r="F657" s="4" t="s">
        <v>21</v>
      </c>
      <c r="G657" s="4" t="s">
        <v>21</v>
      </c>
      <c r="H657" s="4" t="s">
        <v>10</v>
      </c>
    </row>
    <row r="658" spans="1:9">
      <c r="A658" t="n">
        <v>5173</v>
      </c>
      <c r="B658" s="32" t="n">
        <v>45</v>
      </c>
      <c r="C658" s="7" t="n">
        <v>2</v>
      </c>
      <c r="D658" s="7" t="n">
        <v>3</v>
      </c>
      <c r="E658" s="7" t="n">
        <v>0</v>
      </c>
      <c r="F658" s="7" t="n">
        <v>3.07999992370605</v>
      </c>
      <c r="G658" s="7" t="n">
        <v>-75</v>
      </c>
      <c r="H658" s="7" t="n">
        <v>7000</v>
      </c>
    </row>
    <row r="659" spans="1:9">
      <c r="A659" t="s">
        <v>4</v>
      </c>
      <c r="B659" s="4" t="s">
        <v>5</v>
      </c>
      <c r="C659" s="4" t="s">
        <v>15</v>
      </c>
      <c r="D659" s="4" t="s">
        <v>15</v>
      </c>
      <c r="E659" s="4" t="s">
        <v>21</v>
      </c>
      <c r="F659" s="4" t="s">
        <v>21</v>
      </c>
      <c r="G659" s="4" t="s">
        <v>21</v>
      </c>
      <c r="H659" s="4" t="s">
        <v>10</v>
      </c>
      <c r="I659" s="4" t="s">
        <v>15</v>
      </c>
    </row>
    <row r="660" spans="1:9">
      <c r="A660" t="n">
        <v>5190</v>
      </c>
      <c r="B660" s="32" t="n">
        <v>45</v>
      </c>
      <c r="C660" s="7" t="n">
        <v>4</v>
      </c>
      <c r="D660" s="7" t="n">
        <v>3</v>
      </c>
      <c r="E660" s="7" t="n">
        <v>357.390014648438</v>
      </c>
      <c r="F660" s="7" t="n">
        <v>0</v>
      </c>
      <c r="G660" s="7" t="n">
        <v>0</v>
      </c>
      <c r="H660" s="7" t="n">
        <v>7000</v>
      </c>
      <c r="I660" s="7" t="n">
        <v>1</v>
      </c>
    </row>
    <row r="661" spans="1:9">
      <c r="A661" t="s">
        <v>4</v>
      </c>
      <c r="B661" s="4" t="s">
        <v>5</v>
      </c>
      <c r="C661" s="4" t="s">
        <v>15</v>
      </c>
      <c r="D661" s="4" t="s">
        <v>15</v>
      </c>
      <c r="E661" s="4" t="s">
        <v>21</v>
      </c>
      <c r="F661" s="4" t="s">
        <v>10</v>
      </c>
    </row>
    <row r="662" spans="1:9">
      <c r="A662" t="n">
        <v>5208</v>
      </c>
      <c r="B662" s="32" t="n">
        <v>45</v>
      </c>
      <c r="C662" s="7" t="n">
        <v>5</v>
      </c>
      <c r="D662" s="7" t="n">
        <v>3</v>
      </c>
      <c r="E662" s="7" t="n">
        <v>22.3999996185303</v>
      </c>
      <c r="F662" s="7" t="n">
        <v>7000</v>
      </c>
    </row>
    <row r="663" spans="1:9">
      <c r="A663" t="s">
        <v>4</v>
      </c>
      <c r="B663" s="4" t="s">
        <v>5</v>
      </c>
      <c r="C663" s="4" t="s">
        <v>15</v>
      </c>
      <c r="D663" s="4" t="s">
        <v>15</v>
      </c>
      <c r="E663" s="4" t="s">
        <v>21</v>
      </c>
      <c r="F663" s="4" t="s">
        <v>10</v>
      </c>
    </row>
    <row r="664" spans="1:9">
      <c r="A664" t="n">
        <v>5217</v>
      </c>
      <c r="B664" s="32" t="n">
        <v>45</v>
      </c>
      <c r="C664" s="7" t="n">
        <v>11</v>
      </c>
      <c r="D664" s="7" t="n">
        <v>3</v>
      </c>
      <c r="E664" s="7" t="n">
        <v>32.9000015258789</v>
      </c>
      <c r="F664" s="7" t="n">
        <v>7000</v>
      </c>
    </row>
    <row r="665" spans="1:9">
      <c r="A665" t="s">
        <v>4</v>
      </c>
      <c r="B665" s="4" t="s">
        <v>5</v>
      </c>
      <c r="C665" s="4" t="s">
        <v>15</v>
      </c>
    </row>
    <row r="666" spans="1:9">
      <c r="A666" t="n">
        <v>5226</v>
      </c>
      <c r="B666" s="51" t="n">
        <v>116</v>
      </c>
      <c r="C666" s="7" t="n">
        <v>0</v>
      </c>
    </row>
    <row r="667" spans="1:9">
      <c r="A667" t="s">
        <v>4</v>
      </c>
      <c r="B667" s="4" t="s">
        <v>5</v>
      </c>
      <c r="C667" s="4" t="s">
        <v>15</v>
      </c>
      <c r="D667" s="4" t="s">
        <v>10</v>
      </c>
    </row>
    <row r="668" spans="1:9">
      <c r="A668" t="n">
        <v>5228</v>
      </c>
      <c r="B668" s="51" t="n">
        <v>116</v>
      </c>
      <c r="C668" s="7" t="n">
        <v>2</v>
      </c>
      <c r="D668" s="7" t="n">
        <v>1</v>
      </c>
    </row>
    <row r="669" spans="1:9">
      <c r="A669" t="s">
        <v>4</v>
      </c>
      <c r="B669" s="4" t="s">
        <v>5</v>
      </c>
      <c r="C669" s="4" t="s">
        <v>15</v>
      </c>
      <c r="D669" s="4" t="s">
        <v>9</v>
      </c>
    </row>
    <row r="670" spans="1:9">
      <c r="A670" t="n">
        <v>5232</v>
      </c>
      <c r="B670" s="51" t="n">
        <v>116</v>
      </c>
      <c r="C670" s="7" t="n">
        <v>5</v>
      </c>
      <c r="D670" s="7" t="n">
        <v>1120403456</v>
      </c>
    </row>
    <row r="671" spans="1:9">
      <c r="A671" t="s">
        <v>4</v>
      </c>
      <c r="B671" s="4" t="s">
        <v>5</v>
      </c>
      <c r="C671" s="4" t="s">
        <v>15</v>
      </c>
      <c r="D671" s="4" t="s">
        <v>10</v>
      </c>
    </row>
    <row r="672" spans="1:9">
      <c r="A672" t="n">
        <v>5238</v>
      </c>
      <c r="B672" s="51" t="n">
        <v>116</v>
      </c>
      <c r="C672" s="7" t="n">
        <v>6</v>
      </c>
      <c r="D672" s="7" t="n">
        <v>1</v>
      </c>
    </row>
    <row r="673" spans="1:9">
      <c r="A673" t="s">
        <v>4</v>
      </c>
      <c r="B673" s="4" t="s">
        <v>5</v>
      </c>
      <c r="C673" s="4" t="s">
        <v>10</v>
      </c>
      <c r="D673" s="4" t="s">
        <v>10</v>
      </c>
      <c r="E673" s="4" t="s">
        <v>21</v>
      </c>
      <c r="F673" s="4" t="s">
        <v>21</v>
      </c>
      <c r="G673" s="4" t="s">
        <v>21</v>
      </c>
      <c r="H673" s="4" t="s">
        <v>21</v>
      </c>
      <c r="I673" s="4" t="s">
        <v>15</v>
      </c>
      <c r="J673" s="4" t="s">
        <v>10</v>
      </c>
    </row>
    <row r="674" spans="1:9">
      <c r="A674" t="n">
        <v>5242</v>
      </c>
      <c r="B674" s="52" t="n">
        <v>55</v>
      </c>
      <c r="C674" s="7" t="n">
        <v>0</v>
      </c>
      <c r="D674" s="7" t="n">
        <v>65024</v>
      </c>
      <c r="E674" s="7" t="n">
        <v>0</v>
      </c>
      <c r="F674" s="7" t="n">
        <v>0</v>
      </c>
      <c r="G674" s="7" t="n">
        <v>6.5</v>
      </c>
      <c r="H674" s="7" t="n">
        <v>1.5</v>
      </c>
      <c r="I674" s="7" t="n">
        <v>1</v>
      </c>
      <c r="J674" s="7" t="n">
        <v>0</v>
      </c>
    </row>
    <row r="675" spans="1:9">
      <c r="A675" t="s">
        <v>4</v>
      </c>
      <c r="B675" s="4" t="s">
        <v>5</v>
      </c>
      <c r="C675" s="4" t="s">
        <v>10</v>
      </c>
      <c r="D675" s="4" t="s">
        <v>10</v>
      </c>
      <c r="E675" s="4" t="s">
        <v>21</v>
      </c>
      <c r="F675" s="4" t="s">
        <v>21</v>
      </c>
      <c r="G675" s="4" t="s">
        <v>21</v>
      </c>
      <c r="H675" s="4" t="s">
        <v>21</v>
      </c>
      <c r="I675" s="4" t="s">
        <v>15</v>
      </c>
      <c r="J675" s="4" t="s">
        <v>10</v>
      </c>
    </row>
    <row r="676" spans="1:9">
      <c r="A676" t="n">
        <v>5266</v>
      </c>
      <c r="B676" s="52" t="n">
        <v>55</v>
      </c>
      <c r="C676" s="7" t="n">
        <v>7032</v>
      </c>
      <c r="D676" s="7" t="n">
        <v>65024</v>
      </c>
      <c r="E676" s="7" t="n">
        <v>0</v>
      </c>
      <c r="F676" s="7" t="n">
        <v>0</v>
      </c>
      <c r="G676" s="7" t="n">
        <v>6.5</v>
      </c>
      <c r="H676" s="7" t="n">
        <v>1.20000004768372</v>
      </c>
      <c r="I676" s="7" t="n">
        <v>1</v>
      </c>
      <c r="J676" s="7" t="n">
        <v>0</v>
      </c>
    </row>
    <row r="677" spans="1:9">
      <c r="A677" t="s">
        <v>4</v>
      </c>
      <c r="B677" s="4" t="s">
        <v>5</v>
      </c>
      <c r="C677" s="4" t="s">
        <v>15</v>
      </c>
      <c r="D677" s="41" t="s">
        <v>77</v>
      </c>
      <c r="E677" s="4" t="s">
        <v>5</v>
      </c>
      <c r="F677" s="4" t="s">
        <v>15</v>
      </c>
      <c r="G677" s="4" t="s">
        <v>10</v>
      </c>
      <c r="H677" s="41" t="s">
        <v>78</v>
      </c>
      <c r="I677" s="4" t="s">
        <v>15</v>
      </c>
      <c r="J677" s="4" t="s">
        <v>22</v>
      </c>
    </row>
    <row r="678" spans="1:9">
      <c r="A678" t="n">
        <v>5290</v>
      </c>
      <c r="B678" s="11" t="n">
        <v>5</v>
      </c>
      <c r="C678" s="7" t="n">
        <v>28</v>
      </c>
      <c r="D678" s="41" t="s">
        <v>3</v>
      </c>
      <c r="E678" s="31" t="n">
        <v>64</v>
      </c>
      <c r="F678" s="7" t="n">
        <v>5</v>
      </c>
      <c r="G678" s="7" t="n">
        <v>3</v>
      </c>
      <c r="H678" s="41" t="s">
        <v>3</v>
      </c>
      <c r="I678" s="7" t="n">
        <v>1</v>
      </c>
      <c r="J678" s="12" t="n">
        <f t="normal" ca="1">A694</f>
        <v>0</v>
      </c>
    </row>
    <row r="679" spans="1:9">
      <c r="A679" t="s">
        <v>4</v>
      </c>
      <c r="B679" s="4" t="s">
        <v>5</v>
      </c>
      <c r="C679" s="4" t="s">
        <v>10</v>
      </c>
      <c r="D679" s="4" t="s">
        <v>10</v>
      </c>
      <c r="E679" s="4" t="s">
        <v>21</v>
      </c>
      <c r="F679" s="4" t="s">
        <v>21</v>
      </c>
      <c r="G679" s="4" t="s">
        <v>21</v>
      </c>
      <c r="H679" s="4" t="s">
        <v>21</v>
      </c>
      <c r="I679" s="4" t="s">
        <v>15</v>
      </c>
      <c r="J679" s="4" t="s">
        <v>10</v>
      </c>
    </row>
    <row r="680" spans="1:9">
      <c r="A680" t="n">
        <v>5301</v>
      </c>
      <c r="B680" s="52" t="n">
        <v>55</v>
      </c>
      <c r="C680" s="7" t="n">
        <v>3</v>
      </c>
      <c r="D680" s="7" t="n">
        <v>65024</v>
      </c>
      <c r="E680" s="7" t="n">
        <v>0</v>
      </c>
      <c r="F680" s="7" t="n">
        <v>0</v>
      </c>
      <c r="G680" s="7" t="n">
        <v>6.5</v>
      </c>
      <c r="H680" s="7" t="n">
        <v>1.39999997615814</v>
      </c>
      <c r="I680" s="7" t="n">
        <v>1</v>
      </c>
      <c r="J680" s="7" t="n">
        <v>0</v>
      </c>
    </row>
    <row r="681" spans="1:9">
      <c r="A681" t="s">
        <v>4</v>
      </c>
      <c r="B681" s="4" t="s">
        <v>5</v>
      </c>
      <c r="C681" s="4" t="s">
        <v>10</v>
      </c>
      <c r="D681" s="4" t="s">
        <v>10</v>
      </c>
      <c r="E681" s="4" t="s">
        <v>21</v>
      </c>
      <c r="F681" s="4" t="s">
        <v>21</v>
      </c>
      <c r="G681" s="4" t="s">
        <v>21</v>
      </c>
      <c r="H681" s="4" t="s">
        <v>21</v>
      </c>
      <c r="I681" s="4" t="s">
        <v>15</v>
      </c>
      <c r="J681" s="4" t="s">
        <v>10</v>
      </c>
    </row>
    <row r="682" spans="1:9">
      <c r="A682" t="n">
        <v>5325</v>
      </c>
      <c r="B682" s="52" t="n">
        <v>55</v>
      </c>
      <c r="C682" s="7" t="n">
        <v>61491</v>
      </c>
      <c r="D682" s="7" t="n">
        <v>65024</v>
      </c>
      <c r="E682" s="7" t="n">
        <v>0</v>
      </c>
      <c r="F682" s="7" t="n">
        <v>0</v>
      </c>
      <c r="G682" s="7" t="n">
        <v>6.5</v>
      </c>
      <c r="H682" s="7" t="n">
        <v>1.29999995231628</v>
      </c>
      <c r="I682" s="7" t="n">
        <v>1</v>
      </c>
      <c r="J682" s="7" t="n">
        <v>0</v>
      </c>
    </row>
    <row r="683" spans="1:9">
      <c r="A683" t="s">
        <v>4</v>
      </c>
      <c r="B683" s="4" t="s">
        <v>5</v>
      </c>
      <c r="C683" s="4" t="s">
        <v>10</v>
      </c>
      <c r="D683" s="4" t="s">
        <v>10</v>
      </c>
      <c r="E683" s="4" t="s">
        <v>21</v>
      </c>
      <c r="F683" s="4" t="s">
        <v>21</v>
      </c>
      <c r="G683" s="4" t="s">
        <v>21</v>
      </c>
      <c r="H683" s="4" t="s">
        <v>21</v>
      </c>
      <c r="I683" s="4" t="s">
        <v>15</v>
      </c>
      <c r="J683" s="4" t="s">
        <v>10</v>
      </c>
    </row>
    <row r="684" spans="1:9">
      <c r="A684" t="n">
        <v>5349</v>
      </c>
      <c r="B684" s="52" t="n">
        <v>55</v>
      </c>
      <c r="C684" s="7" t="n">
        <v>61492</v>
      </c>
      <c r="D684" s="7" t="n">
        <v>65024</v>
      </c>
      <c r="E684" s="7" t="n">
        <v>0</v>
      </c>
      <c r="F684" s="7" t="n">
        <v>0</v>
      </c>
      <c r="G684" s="7" t="n">
        <v>6.5</v>
      </c>
      <c r="H684" s="7" t="n">
        <v>1.39999997615814</v>
      </c>
      <c r="I684" s="7" t="n">
        <v>1</v>
      </c>
      <c r="J684" s="7" t="n">
        <v>0</v>
      </c>
    </row>
    <row r="685" spans="1:9">
      <c r="A685" t="s">
        <v>4</v>
      </c>
      <c r="B685" s="4" t="s">
        <v>5</v>
      </c>
      <c r="C685" s="4" t="s">
        <v>10</v>
      </c>
      <c r="D685" s="4" t="s">
        <v>10</v>
      </c>
      <c r="E685" s="4" t="s">
        <v>21</v>
      </c>
      <c r="F685" s="4" t="s">
        <v>21</v>
      </c>
      <c r="G685" s="4" t="s">
        <v>21</v>
      </c>
      <c r="H685" s="4" t="s">
        <v>21</v>
      </c>
      <c r="I685" s="4" t="s">
        <v>15</v>
      </c>
      <c r="J685" s="4" t="s">
        <v>10</v>
      </c>
    </row>
    <row r="686" spans="1:9">
      <c r="A686" t="n">
        <v>5373</v>
      </c>
      <c r="B686" s="52" t="n">
        <v>55</v>
      </c>
      <c r="C686" s="7" t="n">
        <v>61493</v>
      </c>
      <c r="D686" s="7" t="n">
        <v>65024</v>
      </c>
      <c r="E686" s="7" t="n">
        <v>0</v>
      </c>
      <c r="F686" s="7" t="n">
        <v>0</v>
      </c>
      <c r="G686" s="7" t="n">
        <v>6.5</v>
      </c>
      <c r="H686" s="7" t="n">
        <v>1.29999995231628</v>
      </c>
      <c r="I686" s="7" t="n">
        <v>1</v>
      </c>
      <c r="J686" s="7" t="n">
        <v>0</v>
      </c>
    </row>
    <row r="687" spans="1:9">
      <c r="A687" t="s">
        <v>4</v>
      </c>
      <c r="B687" s="4" t="s">
        <v>5</v>
      </c>
      <c r="C687" s="4" t="s">
        <v>10</v>
      </c>
      <c r="D687" s="4" t="s">
        <v>10</v>
      </c>
      <c r="E687" s="4" t="s">
        <v>21</v>
      </c>
      <c r="F687" s="4" t="s">
        <v>21</v>
      </c>
      <c r="G687" s="4" t="s">
        <v>21</v>
      </c>
      <c r="H687" s="4" t="s">
        <v>21</v>
      </c>
      <c r="I687" s="4" t="s">
        <v>15</v>
      </c>
      <c r="J687" s="4" t="s">
        <v>10</v>
      </c>
    </row>
    <row r="688" spans="1:9">
      <c r="A688" t="n">
        <v>5397</v>
      </c>
      <c r="B688" s="52" t="n">
        <v>55</v>
      </c>
      <c r="C688" s="7" t="n">
        <v>61494</v>
      </c>
      <c r="D688" s="7" t="n">
        <v>65024</v>
      </c>
      <c r="E688" s="7" t="n">
        <v>0</v>
      </c>
      <c r="F688" s="7" t="n">
        <v>0</v>
      </c>
      <c r="G688" s="7" t="n">
        <v>6.5</v>
      </c>
      <c r="H688" s="7" t="n">
        <v>1.10000002384186</v>
      </c>
      <c r="I688" s="7" t="n">
        <v>1</v>
      </c>
      <c r="J688" s="7" t="n">
        <v>0</v>
      </c>
    </row>
    <row r="689" spans="1:10">
      <c r="A689" t="s">
        <v>4</v>
      </c>
      <c r="B689" s="4" t="s">
        <v>5</v>
      </c>
      <c r="C689" s="4" t="s">
        <v>10</v>
      </c>
      <c r="D689" s="4" t="s">
        <v>10</v>
      </c>
      <c r="E689" s="4" t="s">
        <v>21</v>
      </c>
      <c r="F689" s="4" t="s">
        <v>21</v>
      </c>
      <c r="G689" s="4" t="s">
        <v>21</v>
      </c>
      <c r="H689" s="4" t="s">
        <v>21</v>
      </c>
      <c r="I689" s="4" t="s">
        <v>15</v>
      </c>
      <c r="J689" s="4" t="s">
        <v>10</v>
      </c>
    </row>
    <row r="690" spans="1:10">
      <c r="A690" t="n">
        <v>5421</v>
      </c>
      <c r="B690" s="52" t="n">
        <v>55</v>
      </c>
      <c r="C690" s="7" t="n">
        <v>61495</v>
      </c>
      <c r="D690" s="7" t="n">
        <v>65024</v>
      </c>
      <c r="E690" s="7" t="n">
        <v>0</v>
      </c>
      <c r="F690" s="7" t="n">
        <v>0</v>
      </c>
      <c r="G690" s="7" t="n">
        <v>6.5</v>
      </c>
      <c r="H690" s="7" t="n">
        <v>1.10000002384186</v>
      </c>
      <c r="I690" s="7" t="n">
        <v>1</v>
      </c>
      <c r="J690" s="7" t="n">
        <v>0</v>
      </c>
    </row>
    <row r="691" spans="1:10">
      <c r="A691" t="s">
        <v>4</v>
      </c>
      <c r="B691" s="4" t="s">
        <v>5</v>
      </c>
      <c r="C691" s="4" t="s">
        <v>22</v>
      </c>
    </row>
    <row r="692" spans="1:10">
      <c r="A692" t="n">
        <v>5445</v>
      </c>
      <c r="B692" s="15" t="n">
        <v>3</v>
      </c>
      <c r="C692" s="12" t="n">
        <f t="normal" ca="1">A706</f>
        <v>0</v>
      </c>
    </row>
    <row r="693" spans="1:10">
      <c r="A693" t="s">
        <v>4</v>
      </c>
      <c r="B693" s="4" t="s">
        <v>5</v>
      </c>
      <c r="C693" s="4" t="s">
        <v>10</v>
      </c>
      <c r="D693" s="4" t="s">
        <v>10</v>
      </c>
      <c r="E693" s="4" t="s">
        <v>21</v>
      </c>
      <c r="F693" s="4" t="s">
        <v>21</v>
      </c>
      <c r="G693" s="4" t="s">
        <v>21</v>
      </c>
      <c r="H693" s="4" t="s">
        <v>21</v>
      </c>
      <c r="I693" s="4" t="s">
        <v>15</v>
      </c>
      <c r="J693" s="4" t="s">
        <v>10</v>
      </c>
    </row>
    <row r="694" spans="1:10">
      <c r="A694" t="n">
        <v>5450</v>
      </c>
      <c r="B694" s="52" t="n">
        <v>55</v>
      </c>
      <c r="C694" s="7" t="n">
        <v>61491</v>
      </c>
      <c r="D694" s="7" t="n">
        <v>65024</v>
      </c>
      <c r="E694" s="7" t="n">
        <v>0</v>
      </c>
      <c r="F694" s="7" t="n">
        <v>0</v>
      </c>
      <c r="G694" s="7" t="n">
        <v>6.5</v>
      </c>
      <c r="H694" s="7" t="n">
        <v>1.39999997615814</v>
      </c>
      <c r="I694" s="7" t="n">
        <v>1</v>
      </c>
      <c r="J694" s="7" t="n">
        <v>0</v>
      </c>
    </row>
    <row r="695" spans="1:10">
      <c r="A695" t="s">
        <v>4</v>
      </c>
      <c r="B695" s="4" t="s">
        <v>5</v>
      </c>
      <c r="C695" s="4" t="s">
        <v>10</v>
      </c>
      <c r="D695" s="4" t="s">
        <v>10</v>
      </c>
      <c r="E695" s="4" t="s">
        <v>21</v>
      </c>
      <c r="F695" s="4" t="s">
        <v>21</v>
      </c>
      <c r="G695" s="4" t="s">
        <v>21</v>
      </c>
      <c r="H695" s="4" t="s">
        <v>21</v>
      </c>
      <c r="I695" s="4" t="s">
        <v>15</v>
      </c>
      <c r="J695" s="4" t="s">
        <v>10</v>
      </c>
    </row>
    <row r="696" spans="1:10">
      <c r="A696" t="n">
        <v>5474</v>
      </c>
      <c r="B696" s="52" t="n">
        <v>55</v>
      </c>
      <c r="C696" s="7" t="n">
        <v>61492</v>
      </c>
      <c r="D696" s="7" t="n">
        <v>65024</v>
      </c>
      <c r="E696" s="7" t="n">
        <v>0</v>
      </c>
      <c r="F696" s="7" t="n">
        <v>0</v>
      </c>
      <c r="G696" s="7" t="n">
        <v>6.5</v>
      </c>
      <c r="H696" s="7" t="n">
        <v>1.29999995231628</v>
      </c>
      <c r="I696" s="7" t="n">
        <v>1</v>
      </c>
      <c r="J696" s="7" t="n">
        <v>0</v>
      </c>
    </row>
    <row r="697" spans="1:10">
      <c r="A697" t="s">
        <v>4</v>
      </c>
      <c r="B697" s="4" t="s">
        <v>5</v>
      </c>
      <c r="C697" s="4" t="s">
        <v>10</v>
      </c>
      <c r="D697" s="4" t="s">
        <v>10</v>
      </c>
      <c r="E697" s="4" t="s">
        <v>21</v>
      </c>
      <c r="F697" s="4" t="s">
        <v>21</v>
      </c>
      <c r="G697" s="4" t="s">
        <v>21</v>
      </c>
      <c r="H697" s="4" t="s">
        <v>21</v>
      </c>
      <c r="I697" s="4" t="s">
        <v>15</v>
      </c>
      <c r="J697" s="4" t="s">
        <v>10</v>
      </c>
    </row>
    <row r="698" spans="1:10">
      <c r="A698" t="n">
        <v>5498</v>
      </c>
      <c r="B698" s="52" t="n">
        <v>55</v>
      </c>
      <c r="C698" s="7" t="n">
        <v>61493</v>
      </c>
      <c r="D698" s="7" t="n">
        <v>65024</v>
      </c>
      <c r="E698" s="7" t="n">
        <v>0</v>
      </c>
      <c r="F698" s="7" t="n">
        <v>0</v>
      </c>
      <c r="G698" s="7" t="n">
        <v>6.5</v>
      </c>
      <c r="H698" s="7" t="n">
        <v>1.39999997615814</v>
      </c>
      <c r="I698" s="7" t="n">
        <v>1</v>
      </c>
      <c r="J698" s="7" t="n">
        <v>0</v>
      </c>
    </row>
    <row r="699" spans="1:10">
      <c r="A699" t="s">
        <v>4</v>
      </c>
      <c r="B699" s="4" t="s">
        <v>5</v>
      </c>
      <c r="C699" s="4" t="s">
        <v>10</v>
      </c>
      <c r="D699" s="4" t="s">
        <v>10</v>
      </c>
      <c r="E699" s="4" t="s">
        <v>21</v>
      </c>
      <c r="F699" s="4" t="s">
        <v>21</v>
      </c>
      <c r="G699" s="4" t="s">
        <v>21</v>
      </c>
      <c r="H699" s="4" t="s">
        <v>21</v>
      </c>
      <c r="I699" s="4" t="s">
        <v>15</v>
      </c>
      <c r="J699" s="4" t="s">
        <v>10</v>
      </c>
    </row>
    <row r="700" spans="1:10">
      <c r="A700" t="n">
        <v>5522</v>
      </c>
      <c r="B700" s="52" t="n">
        <v>55</v>
      </c>
      <c r="C700" s="7" t="n">
        <v>61494</v>
      </c>
      <c r="D700" s="7" t="n">
        <v>65024</v>
      </c>
      <c r="E700" s="7" t="n">
        <v>0</v>
      </c>
      <c r="F700" s="7" t="n">
        <v>0</v>
      </c>
      <c r="G700" s="7" t="n">
        <v>6.5</v>
      </c>
      <c r="H700" s="7" t="n">
        <v>1.29999995231628</v>
      </c>
      <c r="I700" s="7" t="n">
        <v>1</v>
      </c>
      <c r="J700" s="7" t="n">
        <v>0</v>
      </c>
    </row>
    <row r="701" spans="1:10">
      <c r="A701" t="s">
        <v>4</v>
      </c>
      <c r="B701" s="4" t="s">
        <v>5</v>
      </c>
      <c r="C701" s="4" t="s">
        <v>10</v>
      </c>
      <c r="D701" s="4" t="s">
        <v>10</v>
      </c>
      <c r="E701" s="4" t="s">
        <v>21</v>
      </c>
      <c r="F701" s="4" t="s">
        <v>21</v>
      </c>
      <c r="G701" s="4" t="s">
        <v>21</v>
      </c>
      <c r="H701" s="4" t="s">
        <v>21</v>
      </c>
      <c r="I701" s="4" t="s">
        <v>15</v>
      </c>
      <c r="J701" s="4" t="s">
        <v>10</v>
      </c>
    </row>
    <row r="702" spans="1:10">
      <c r="A702" t="n">
        <v>5546</v>
      </c>
      <c r="B702" s="52" t="n">
        <v>55</v>
      </c>
      <c r="C702" s="7" t="n">
        <v>61495</v>
      </c>
      <c r="D702" s="7" t="n">
        <v>65024</v>
      </c>
      <c r="E702" s="7" t="n">
        <v>0</v>
      </c>
      <c r="F702" s="7" t="n">
        <v>0</v>
      </c>
      <c r="G702" s="7" t="n">
        <v>6.5</v>
      </c>
      <c r="H702" s="7" t="n">
        <v>1.10000002384186</v>
      </c>
      <c r="I702" s="7" t="n">
        <v>1</v>
      </c>
      <c r="J702" s="7" t="n">
        <v>0</v>
      </c>
    </row>
    <row r="703" spans="1:10">
      <c r="A703" t="s">
        <v>4</v>
      </c>
      <c r="B703" s="4" t="s">
        <v>5</v>
      </c>
      <c r="C703" s="4" t="s">
        <v>10</v>
      </c>
      <c r="D703" s="4" t="s">
        <v>10</v>
      </c>
      <c r="E703" s="4" t="s">
        <v>21</v>
      </c>
      <c r="F703" s="4" t="s">
        <v>21</v>
      </c>
      <c r="G703" s="4" t="s">
        <v>21</v>
      </c>
      <c r="H703" s="4" t="s">
        <v>21</v>
      </c>
      <c r="I703" s="4" t="s">
        <v>15</v>
      </c>
      <c r="J703" s="4" t="s">
        <v>10</v>
      </c>
    </row>
    <row r="704" spans="1:10">
      <c r="A704" t="n">
        <v>5570</v>
      </c>
      <c r="B704" s="52" t="n">
        <v>55</v>
      </c>
      <c r="C704" s="7" t="n">
        <v>61496</v>
      </c>
      <c r="D704" s="7" t="n">
        <v>65024</v>
      </c>
      <c r="E704" s="7" t="n">
        <v>0</v>
      </c>
      <c r="F704" s="7" t="n">
        <v>0</v>
      </c>
      <c r="G704" s="7" t="n">
        <v>6.5</v>
      </c>
      <c r="H704" s="7" t="n">
        <v>1.10000002384186</v>
      </c>
      <c r="I704" s="7" t="n">
        <v>1</v>
      </c>
      <c r="J704" s="7" t="n">
        <v>0</v>
      </c>
    </row>
    <row r="705" spans="1:10">
      <c r="A705" t="s">
        <v>4</v>
      </c>
      <c r="B705" s="4" t="s">
        <v>5</v>
      </c>
      <c r="C705" s="4" t="s">
        <v>15</v>
      </c>
      <c r="D705" s="4" t="s">
        <v>10</v>
      </c>
      <c r="E705" s="4" t="s">
        <v>9</v>
      </c>
      <c r="F705" s="4" t="s">
        <v>10</v>
      </c>
    </row>
    <row r="706" spans="1:10">
      <c r="A706" t="n">
        <v>5594</v>
      </c>
      <c r="B706" s="13" t="n">
        <v>50</v>
      </c>
      <c r="C706" s="7" t="n">
        <v>3</v>
      </c>
      <c r="D706" s="7" t="n">
        <v>8200</v>
      </c>
      <c r="E706" s="7" t="n">
        <v>1050253722</v>
      </c>
      <c r="F706" s="7" t="n">
        <v>1000</v>
      </c>
    </row>
    <row r="707" spans="1:10">
      <c r="A707" t="s">
        <v>4</v>
      </c>
      <c r="B707" s="4" t="s">
        <v>5</v>
      </c>
      <c r="C707" s="4" t="s">
        <v>15</v>
      </c>
      <c r="D707" s="4" t="s">
        <v>10</v>
      </c>
      <c r="E707" s="4" t="s">
        <v>21</v>
      </c>
    </row>
    <row r="708" spans="1:10">
      <c r="A708" t="n">
        <v>5604</v>
      </c>
      <c r="B708" s="28" t="n">
        <v>58</v>
      </c>
      <c r="C708" s="7" t="n">
        <v>100</v>
      </c>
      <c r="D708" s="7" t="n">
        <v>1000</v>
      </c>
      <c r="E708" s="7" t="n">
        <v>1</v>
      </c>
    </row>
    <row r="709" spans="1:10">
      <c r="A709" t="s">
        <v>4</v>
      </c>
      <c r="B709" s="4" t="s">
        <v>5</v>
      </c>
      <c r="C709" s="4" t="s">
        <v>15</v>
      </c>
      <c r="D709" s="4" t="s">
        <v>10</v>
      </c>
    </row>
    <row r="710" spans="1:10">
      <c r="A710" t="n">
        <v>5612</v>
      </c>
      <c r="B710" s="28" t="n">
        <v>58</v>
      </c>
      <c r="C710" s="7" t="n">
        <v>255</v>
      </c>
      <c r="D710" s="7" t="n">
        <v>0</v>
      </c>
    </row>
    <row r="711" spans="1:10">
      <c r="A711" t="s">
        <v>4</v>
      </c>
      <c r="B711" s="4" t="s">
        <v>5</v>
      </c>
      <c r="C711" s="4" t="s">
        <v>15</v>
      </c>
      <c r="D711" s="4" t="s">
        <v>10</v>
      </c>
    </row>
    <row r="712" spans="1:10">
      <c r="A712" t="n">
        <v>5616</v>
      </c>
      <c r="B712" s="32" t="n">
        <v>45</v>
      </c>
      <c r="C712" s="7" t="n">
        <v>7</v>
      </c>
      <c r="D712" s="7" t="n">
        <v>255</v>
      </c>
    </row>
    <row r="713" spans="1:10">
      <c r="A713" t="s">
        <v>4</v>
      </c>
      <c r="B713" s="4" t="s">
        <v>5</v>
      </c>
      <c r="C713" s="4" t="s">
        <v>15</v>
      </c>
      <c r="D713" s="4" t="s">
        <v>10</v>
      </c>
      <c r="E713" s="4" t="s">
        <v>21</v>
      </c>
    </row>
    <row r="714" spans="1:10">
      <c r="A714" t="n">
        <v>5620</v>
      </c>
      <c r="B714" s="28" t="n">
        <v>58</v>
      </c>
      <c r="C714" s="7" t="n">
        <v>101</v>
      </c>
      <c r="D714" s="7" t="n">
        <v>300</v>
      </c>
      <c r="E714" s="7" t="n">
        <v>1</v>
      </c>
    </row>
    <row r="715" spans="1:10">
      <c r="A715" t="s">
        <v>4</v>
      </c>
      <c r="B715" s="4" t="s">
        <v>5</v>
      </c>
      <c r="C715" s="4" t="s">
        <v>15</v>
      </c>
      <c r="D715" s="4" t="s">
        <v>10</v>
      </c>
    </row>
    <row r="716" spans="1:10">
      <c r="A716" t="n">
        <v>5628</v>
      </c>
      <c r="B716" s="28" t="n">
        <v>58</v>
      </c>
      <c r="C716" s="7" t="n">
        <v>254</v>
      </c>
      <c r="D716" s="7" t="n">
        <v>0</v>
      </c>
    </row>
    <row r="717" spans="1:10">
      <c r="A717" t="s">
        <v>4</v>
      </c>
      <c r="B717" s="4" t="s">
        <v>5</v>
      </c>
      <c r="C717" s="4" t="s">
        <v>15</v>
      </c>
      <c r="D717" s="4" t="s">
        <v>15</v>
      </c>
      <c r="E717" s="4" t="s">
        <v>21</v>
      </c>
      <c r="F717" s="4" t="s">
        <v>21</v>
      </c>
      <c r="G717" s="4" t="s">
        <v>21</v>
      </c>
      <c r="H717" s="4" t="s">
        <v>10</v>
      </c>
    </row>
    <row r="718" spans="1:10">
      <c r="A718" t="n">
        <v>5632</v>
      </c>
      <c r="B718" s="32" t="n">
        <v>45</v>
      </c>
      <c r="C718" s="7" t="n">
        <v>2</v>
      </c>
      <c r="D718" s="7" t="n">
        <v>3</v>
      </c>
      <c r="E718" s="7" t="n">
        <v>0.469999998807907</v>
      </c>
      <c r="F718" s="7" t="n">
        <v>1.37000000476837</v>
      </c>
      <c r="G718" s="7" t="n">
        <v>-65.6100006103516</v>
      </c>
      <c r="H718" s="7" t="n">
        <v>0</v>
      </c>
    </row>
    <row r="719" spans="1:10">
      <c r="A719" t="s">
        <v>4</v>
      </c>
      <c r="B719" s="4" t="s">
        <v>5</v>
      </c>
      <c r="C719" s="4" t="s">
        <v>15</v>
      </c>
      <c r="D719" s="4" t="s">
        <v>15</v>
      </c>
      <c r="E719" s="4" t="s">
        <v>21</v>
      </c>
      <c r="F719" s="4" t="s">
        <v>21</v>
      </c>
      <c r="G719" s="4" t="s">
        <v>21</v>
      </c>
      <c r="H719" s="4" t="s">
        <v>10</v>
      </c>
      <c r="I719" s="4" t="s">
        <v>15</v>
      </c>
    </row>
    <row r="720" spans="1:10">
      <c r="A720" t="n">
        <v>5649</v>
      </c>
      <c r="B720" s="32" t="n">
        <v>45</v>
      </c>
      <c r="C720" s="7" t="n">
        <v>4</v>
      </c>
      <c r="D720" s="7" t="n">
        <v>3</v>
      </c>
      <c r="E720" s="7" t="n">
        <v>348</v>
      </c>
      <c r="F720" s="7" t="n">
        <v>159.559997558594</v>
      </c>
      <c r="G720" s="7" t="n">
        <v>0</v>
      </c>
      <c r="H720" s="7" t="n">
        <v>0</v>
      </c>
      <c r="I720" s="7" t="n">
        <v>1</v>
      </c>
    </row>
    <row r="721" spans="1:9">
      <c r="A721" t="s">
        <v>4</v>
      </c>
      <c r="B721" s="4" t="s">
        <v>5</v>
      </c>
      <c r="C721" s="4" t="s">
        <v>15</v>
      </c>
      <c r="D721" s="4" t="s">
        <v>15</v>
      </c>
      <c r="E721" s="4" t="s">
        <v>21</v>
      </c>
      <c r="F721" s="4" t="s">
        <v>10</v>
      </c>
    </row>
    <row r="722" spans="1:9">
      <c r="A722" t="n">
        <v>5667</v>
      </c>
      <c r="B722" s="32" t="n">
        <v>45</v>
      </c>
      <c r="C722" s="7" t="n">
        <v>5</v>
      </c>
      <c r="D722" s="7" t="n">
        <v>3</v>
      </c>
      <c r="E722" s="7" t="n">
        <v>4.69999980926514</v>
      </c>
      <c r="F722" s="7" t="n">
        <v>0</v>
      </c>
    </row>
    <row r="723" spans="1:9">
      <c r="A723" t="s">
        <v>4</v>
      </c>
      <c r="B723" s="4" t="s">
        <v>5</v>
      </c>
      <c r="C723" s="4" t="s">
        <v>15</v>
      </c>
      <c r="D723" s="4" t="s">
        <v>15</v>
      </c>
      <c r="E723" s="4" t="s">
        <v>21</v>
      </c>
      <c r="F723" s="4" t="s">
        <v>10</v>
      </c>
    </row>
    <row r="724" spans="1:9">
      <c r="A724" t="n">
        <v>5676</v>
      </c>
      <c r="B724" s="32" t="n">
        <v>45</v>
      </c>
      <c r="C724" s="7" t="n">
        <v>11</v>
      </c>
      <c r="D724" s="7" t="n">
        <v>3</v>
      </c>
      <c r="E724" s="7" t="n">
        <v>26.1000003814697</v>
      </c>
      <c r="F724" s="7" t="n">
        <v>0</v>
      </c>
    </row>
    <row r="725" spans="1:9">
      <c r="A725" t="s">
        <v>4</v>
      </c>
      <c r="B725" s="4" t="s">
        <v>5</v>
      </c>
      <c r="C725" s="4" t="s">
        <v>15</v>
      </c>
      <c r="D725" s="4" t="s">
        <v>15</v>
      </c>
      <c r="E725" s="4" t="s">
        <v>21</v>
      </c>
      <c r="F725" s="4" t="s">
        <v>10</v>
      </c>
    </row>
    <row r="726" spans="1:9">
      <c r="A726" t="n">
        <v>5685</v>
      </c>
      <c r="B726" s="32" t="n">
        <v>45</v>
      </c>
      <c r="C726" s="7" t="n">
        <v>5</v>
      </c>
      <c r="D726" s="7" t="n">
        <v>3</v>
      </c>
      <c r="E726" s="7" t="n">
        <v>5.5</v>
      </c>
      <c r="F726" s="7" t="n">
        <v>13000</v>
      </c>
    </row>
    <row r="727" spans="1:9">
      <c r="A727" t="s">
        <v>4</v>
      </c>
      <c r="B727" s="4" t="s">
        <v>5</v>
      </c>
      <c r="C727" s="4" t="s">
        <v>15</v>
      </c>
      <c r="D727" s="4" t="s">
        <v>21</v>
      </c>
      <c r="E727" s="4" t="s">
        <v>10</v>
      </c>
      <c r="F727" s="4" t="s">
        <v>15</v>
      </c>
    </row>
    <row r="728" spans="1:9">
      <c r="A728" t="n">
        <v>5694</v>
      </c>
      <c r="B728" s="14" t="n">
        <v>49</v>
      </c>
      <c r="C728" s="7" t="n">
        <v>3</v>
      </c>
      <c r="D728" s="7" t="n">
        <v>0.699999988079071</v>
      </c>
      <c r="E728" s="7" t="n">
        <v>500</v>
      </c>
      <c r="F728" s="7" t="n">
        <v>0</v>
      </c>
    </row>
    <row r="729" spans="1:9">
      <c r="A729" t="s">
        <v>4</v>
      </c>
      <c r="B729" s="4" t="s">
        <v>5</v>
      </c>
      <c r="C729" s="4" t="s">
        <v>15</v>
      </c>
      <c r="D729" s="4" t="s">
        <v>10</v>
      </c>
      <c r="E729" s="4" t="s">
        <v>6</v>
      </c>
    </row>
    <row r="730" spans="1:9">
      <c r="A730" t="n">
        <v>5703</v>
      </c>
      <c r="B730" s="47" t="n">
        <v>51</v>
      </c>
      <c r="C730" s="7" t="n">
        <v>4</v>
      </c>
      <c r="D730" s="7" t="n">
        <v>0</v>
      </c>
      <c r="E730" s="7" t="s">
        <v>108</v>
      </c>
    </row>
    <row r="731" spans="1:9">
      <c r="A731" t="s">
        <v>4</v>
      </c>
      <c r="B731" s="4" t="s">
        <v>5</v>
      </c>
      <c r="C731" s="4" t="s">
        <v>10</v>
      </c>
    </row>
    <row r="732" spans="1:9">
      <c r="A732" t="n">
        <v>5717</v>
      </c>
      <c r="B732" s="26" t="n">
        <v>16</v>
      </c>
      <c r="C732" s="7" t="n">
        <v>0</v>
      </c>
    </row>
    <row r="733" spans="1:9">
      <c r="A733" t="s">
        <v>4</v>
      </c>
      <c r="B733" s="4" t="s">
        <v>5</v>
      </c>
      <c r="C733" s="4" t="s">
        <v>10</v>
      </c>
      <c r="D733" s="4" t="s">
        <v>15</v>
      </c>
      <c r="E733" s="4" t="s">
        <v>9</v>
      </c>
      <c r="F733" s="4" t="s">
        <v>109</v>
      </c>
      <c r="G733" s="4" t="s">
        <v>15</v>
      </c>
      <c r="H733" s="4" t="s">
        <v>15</v>
      </c>
    </row>
    <row r="734" spans="1:9">
      <c r="A734" t="n">
        <v>5720</v>
      </c>
      <c r="B734" s="53" t="n">
        <v>26</v>
      </c>
      <c r="C734" s="7" t="n">
        <v>0</v>
      </c>
      <c r="D734" s="7" t="n">
        <v>17</v>
      </c>
      <c r="E734" s="7" t="n">
        <v>53026</v>
      </c>
      <c r="F734" s="7" t="s">
        <v>110</v>
      </c>
      <c r="G734" s="7" t="n">
        <v>2</v>
      </c>
      <c r="H734" s="7" t="n">
        <v>0</v>
      </c>
    </row>
    <row r="735" spans="1:9">
      <c r="A735" t="s">
        <v>4</v>
      </c>
      <c r="B735" s="4" t="s">
        <v>5</v>
      </c>
    </row>
    <row r="736" spans="1:9">
      <c r="A736" t="n">
        <v>5752</v>
      </c>
      <c r="B736" s="54" t="n">
        <v>28</v>
      </c>
    </row>
    <row r="737" spans="1:8">
      <c r="A737" t="s">
        <v>4</v>
      </c>
      <c r="B737" s="4" t="s">
        <v>5</v>
      </c>
      <c r="C737" s="4" t="s">
        <v>10</v>
      </c>
      <c r="D737" s="4" t="s">
        <v>15</v>
      </c>
    </row>
    <row r="738" spans="1:8">
      <c r="A738" t="n">
        <v>5753</v>
      </c>
      <c r="B738" s="55" t="n">
        <v>89</v>
      </c>
      <c r="C738" s="7" t="n">
        <v>65533</v>
      </c>
      <c r="D738" s="7" t="n">
        <v>1</v>
      </c>
    </row>
    <row r="739" spans="1:8">
      <c r="A739" t="s">
        <v>4</v>
      </c>
      <c r="B739" s="4" t="s">
        <v>5</v>
      </c>
      <c r="C739" s="4" t="s">
        <v>15</v>
      </c>
      <c r="D739" s="41" t="s">
        <v>77</v>
      </c>
      <c r="E739" s="4" t="s">
        <v>5</v>
      </c>
      <c r="F739" s="4" t="s">
        <v>15</v>
      </c>
      <c r="G739" s="4" t="s">
        <v>10</v>
      </c>
      <c r="H739" s="41" t="s">
        <v>78</v>
      </c>
      <c r="I739" s="4" t="s">
        <v>15</v>
      </c>
      <c r="J739" s="4" t="s">
        <v>22</v>
      </c>
    </row>
    <row r="740" spans="1:8">
      <c r="A740" t="n">
        <v>5757</v>
      </c>
      <c r="B740" s="11" t="n">
        <v>5</v>
      </c>
      <c r="C740" s="7" t="n">
        <v>28</v>
      </c>
      <c r="D740" s="41" t="s">
        <v>3</v>
      </c>
      <c r="E740" s="31" t="n">
        <v>64</v>
      </c>
      <c r="F740" s="7" t="n">
        <v>5</v>
      </c>
      <c r="G740" s="7" t="n">
        <v>4</v>
      </c>
      <c r="H740" s="41" t="s">
        <v>3</v>
      </c>
      <c r="I740" s="7" t="n">
        <v>1</v>
      </c>
      <c r="J740" s="12" t="n">
        <f t="normal" ca="1">A752</f>
        <v>0</v>
      </c>
    </row>
    <row r="741" spans="1:8">
      <c r="A741" t="s">
        <v>4</v>
      </c>
      <c r="B741" s="4" t="s">
        <v>5</v>
      </c>
      <c r="C741" s="4" t="s">
        <v>15</v>
      </c>
      <c r="D741" s="4" t="s">
        <v>10</v>
      </c>
      <c r="E741" s="4" t="s">
        <v>6</v>
      </c>
    </row>
    <row r="742" spans="1:8">
      <c r="A742" t="n">
        <v>5768</v>
      </c>
      <c r="B742" s="47" t="n">
        <v>51</v>
      </c>
      <c r="C742" s="7" t="n">
        <v>4</v>
      </c>
      <c r="D742" s="7" t="n">
        <v>4</v>
      </c>
      <c r="E742" s="7" t="s">
        <v>111</v>
      </c>
    </row>
    <row r="743" spans="1:8">
      <c r="A743" t="s">
        <v>4</v>
      </c>
      <c r="B743" s="4" t="s">
        <v>5</v>
      </c>
      <c r="C743" s="4" t="s">
        <v>10</v>
      </c>
    </row>
    <row r="744" spans="1:8">
      <c r="A744" t="n">
        <v>5781</v>
      </c>
      <c r="B744" s="26" t="n">
        <v>16</v>
      </c>
      <c r="C744" s="7" t="n">
        <v>0</v>
      </c>
    </row>
    <row r="745" spans="1:8">
      <c r="A745" t="s">
        <v>4</v>
      </c>
      <c r="B745" s="4" t="s">
        <v>5</v>
      </c>
      <c r="C745" s="4" t="s">
        <v>10</v>
      </c>
      <c r="D745" s="4" t="s">
        <v>15</v>
      </c>
      <c r="E745" s="4" t="s">
        <v>9</v>
      </c>
      <c r="F745" s="4" t="s">
        <v>109</v>
      </c>
      <c r="G745" s="4" t="s">
        <v>15</v>
      </c>
      <c r="H745" s="4" t="s">
        <v>15</v>
      </c>
    </row>
    <row r="746" spans="1:8">
      <c r="A746" t="n">
        <v>5784</v>
      </c>
      <c r="B746" s="53" t="n">
        <v>26</v>
      </c>
      <c r="C746" s="7" t="n">
        <v>4</v>
      </c>
      <c r="D746" s="7" t="n">
        <v>17</v>
      </c>
      <c r="E746" s="7" t="n">
        <v>7435</v>
      </c>
      <c r="F746" s="7" t="s">
        <v>112</v>
      </c>
      <c r="G746" s="7" t="n">
        <v>2</v>
      </c>
      <c r="H746" s="7" t="n">
        <v>0</v>
      </c>
    </row>
    <row r="747" spans="1:8">
      <c r="A747" t="s">
        <v>4</v>
      </c>
      <c r="B747" s="4" t="s">
        <v>5</v>
      </c>
    </row>
    <row r="748" spans="1:8">
      <c r="A748" t="n">
        <v>5828</v>
      </c>
      <c r="B748" s="54" t="n">
        <v>28</v>
      </c>
    </row>
    <row r="749" spans="1:8">
      <c r="A749" t="s">
        <v>4</v>
      </c>
      <c r="B749" s="4" t="s">
        <v>5</v>
      </c>
      <c r="C749" s="4" t="s">
        <v>10</v>
      </c>
      <c r="D749" s="4" t="s">
        <v>15</v>
      </c>
    </row>
    <row r="750" spans="1:8">
      <c r="A750" t="n">
        <v>5829</v>
      </c>
      <c r="B750" s="55" t="n">
        <v>89</v>
      </c>
      <c r="C750" s="7" t="n">
        <v>65533</v>
      </c>
      <c r="D750" s="7" t="n">
        <v>1</v>
      </c>
    </row>
    <row r="751" spans="1:8">
      <c r="A751" t="s">
        <v>4</v>
      </c>
      <c r="B751" s="4" t="s">
        <v>5</v>
      </c>
      <c r="C751" s="4" t="s">
        <v>15</v>
      </c>
      <c r="D751" s="41" t="s">
        <v>77</v>
      </c>
      <c r="E751" s="4" t="s">
        <v>5</v>
      </c>
      <c r="F751" s="4" t="s">
        <v>15</v>
      </c>
      <c r="G751" s="4" t="s">
        <v>10</v>
      </c>
      <c r="H751" s="41" t="s">
        <v>78</v>
      </c>
      <c r="I751" s="4" t="s">
        <v>15</v>
      </c>
      <c r="J751" s="4" t="s">
        <v>22</v>
      </c>
    </row>
    <row r="752" spans="1:8">
      <c r="A752" t="n">
        <v>5833</v>
      </c>
      <c r="B752" s="11" t="n">
        <v>5</v>
      </c>
      <c r="C752" s="7" t="n">
        <v>28</v>
      </c>
      <c r="D752" s="41" t="s">
        <v>3</v>
      </c>
      <c r="E752" s="31" t="n">
        <v>64</v>
      </c>
      <c r="F752" s="7" t="n">
        <v>5</v>
      </c>
      <c r="G752" s="7" t="n">
        <v>7</v>
      </c>
      <c r="H752" s="41" t="s">
        <v>3</v>
      </c>
      <c r="I752" s="7" t="n">
        <v>1</v>
      </c>
      <c r="J752" s="12" t="n">
        <f t="normal" ca="1">A764</f>
        <v>0</v>
      </c>
    </row>
    <row r="753" spans="1:10">
      <c r="A753" t="s">
        <v>4</v>
      </c>
      <c r="B753" s="4" t="s">
        <v>5</v>
      </c>
      <c r="C753" s="4" t="s">
        <v>15</v>
      </c>
      <c r="D753" s="4" t="s">
        <v>10</v>
      </c>
      <c r="E753" s="4" t="s">
        <v>6</v>
      </c>
    </row>
    <row r="754" spans="1:10">
      <c r="A754" t="n">
        <v>5844</v>
      </c>
      <c r="B754" s="47" t="n">
        <v>51</v>
      </c>
      <c r="C754" s="7" t="n">
        <v>4</v>
      </c>
      <c r="D754" s="7" t="n">
        <v>7</v>
      </c>
      <c r="E754" s="7" t="s">
        <v>113</v>
      </c>
    </row>
    <row r="755" spans="1:10">
      <c r="A755" t="s">
        <v>4</v>
      </c>
      <c r="B755" s="4" t="s">
        <v>5</v>
      </c>
      <c r="C755" s="4" t="s">
        <v>10</v>
      </c>
    </row>
    <row r="756" spans="1:10">
      <c r="A756" t="n">
        <v>5857</v>
      </c>
      <c r="B756" s="26" t="n">
        <v>16</v>
      </c>
      <c r="C756" s="7" t="n">
        <v>0</v>
      </c>
    </row>
    <row r="757" spans="1:10">
      <c r="A757" t="s">
        <v>4</v>
      </c>
      <c r="B757" s="4" t="s">
        <v>5</v>
      </c>
      <c r="C757" s="4" t="s">
        <v>10</v>
      </c>
      <c r="D757" s="4" t="s">
        <v>15</v>
      </c>
      <c r="E757" s="4" t="s">
        <v>9</v>
      </c>
      <c r="F757" s="4" t="s">
        <v>109</v>
      </c>
      <c r="G757" s="4" t="s">
        <v>15</v>
      </c>
      <c r="H757" s="4" t="s">
        <v>15</v>
      </c>
    </row>
    <row r="758" spans="1:10">
      <c r="A758" t="n">
        <v>5860</v>
      </c>
      <c r="B758" s="53" t="n">
        <v>26</v>
      </c>
      <c r="C758" s="7" t="n">
        <v>7</v>
      </c>
      <c r="D758" s="7" t="n">
        <v>17</v>
      </c>
      <c r="E758" s="7" t="n">
        <v>4431</v>
      </c>
      <c r="F758" s="7" t="s">
        <v>114</v>
      </c>
      <c r="G758" s="7" t="n">
        <v>2</v>
      </c>
      <c r="H758" s="7" t="n">
        <v>0</v>
      </c>
    </row>
    <row r="759" spans="1:10">
      <c r="A759" t="s">
        <v>4</v>
      </c>
      <c r="B759" s="4" t="s">
        <v>5</v>
      </c>
    </row>
    <row r="760" spans="1:10">
      <c r="A760" t="n">
        <v>5923</v>
      </c>
      <c r="B760" s="54" t="n">
        <v>28</v>
      </c>
    </row>
    <row r="761" spans="1:10">
      <c r="A761" t="s">
        <v>4</v>
      </c>
      <c r="B761" s="4" t="s">
        <v>5</v>
      </c>
      <c r="C761" s="4" t="s">
        <v>10</v>
      </c>
      <c r="D761" s="4" t="s">
        <v>15</v>
      </c>
    </row>
    <row r="762" spans="1:10">
      <c r="A762" t="n">
        <v>5924</v>
      </c>
      <c r="B762" s="55" t="n">
        <v>89</v>
      </c>
      <c r="C762" s="7" t="n">
        <v>65533</v>
      </c>
      <c r="D762" s="7" t="n">
        <v>1</v>
      </c>
    </row>
    <row r="763" spans="1:10">
      <c r="A763" t="s">
        <v>4</v>
      </c>
      <c r="B763" s="4" t="s">
        <v>5</v>
      </c>
      <c r="C763" s="4" t="s">
        <v>15</v>
      </c>
      <c r="D763" s="41" t="s">
        <v>77</v>
      </c>
      <c r="E763" s="4" t="s">
        <v>5</v>
      </c>
      <c r="F763" s="4" t="s">
        <v>15</v>
      </c>
      <c r="G763" s="4" t="s">
        <v>10</v>
      </c>
      <c r="H763" s="41" t="s">
        <v>78</v>
      </c>
      <c r="I763" s="4" t="s">
        <v>15</v>
      </c>
      <c r="J763" s="4" t="s">
        <v>22</v>
      </c>
    </row>
    <row r="764" spans="1:10">
      <c r="A764" t="n">
        <v>5928</v>
      </c>
      <c r="B764" s="11" t="n">
        <v>5</v>
      </c>
      <c r="C764" s="7" t="n">
        <v>28</v>
      </c>
      <c r="D764" s="41" t="s">
        <v>3</v>
      </c>
      <c r="E764" s="31" t="n">
        <v>64</v>
      </c>
      <c r="F764" s="7" t="n">
        <v>5</v>
      </c>
      <c r="G764" s="7" t="n">
        <v>8</v>
      </c>
      <c r="H764" s="41" t="s">
        <v>3</v>
      </c>
      <c r="I764" s="7" t="n">
        <v>1</v>
      </c>
      <c r="J764" s="12" t="n">
        <f t="normal" ca="1">A776</f>
        <v>0</v>
      </c>
    </row>
    <row r="765" spans="1:10">
      <c r="A765" t="s">
        <v>4</v>
      </c>
      <c r="B765" s="4" t="s">
        <v>5</v>
      </c>
      <c r="C765" s="4" t="s">
        <v>15</v>
      </c>
      <c r="D765" s="4" t="s">
        <v>10</v>
      </c>
      <c r="E765" s="4" t="s">
        <v>6</v>
      </c>
    </row>
    <row r="766" spans="1:10">
      <c r="A766" t="n">
        <v>5939</v>
      </c>
      <c r="B766" s="47" t="n">
        <v>51</v>
      </c>
      <c r="C766" s="7" t="n">
        <v>4</v>
      </c>
      <c r="D766" s="7" t="n">
        <v>8</v>
      </c>
      <c r="E766" s="7" t="s">
        <v>113</v>
      </c>
    </row>
    <row r="767" spans="1:10">
      <c r="A767" t="s">
        <v>4</v>
      </c>
      <c r="B767" s="4" t="s">
        <v>5</v>
      </c>
      <c r="C767" s="4" t="s">
        <v>10</v>
      </c>
    </row>
    <row r="768" spans="1:10">
      <c r="A768" t="n">
        <v>5952</v>
      </c>
      <c r="B768" s="26" t="n">
        <v>16</v>
      </c>
      <c r="C768" s="7" t="n">
        <v>0</v>
      </c>
    </row>
    <row r="769" spans="1:10">
      <c r="A769" t="s">
        <v>4</v>
      </c>
      <c r="B769" s="4" t="s">
        <v>5</v>
      </c>
      <c r="C769" s="4" t="s">
        <v>10</v>
      </c>
      <c r="D769" s="4" t="s">
        <v>15</v>
      </c>
      <c r="E769" s="4" t="s">
        <v>9</v>
      </c>
      <c r="F769" s="4" t="s">
        <v>109</v>
      </c>
      <c r="G769" s="4" t="s">
        <v>15</v>
      </c>
      <c r="H769" s="4" t="s">
        <v>15</v>
      </c>
    </row>
    <row r="770" spans="1:10">
      <c r="A770" t="n">
        <v>5955</v>
      </c>
      <c r="B770" s="53" t="n">
        <v>26</v>
      </c>
      <c r="C770" s="7" t="n">
        <v>8</v>
      </c>
      <c r="D770" s="7" t="n">
        <v>17</v>
      </c>
      <c r="E770" s="7" t="n">
        <v>9387</v>
      </c>
      <c r="F770" s="7" t="s">
        <v>115</v>
      </c>
      <c r="G770" s="7" t="n">
        <v>2</v>
      </c>
      <c r="H770" s="7" t="n">
        <v>0</v>
      </c>
    </row>
    <row r="771" spans="1:10">
      <c r="A771" t="s">
        <v>4</v>
      </c>
      <c r="B771" s="4" t="s">
        <v>5</v>
      </c>
    </row>
    <row r="772" spans="1:10">
      <c r="A772" t="n">
        <v>6004</v>
      </c>
      <c r="B772" s="54" t="n">
        <v>28</v>
      </c>
    </row>
    <row r="773" spans="1:10">
      <c r="A773" t="s">
        <v>4</v>
      </c>
      <c r="B773" s="4" t="s">
        <v>5</v>
      </c>
      <c r="C773" s="4" t="s">
        <v>10</v>
      </c>
      <c r="D773" s="4" t="s">
        <v>15</v>
      </c>
    </row>
    <row r="774" spans="1:10">
      <c r="A774" t="n">
        <v>6005</v>
      </c>
      <c r="B774" s="55" t="n">
        <v>89</v>
      </c>
      <c r="C774" s="7" t="n">
        <v>65533</v>
      </c>
      <c r="D774" s="7" t="n">
        <v>1</v>
      </c>
    </row>
    <row r="775" spans="1:10">
      <c r="A775" t="s">
        <v>4</v>
      </c>
      <c r="B775" s="4" t="s">
        <v>5</v>
      </c>
      <c r="C775" s="4" t="s">
        <v>15</v>
      </c>
      <c r="D775" s="4" t="s">
        <v>10</v>
      </c>
      <c r="E775" s="4" t="s">
        <v>21</v>
      </c>
    </row>
    <row r="776" spans="1:10">
      <c r="A776" t="n">
        <v>6009</v>
      </c>
      <c r="B776" s="28" t="n">
        <v>58</v>
      </c>
      <c r="C776" s="7" t="n">
        <v>101</v>
      </c>
      <c r="D776" s="7" t="n">
        <v>300</v>
      </c>
      <c r="E776" s="7" t="n">
        <v>1</v>
      </c>
    </row>
    <row r="777" spans="1:10">
      <c r="A777" t="s">
        <v>4</v>
      </c>
      <c r="B777" s="4" t="s">
        <v>5</v>
      </c>
      <c r="C777" s="4" t="s">
        <v>15</v>
      </c>
      <c r="D777" s="4" t="s">
        <v>10</v>
      </c>
    </row>
    <row r="778" spans="1:10">
      <c r="A778" t="n">
        <v>6017</v>
      </c>
      <c r="B778" s="28" t="n">
        <v>58</v>
      </c>
      <c r="C778" s="7" t="n">
        <v>254</v>
      </c>
      <c r="D778" s="7" t="n">
        <v>0</v>
      </c>
    </row>
    <row r="779" spans="1:10">
      <c r="A779" t="s">
        <v>4</v>
      </c>
      <c r="B779" s="4" t="s">
        <v>5</v>
      </c>
      <c r="C779" s="4" t="s">
        <v>15</v>
      </c>
      <c r="D779" s="4" t="s">
        <v>15</v>
      </c>
      <c r="E779" s="4" t="s">
        <v>21</v>
      </c>
      <c r="F779" s="4" t="s">
        <v>21</v>
      </c>
      <c r="G779" s="4" t="s">
        <v>21</v>
      </c>
      <c r="H779" s="4" t="s">
        <v>10</v>
      </c>
    </row>
    <row r="780" spans="1:10">
      <c r="A780" t="n">
        <v>6021</v>
      </c>
      <c r="B780" s="32" t="n">
        <v>45</v>
      </c>
      <c r="C780" s="7" t="n">
        <v>2</v>
      </c>
      <c r="D780" s="7" t="n">
        <v>3</v>
      </c>
      <c r="E780" s="7" t="n">
        <v>0.0299999993294477</v>
      </c>
      <c r="F780" s="7" t="n">
        <v>8</v>
      </c>
      <c r="G780" s="7" t="n">
        <v>-154.210006713867</v>
      </c>
      <c r="H780" s="7" t="n">
        <v>0</v>
      </c>
    </row>
    <row r="781" spans="1:10">
      <c r="A781" t="s">
        <v>4</v>
      </c>
      <c r="B781" s="4" t="s">
        <v>5</v>
      </c>
      <c r="C781" s="4" t="s">
        <v>15</v>
      </c>
      <c r="D781" s="4" t="s">
        <v>15</v>
      </c>
      <c r="E781" s="4" t="s">
        <v>21</v>
      </c>
      <c r="F781" s="4" t="s">
        <v>21</v>
      </c>
      <c r="G781" s="4" t="s">
        <v>21</v>
      </c>
      <c r="H781" s="4" t="s">
        <v>10</v>
      </c>
      <c r="I781" s="4" t="s">
        <v>15</v>
      </c>
    </row>
    <row r="782" spans="1:10">
      <c r="A782" t="n">
        <v>6038</v>
      </c>
      <c r="B782" s="32" t="n">
        <v>45</v>
      </c>
      <c r="C782" s="7" t="n">
        <v>4</v>
      </c>
      <c r="D782" s="7" t="n">
        <v>3</v>
      </c>
      <c r="E782" s="7" t="n">
        <v>16.3199996948242</v>
      </c>
      <c r="F782" s="7" t="n">
        <v>15.6400003433228</v>
      </c>
      <c r="G782" s="7" t="n">
        <v>0</v>
      </c>
      <c r="H782" s="7" t="n">
        <v>0</v>
      </c>
      <c r="I782" s="7" t="n">
        <v>1</v>
      </c>
    </row>
    <row r="783" spans="1:10">
      <c r="A783" t="s">
        <v>4</v>
      </c>
      <c r="B783" s="4" t="s">
        <v>5</v>
      </c>
      <c r="C783" s="4" t="s">
        <v>15</v>
      </c>
      <c r="D783" s="4" t="s">
        <v>15</v>
      </c>
      <c r="E783" s="4" t="s">
        <v>21</v>
      </c>
      <c r="F783" s="4" t="s">
        <v>10</v>
      </c>
    </row>
    <row r="784" spans="1:10">
      <c r="A784" t="n">
        <v>6056</v>
      </c>
      <c r="B784" s="32" t="n">
        <v>45</v>
      </c>
      <c r="C784" s="7" t="n">
        <v>5</v>
      </c>
      <c r="D784" s="7" t="n">
        <v>3</v>
      </c>
      <c r="E784" s="7" t="n">
        <v>34.5999984741211</v>
      </c>
      <c r="F784" s="7" t="n">
        <v>0</v>
      </c>
    </row>
    <row r="785" spans="1:9">
      <c r="A785" t="s">
        <v>4</v>
      </c>
      <c r="B785" s="4" t="s">
        <v>5</v>
      </c>
      <c r="C785" s="4" t="s">
        <v>15</v>
      </c>
      <c r="D785" s="4" t="s">
        <v>15</v>
      </c>
      <c r="E785" s="4" t="s">
        <v>21</v>
      </c>
      <c r="F785" s="4" t="s">
        <v>10</v>
      </c>
    </row>
    <row r="786" spans="1:9">
      <c r="A786" t="n">
        <v>6065</v>
      </c>
      <c r="B786" s="32" t="n">
        <v>45</v>
      </c>
      <c r="C786" s="7" t="n">
        <v>11</v>
      </c>
      <c r="D786" s="7" t="n">
        <v>3</v>
      </c>
      <c r="E786" s="7" t="n">
        <v>28.3999996185303</v>
      </c>
      <c r="F786" s="7" t="n">
        <v>0</v>
      </c>
    </row>
    <row r="787" spans="1:9">
      <c r="A787" t="s">
        <v>4</v>
      </c>
      <c r="B787" s="4" t="s">
        <v>5</v>
      </c>
      <c r="C787" s="4" t="s">
        <v>15</v>
      </c>
      <c r="D787" s="4" t="s">
        <v>15</v>
      </c>
      <c r="E787" s="4" t="s">
        <v>21</v>
      </c>
      <c r="F787" s="4" t="s">
        <v>10</v>
      </c>
    </row>
    <row r="788" spans="1:9">
      <c r="A788" t="n">
        <v>6074</v>
      </c>
      <c r="B788" s="32" t="n">
        <v>45</v>
      </c>
      <c r="C788" s="7" t="n">
        <v>5</v>
      </c>
      <c r="D788" s="7" t="n">
        <v>3</v>
      </c>
      <c r="E788" s="7" t="n">
        <v>28.2999992370605</v>
      </c>
      <c r="F788" s="7" t="n">
        <v>13000</v>
      </c>
    </row>
    <row r="789" spans="1:9">
      <c r="A789" t="s">
        <v>4</v>
      </c>
      <c r="B789" s="4" t="s">
        <v>5</v>
      </c>
      <c r="C789" s="4" t="s">
        <v>10</v>
      </c>
    </row>
    <row r="790" spans="1:9">
      <c r="A790" t="n">
        <v>6083</v>
      </c>
      <c r="B790" s="26" t="n">
        <v>16</v>
      </c>
      <c r="C790" s="7" t="n">
        <v>1000</v>
      </c>
    </row>
    <row r="791" spans="1:9">
      <c r="A791" t="s">
        <v>4</v>
      </c>
      <c r="B791" s="4" t="s">
        <v>5</v>
      </c>
      <c r="C791" s="4" t="s">
        <v>15</v>
      </c>
      <c r="D791" s="4" t="s">
        <v>10</v>
      </c>
      <c r="E791" s="4" t="s">
        <v>10</v>
      </c>
      <c r="F791" s="4" t="s">
        <v>15</v>
      </c>
    </row>
    <row r="792" spans="1:9">
      <c r="A792" t="n">
        <v>6086</v>
      </c>
      <c r="B792" s="56" t="n">
        <v>25</v>
      </c>
      <c r="C792" s="7" t="n">
        <v>1</v>
      </c>
      <c r="D792" s="7" t="n">
        <v>60</v>
      </c>
      <c r="E792" s="7" t="n">
        <v>640</v>
      </c>
      <c r="F792" s="7" t="n">
        <v>1</v>
      </c>
    </row>
    <row r="793" spans="1:9">
      <c r="A793" t="s">
        <v>4</v>
      </c>
      <c r="B793" s="4" t="s">
        <v>5</v>
      </c>
      <c r="C793" s="4" t="s">
        <v>15</v>
      </c>
      <c r="D793" s="41" t="s">
        <v>77</v>
      </c>
      <c r="E793" s="4" t="s">
        <v>5</v>
      </c>
      <c r="F793" s="4" t="s">
        <v>15</v>
      </c>
      <c r="G793" s="4" t="s">
        <v>10</v>
      </c>
      <c r="H793" s="41" t="s">
        <v>78</v>
      </c>
      <c r="I793" s="4" t="s">
        <v>15</v>
      </c>
      <c r="J793" s="4" t="s">
        <v>22</v>
      </c>
    </row>
    <row r="794" spans="1:9">
      <c r="A794" t="n">
        <v>6093</v>
      </c>
      <c r="B794" s="11" t="n">
        <v>5</v>
      </c>
      <c r="C794" s="7" t="n">
        <v>28</v>
      </c>
      <c r="D794" s="41" t="s">
        <v>3</v>
      </c>
      <c r="E794" s="31" t="n">
        <v>64</v>
      </c>
      <c r="F794" s="7" t="n">
        <v>5</v>
      </c>
      <c r="G794" s="7" t="n">
        <v>1</v>
      </c>
      <c r="H794" s="41" t="s">
        <v>3</v>
      </c>
      <c r="I794" s="7" t="n">
        <v>1</v>
      </c>
      <c r="J794" s="12" t="n">
        <f t="normal" ca="1">A806</f>
        <v>0</v>
      </c>
    </row>
    <row r="795" spans="1:9">
      <c r="A795" t="s">
        <v>4</v>
      </c>
      <c r="B795" s="4" t="s">
        <v>5</v>
      </c>
      <c r="C795" s="4" t="s">
        <v>15</v>
      </c>
      <c r="D795" s="4" t="s">
        <v>10</v>
      </c>
      <c r="E795" s="4" t="s">
        <v>6</v>
      </c>
    </row>
    <row r="796" spans="1:9">
      <c r="A796" t="n">
        <v>6104</v>
      </c>
      <c r="B796" s="47" t="n">
        <v>51</v>
      </c>
      <c r="C796" s="7" t="n">
        <v>4</v>
      </c>
      <c r="D796" s="7" t="n">
        <v>1</v>
      </c>
      <c r="E796" s="7" t="s">
        <v>108</v>
      </c>
    </row>
    <row r="797" spans="1:9">
      <c r="A797" t="s">
        <v>4</v>
      </c>
      <c r="B797" s="4" t="s">
        <v>5</v>
      </c>
      <c r="C797" s="4" t="s">
        <v>10</v>
      </c>
    </row>
    <row r="798" spans="1:9">
      <c r="A798" t="n">
        <v>6118</v>
      </c>
      <c r="B798" s="26" t="n">
        <v>16</v>
      </c>
      <c r="C798" s="7" t="n">
        <v>0</v>
      </c>
    </row>
    <row r="799" spans="1:9">
      <c r="A799" t="s">
        <v>4</v>
      </c>
      <c r="B799" s="4" t="s">
        <v>5</v>
      </c>
      <c r="C799" s="4" t="s">
        <v>10</v>
      </c>
      <c r="D799" s="4" t="s">
        <v>15</v>
      </c>
      <c r="E799" s="4" t="s">
        <v>9</v>
      </c>
      <c r="F799" s="4" t="s">
        <v>109</v>
      </c>
      <c r="G799" s="4" t="s">
        <v>15</v>
      </c>
      <c r="H799" s="4" t="s">
        <v>15</v>
      </c>
    </row>
    <row r="800" spans="1:9">
      <c r="A800" t="n">
        <v>6121</v>
      </c>
      <c r="B800" s="53" t="n">
        <v>26</v>
      </c>
      <c r="C800" s="7" t="n">
        <v>1</v>
      </c>
      <c r="D800" s="7" t="n">
        <v>17</v>
      </c>
      <c r="E800" s="7" t="n">
        <v>1437</v>
      </c>
      <c r="F800" s="7" t="s">
        <v>116</v>
      </c>
      <c r="G800" s="7" t="n">
        <v>2</v>
      </c>
      <c r="H800" s="7" t="n">
        <v>0</v>
      </c>
    </row>
    <row r="801" spans="1:10">
      <c r="A801" t="s">
        <v>4</v>
      </c>
      <c r="B801" s="4" t="s">
        <v>5</v>
      </c>
    </row>
    <row r="802" spans="1:10">
      <c r="A802" t="n">
        <v>6180</v>
      </c>
      <c r="B802" s="54" t="n">
        <v>28</v>
      </c>
    </row>
    <row r="803" spans="1:10">
      <c r="A803" t="s">
        <v>4</v>
      </c>
      <c r="B803" s="4" t="s">
        <v>5</v>
      </c>
      <c r="C803" s="4" t="s">
        <v>22</v>
      </c>
    </row>
    <row r="804" spans="1:10">
      <c r="A804" t="n">
        <v>6181</v>
      </c>
      <c r="B804" s="15" t="n">
        <v>3</v>
      </c>
      <c r="C804" s="12" t="n">
        <f t="normal" ca="1">A826</f>
        <v>0</v>
      </c>
    </row>
    <row r="805" spans="1:10">
      <c r="A805" t="s">
        <v>4</v>
      </c>
      <c r="B805" s="4" t="s">
        <v>5</v>
      </c>
      <c r="C805" s="4" t="s">
        <v>15</v>
      </c>
      <c r="D805" s="41" t="s">
        <v>77</v>
      </c>
      <c r="E805" s="4" t="s">
        <v>5</v>
      </c>
      <c r="F805" s="4" t="s">
        <v>15</v>
      </c>
      <c r="G805" s="4" t="s">
        <v>10</v>
      </c>
      <c r="H805" s="41" t="s">
        <v>78</v>
      </c>
      <c r="I805" s="4" t="s">
        <v>15</v>
      </c>
      <c r="J805" s="4" t="s">
        <v>22</v>
      </c>
    </row>
    <row r="806" spans="1:10">
      <c r="A806" t="n">
        <v>6186</v>
      </c>
      <c r="B806" s="11" t="n">
        <v>5</v>
      </c>
      <c r="C806" s="7" t="n">
        <v>28</v>
      </c>
      <c r="D806" s="41" t="s">
        <v>3</v>
      </c>
      <c r="E806" s="31" t="n">
        <v>64</v>
      </c>
      <c r="F806" s="7" t="n">
        <v>5</v>
      </c>
      <c r="G806" s="7" t="n">
        <v>5</v>
      </c>
      <c r="H806" s="41" t="s">
        <v>3</v>
      </c>
      <c r="I806" s="7" t="n">
        <v>1</v>
      </c>
      <c r="J806" s="12" t="n">
        <f t="normal" ca="1">A818</f>
        <v>0</v>
      </c>
    </row>
    <row r="807" spans="1:10">
      <c r="A807" t="s">
        <v>4</v>
      </c>
      <c r="B807" s="4" t="s">
        <v>5</v>
      </c>
      <c r="C807" s="4" t="s">
        <v>15</v>
      </c>
      <c r="D807" s="4" t="s">
        <v>10</v>
      </c>
      <c r="E807" s="4" t="s">
        <v>6</v>
      </c>
    </row>
    <row r="808" spans="1:10">
      <c r="A808" t="n">
        <v>6197</v>
      </c>
      <c r="B808" s="47" t="n">
        <v>51</v>
      </c>
      <c r="C808" s="7" t="n">
        <v>4</v>
      </c>
      <c r="D808" s="7" t="n">
        <v>5</v>
      </c>
      <c r="E808" s="7" t="s">
        <v>117</v>
      </c>
    </row>
    <row r="809" spans="1:10">
      <c r="A809" t="s">
        <v>4</v>
      </c>
      <c r="B809" s="4" t="s">
        <v>5</v>
      </c>
      <c r="C809" s="4" t="s">
        <v>10</v>
      </c>
    </row>
    <row r="810" spans="1:10">
      <c r="A810" t="n">
        <v>6210</v>
      </c>
      <c r="B810" s="26" t="n">
        <v>16</v>
      </c>
      <c r="C810" s="7" t="n">
        <v>0</v>
      </c>
    </row>
    <row r="811" spans="1:10">
      <c r="A811" t="s">
        <v>4</v>
      </c>
      <c r="B811" s="4" t="s">
        <v>5</v>
      </c>
      <c r="C811" s="4" t="s">
        <v>10</v>
      </c>
      <c r="D811" s="4" t="s">
        <v>15</v>
      </c>
      <c r="E811" s="4" t="s">
        <v>9</v>
      </c>
      <c r="F811" s="4" t="s">
        <v>109</v>
      </c>
      <c r="G811" s="4" t="s">
        <v>15</v>
      </c>
      <c r="H811" s="4" t="s">
        <v>15</v>
      </c>
    </row>
    <row r="812" spans="1:10">
      <c r="A812" t="n">
        <v>6213</v>
      </c>
      <c r="B812" s="53" t="n">
        <v>26</v>
      </c>
      <c r="C812" s="7" t="n">
        <v>5</v>
      </c>
      <c r="D812" s="7" t="n">
        <v>17</v>
      </c>
      <c r="E812" s="7" t="n">
        <v>3439</v>
      </c>
      <c r="F812" s="7" t="s">
        <v>118</v>
      </c>
      <c r="G812" s="7" t="n">
        <v>2</v>
      </c>
      <c r="H812" s="7" t="n">
        <v>0</v>
      </c>
    </row>
    <row r="813" spans="1:10">
      <c r="A813" t="s">
        <v>4</v>
      </c>
      <c r="B813" s="4" t="s">
        <v>5</v>
      </c>
    </row>
    <row r="814" spans="1:10">
      <c r="A814" t="n">
        <v>6273</v>
      </c>
      <c r="B814" s="54" t="n">
        <v>28</v>
      </c>
    </row>
    <row r="815" spans="1:10">
      <c r="A815" t="s">
        <v>4</v>
      </c>
      <c r="B815" s="4" t="s">
        <v>5</v>
      </c>
      <c r="C815" s="4" t="s">
        <v>22</v>
      </c>
    </row>
    <row r="816" spans="1:10">
      <c r="A816" t="n">
        <v>6274</v>
      </c>
      <c r="B816" s="15" t="n">
        <v>3</v>
      </c>
      <c r="C816" s="12" t="n">
        <f t="normal" ca="1">A826</f>
        <v>0</v>
      </c>
    </row>
    <row r="817" spans="1:10">
      <c r="A817" t="s">
        <v>4</v>
      </c>
      <c r="B817" s="4" t="s">
        <v>5</v>
      </c>
      <c r="C817" s="4" t="s">
        <v>15</v>
      </c>
      <c r="D817" s="4" t="s">
        <v>10</v>
      </c>
      <c r="E817" s="4" t="s">
        <v>6</v>
      </c>
    </row>
    <row r="818" spans="1:10">
      <c r="A818" t="n">
        <v>6279</v>
      </c>
      <c r="B818" s="47" t="n">
        <v>51</v>
      </c>
      <c r="C818" s="7" t="n">
        <v>4</v>
      </c>
      <c r="D818" s="7" t="n">
        <v>7032</v>
      </c>
      <c r="E818" s="7" t="s">
        <v>113</v>
      </c>
    </row>
    <row r="819" spans="1:10">
      <c r="A819" t="s">
        <v>4</v>
      </c>
      <c r="B819" s="4" t="s">
        <v>5</v>
      </c>
      <c r="C819" s="4" t="s">
        <v>10</v>
      </c>
    </row>
    <row r="820" spans="1:10">
      <c r="A820" t="n">
        <v>6292</v>
      </c>
      <c r="B820" s="26" t="n">
        <v>16</v>
      </c>
      <c r="C820" s="7" t="n">
        <v>0</v>
      </c>
    </row>
    <row r="821" spans="1:10">
      <c r="A821" t="s">
        <v>4</v>
      </c>
      <c r="B821" s="4" t="s">
        <v>5</v>
      </c>
      <c r="C821" s="4" t="s">
        <v>10</v>
      </c>
      <c r="D821" s="4" t="s">
        <v>15</v>
      </c>
      <c r="E821" s="4" t="s">
        <v>9</v>
      </c>
      <c r="F821" s="4" t="s">
        <v>109</v>
      </c>
      <c r="G821" s="4" t="s">
        <v>15</v>
      </c>
      <c r="H821" s="4" t="s">
        <v>15</v>
      </c>
    </row>
    <row r="822" spans="1:10">
      <c r="A822" t="n">
        <v>6295</v>
      </c>
      <c r="B822" s="53" t="n">
        <v>26</v>
      </c>
      <c r="C822" s="7" t="n">
        <v>7032</v>
      </c>
      <c r="D822" s="7" t="n">
        <v>17</v>
      </c>
      <c r="E822" s="7" t="n">
        <v>18506</v>
      </c>
      <c r="F822" s="7" t="s">
        <v>119</v>
      </c>
      <c r="G822" s="7" t="n">
        <v>2</v>
      </c>
      <c r="H822" s="7" t="n">
        <v>0</v>
      </c>
    </row>
    <row r="823" spans="1:10">
      <c r="A823" t="s">
        <v>4</v>
      </c>
      <c r="B823" s="4" t="s">
        <v>5</v>
      </c>
    </row>
    <row r="824" spans="1:10">
      <c r="A824" t="n">
        <v>6345</v>
      </c>
      <c r="B824" s="54" t="n">
        <v>28</v>
      </c>
    </row>
    <row r="825" spans="1:10">
      <c r="A825" t="s">
        <v>4</v>
      </c>
      <c r="B825" s="4" t="s">
        <v>5</v>
      </c>
      <c r="C825" s="4" t="s">
        <v>10</v>
      </c>
      <c r="D825" s="4" t="s">
        <v>15</v>
      </c>
    </row>
    <row r="826" spans="1:10">
      <c r="A826" t="n">
        <v>6346</v>
      </c>
      <c r="B826" s="55" t="n">
        <v>89</v>
      </c>
      <c r="C826" s="7" t="n">
        <v>65533</v>
      </c>
      <c r="D826" s="7" t="n">
        <v>1</v>
      </c>
    </row>
    <row r="827" spans="1:10">
      <c r="A827" t="s">
        <v>4</v>
      </c>
      <c r="B827" s="4" t="s">
        <v>5</v>
      </c>
      <c r="C827" s="4" t="s">
        <v>15</v>
      </c>
      <c r="D827" s="4" t="s">
        <v>10</v>
      </c>
      <c r="E827" s="4" t="s">
        <v>10</v>
      </c>
      <c r="F827" s="4" t="s">
        <v>15</v>
      </c>
    </row>
    <row r="828" spans="1:10">
      <c r="A828" t="n">
        <v>6350</v>
      </c>
      <c r="B828" s="56" t="n">
        <v>25</v>
      </c>
      <c r="C828" s="7" t="n">
        <v>1</v>
      </c>
      <c r="D828" s="7" t="n">
        <v>260</v>
      </c>
      <c r="E828" s="7" t="n">
        <v>640</v>
      </c>
      <c r="F828" s="7" t="n">
        <v>1</v>
      </c>
    </row>
    <row r="829" spans="1:10">
      <c r="A829" t="s">
        <v>4</v>
      </c>
      <c r="B829" s="4" t="s">
        <v>5</v>
      </c>
      <c r="C829" s="4" t="s">
        <v>15</v>
      </c>
      <c r="D829" s="41" t="s">
        <v>77</v>
      </c>
      <c r="E829" s="4" t="s">
        <v>5</v>
      </c>
      <c r="F829" s="4" t="s">
        <v>15</v>
      </c>
      <c r="G829" s="4" t="s">
        <v>10</v>
      </c>
      <c r="H829" s="41" t="s">
        <v>78</v>
      </c>
      <c r="I829" s="4" t="s">
        <v>15</v>
      </c>
      <c r="J829" s="4" t="s">
        <v>22</v>
      </c>
    </row>
    <row r="830" spans="1:10">
      <c r="A830" t="n">
        <v>6357</v>
      </c>
      <c r="B830" s="11" t="n">
        <v>5</v>
      </c>
      <c r="C830" s="7" t="n">
        <v>28</v>
      </c>
      <c r="D830" s="41" t="s">
        <v>3</v>
      </c>
      <c r="E830" s="31" t="n">
        <v>64</v>
      </c>
      <c r="F830" s="7" t="n">
        <v>5</v>
      </c>
      <c r="G830" s="7" t="n">
        <v>2</v>
      </c>
      <c r="H830" s="41" t="s">
        <v>3</v>
      </c>
      <c r="I830" s="7" t="n">
        <v>1</v>
      </c>
      <c r="J830" s="12" t="n">
        <f t="normal" ca="1">A842</f>
        <v>0</v>
      </c>
    </row>
    <row r="831" spans="1:10">
      <c r="A831" t="s">
        <v>4</v>
      </c>
      <c r="B831" s="4" t="s">
        <v>5</v>
      </c>
      <c r="C831" s="4" t="s">
        <v>15</v>
      </c>
      <c r="D831" s="4" t="s">
        <v>10</v>
      </c>
      <c r="E831" s="4" t="s">
        <v>6</v>
      </c>
    </row>
    <row r="832" spans="1:10">
      <c r="A832" t="n">
        <v>6368</v>
      </c>
      <c r="B832" s="47" t="n">
        <v>51</v>
      </c>
      <c r="C832" s="7" t="n">
        <v>4</v>
      </c>
      <c r="D832" s="7" t="n">
        <v>2</v>
      </c>
      <c r="E832" s="7" t="s">
        <v>117</v>
      </c>
    </row>
    <row r="833" spans="1:10">
      <c r="A833" t="s">
        <v>4</v>
      </c>
      <c r="B833" s="4" t="s">
        <v>5</v>
      </c>
      <c r="C833" s="4" t="s">
        <v>10</v>
      </c>
    </row>
    <row r="834" spans="1:10">
      <c r="A834" t="n">
        <v>6381</v>
      </c>
      <c r="B834" s="26" t="n">
        <v>16</v>
      </c>
      <c r="C834" s="7" t="n">
        <v>0</v>
      </c>
    </row>
    <row r="835" spans="1:10">
      <c r="A835" t="s">
        <v>4</v>
      </c>
      <c r="B835" s="4" t="s">
        <v>5</v>
      </c>
      <c r="C835" s="4" t="s">
        <v>10</v>
      </c>
      <c r="D835" s="4" t="s">
        <v>15</v>
      </c>
      <c r="E835" s="4" t="s">
        <v>9</v>
      </c>
      <c r="F835" s="4" t="s">
        <v>109</v>
      </c>
      <c r="G835" s="4" t="s">
        <v>15</v>
      </c>
      <c r="H835" s="4" t="s">
        <v>15</v>
      </c>
    </row>
    <row r="836" spans="1:10">
      <c r="A836" t="n">
        <v>6384</v>
      </c>
      <c r="B836" s="53" t="n">
        <v>26</v>
      </c>
      <c r="C836" s="7" t="n">
        <v>2</v>
      </c>
      <c r="D836" s="7" t="n">
        <v>17</v>
      </c>
      <c r="E836" s="7" t="n">
        <v>6443</v>
      </c>
      <c r="F836" s="7" t="s">
        <v>120</v>
      </c>
      <c r="G836" s="7" t="n">
        <v>2</v>
      </c>
      <c r="H836" s="7" t="n">
        <v>0</v>
      </c>
    </row>
    <row r="837" spans="1:10">
      <c r="A837" t="s">
        <v>4</v>
      </c>
      <c r="B837" s="4" t="s">
        <v>5</v>
      </c>
    </row>
    <row r="838" spans="1:10">
      <c r="A838" t="n">
        <v>6452</v>
      </c>
      <c r="B838" s="54" t="n">
        <v>28</v>
      </c>
    </row>
    <row r="839" spans="1:10">
      <c r="A839" t="s">
        <v>4</v>
      </c>
      <c r="B839" s="4" t="s">
        <v>5</v>
      </c>
      <c r="C839" s="4" t="s">
        <v>22</v>
      </c>
    </row>
    <row r="840" spans="1:10">
      <c r="A840" t="n">
        <v>6453</v>
      </c>
      <c r="B840" s="15" t="n">
        <v>3</v>
      </c>
      <c r="C840" s="12" t="n">
        <f t="normal" ca="1">A862</f>
        <v>0</v>
      </c>
    </row>
    <row r="841" spans="1:10">
      <c r="A841" t="s">
        <v>4</v>
      </c>
      <c r="B841" s="4" t="s">
        <v>5</v>
      </c>
      <c r="C841" s="4" t="s">
        <v>15</v>
      </c>
      <c r="D841" s="41" t="s">
        <v>77</v>
      </c>
      <c r="E841" s="4" t="s">
        <v>5</v>
      </c>
      <c r="F841" s="4" t="s">
        <v>15</v>
      </c>
      <c r="G841" s="4" t="s">
        <v>10</v>
      </c>
      <c r="H841" s="41" t="s">
        <v>78</v>
      </c>
      <c r="I841" s="4" t="s">
        <v>15</v>
      </c>
      <c r="J841" s="4" t="s">
        <v>22</v>
      </c>
    </row>
    <row r="842" spans="1:10">
      <c r="A842" t="n">
        <v>6458</v>
      </c>
      <c r="B842" s="11" t="n">
        <v>5</v>
      </c>
      <c r="C842" s="7" t="n">
        <v>28</v>
      </c>
      <c r="D842" s="41" t="s">
        <v>3</v>
      </c>
      <c r="E842" s="31" t="n">
        <v>64</v>
      </c>
      <c r="F842" s="7" t="n">
        <v>5</v>
      </c>
      <c r="G842" s="7" t="n">
        <v>11</v>
      </c>
      <c r="H842" s="41" t="s">
        <v>3</v>
      </c>
      <c r="I842" s="7" t="n">
        <v>1</v>
      </c>
      <c r="J842" s="12" t="n">
        <f t="normal" ca="1">A854</f>
        <v>0</v>
      </c>
    </row>
    <row r="843" spans="1:10">
      <c r="A843" t="s">
        <v>4</v>
      </c>
      <c r="B843" s="4" t="s">
        <v>5</v>
      </c>
      <c r="C843" s="4" t="s">
        <v>15</v>
      </c>
      <c r="D843" s="4" t="s">
        <v>10</v>
      </c>
      <c r="E843" s="4" t="s">
        <v>6</v>
      </c>
    </row>
    <row r="844" spans="1:10">
      <c r="A844" t="n">
        <v>6469</v>
      </c>
      <c r="B844" s="47" t="n">
        <v>51</v>
      </c>
      <c r="C844" s="7" t="n">
        <v>4</v>
      </c>
      <c r="D844" s="7" t="n">
        <v>11</v>
      </c>
      <c r="E844" s="7" t="s">
        <v>117</v>
      </c>
    </row>
    <row r="845" spans="1:10">
      <c r="A845" t="s">
        <v>4</v>
      </c>
      <c r="B845" s="4" t="s">
        <v>5</v>
      </c>
      <c r="C845" s="4" t="s">
        <v>10</v>
      </c>
    </row>
    <row r="846" spans="1:10">
      <c r="A846" t="n">
        <v>6482</v>
      </c>
      <c r="B846" s="26" t="n">
        <v>16</v>
      </c>
      <c r="C846" s="7" t="n">
        <v>0</v>
      </c>
    </row>
    <row r="847" spans="1:10">
      <c r="A847" t="s">
        <v>4</v>
      </c>
      <c r="B847" s="4" t="s">
        <v>5</v>
      </c>
      <c r="C847" s="4" t="s">
        <v>10</v>
      </c>
      <c r="D847" s="4" t="s">
        <v>15</v>
      </c>
      <c r="E847" s="4" t="s">
        <v>9</v>
      </c>
      <c r="F847" s="4" t="s">
        <v>109</v>
      </c>
      <c r="G847" s="4" t="s">
        <v>15</v>
      </c>
      <c r="H847" s="4" t="s">
        <v>15</v>
      </c>
    </row>
    <row r="848" spans="1:10">
      <c r="A848" t="n">
        <v>6485</v>
      </c>
      <c r="B848" s="53" t="n">
        <v>26</v>
      </c>
      <c r="C848" s="7" t="n">
        <v>11</v>
      </c>
      <c r="D848" s="7" t="n">
        <v>17</v>
      </c>
      <c r="E848" s="7" t="n">
        <v>10411</v>
      </c>
      <c r="F848" s="7" t="s">
        <v>120</v>
      </c>
      <c r="G848" s="7" t="n">
        <v>2</v>
      </c>
      <c r="H848" s="7" t="n">
        <v>0</v>
      </c>
    </row>
    <row r="849" spans="1:10">
      <c r="A849" t="s">
        <v>4</v>
      </c>
      <c r="B849" s="4" t="s">
        <v>5</v>
      </c>
    </row>
    <row r="850" spans="1:10">
      <c r="A850" t="n">
        <v>6553</v>
      </c>
      <c r="B850" s="54" t="n">
        <v>28</v>
      </c>
    </row>
    <row r="851" spans="1:10">
      <c r="A851" t="s">
        <v>4</v>
      </c>
      <c r="B851" s="4" t="s">
        <v>5</v>
      </c>
      <c r="C851" s="4" t="s">
        <v>22</v>
      </c>
    </row>
    <row r="852" spans="1:10">
      <c r="A852" t="n">
        <v>6554</v>
      </c>
      <c r="B852" s="15" t="n">
        <v>3</v>
      </c>
      <c r="C852" s="12" t="n">
        <f t="normal" ca="1">A862</f>
        <v>0</v>
      </c>
    </row>
    <row r="853" spans="1:10">
      <c r="A853" t="s">
        <v>4</v>
      </c>
      <c r="B853" s="4" t="s">
        <v>5</v>
      </c>
      <c r="C853" s="4" t="s">
        <v>15</v>
      </c>
      <c r="D853" s="4" t="s">
        <v>10</v>
      </c>
      <c r="E853" s="4" t="s">
        <v>6</v>
      </c>
    </row>
    <row r="854" spans="1:10">
      <c r="A854" t="n">
        <v>6559</v>
      </c>
      <c r="B854" s="47" t="n">
        <v>51</v>
      </c>
      <c r="C854" s="7" t="n">
        <v>4</v>
      </c>
      <c r="D854" s="7" t="n">
        <v>0</v>
      </c>
      <c r="E854" s="7" t="s">
        <v>113</v>
      </c>
    </row>
    <row r="855" spans="1:10">
      <c r="A855" t="s">
        <v>4</v>
      </c>
      <c r="B855" s="4" t="s">
        <v>5</v>
      </c>
      <c r="C855" s="4" t="s">
        <v>10</v>
      </c>
    </row>
    <row r="856" spans="1:10">
      <c r="A856" t="n">
        <v>6572</v>
      </c>
      <c r="B856" s="26" t="n">
        <v>16</v>
      </c>
      <c r="C856" s="7" t="n">
        <v>0</v>
      </c>
    </row>
    <row r="857" spans="1:10">
      <c r="A857" t="s">
        <v>4</v>
      </c>
      <c r="B857" s="4" t="s">
        <v>5</v>
      </c>
      <c r="C857" s="4" t="s">
        <v>10</v>
      </c>
      <c r="D857" s="4" t="s">
        <v>15</v>
      </c>
      <c r="E857" s="4" t="s">
        <v>9</v>
      </c>
      <c r="F857" s="4" t="s">
        <v>109</v>
      </c>
      <c r="G857" s="4" t="s">
        <v>15</v>
      </c>
      <c r="H857" s="4" t="s">
        <v>15</v>
      </c>
    </row>
    <row r="858" spans="1:10">
      <c r="A858" t="n">
        <v>6575</v>
      </c>
      <c r="B858" s="53" t="n">
        <v>26</v>
      </c>
      <c r="C858" s="7" t="n">
        <v>0</v>
      </c>
      <c r="D858" s="7" t="n">
        <v>17</v>
      </c>
      <c r="E858" s="7" t="n">
        <v>53027</v>
      </c>
      <c r="F858" s="7" t="s">
        <v>120</v>
      </c>
      <c r="G858" s="7" t="n">
        <v>2</v>
      </c>
      <c r="H858" s="7" t="n">
        <v>0</v>
      </c>
    </row>
    <row r="859" spans="1:10">
      <c r="A859" t="s">
        <v>4</v>
      </c>
      <c r="B859" s="4" t="s">
        <v>5</v>
      </c>
    </row>
    <row r="860" spans="1:10">
      <c r="A860" t="n">
        <v>6643</v>
      </c>
      <c r="B860" s="54" t="n">
        <v>28</v>
      </c>
    </row>
    <row r="861" spans="1:10">
      <c r="A861" t="s">
        <v>4</v>
      </c>
      <c r="B861" s="4" t="s">
        <v>5</v>
      </c>
      <c r="C861" s="4" t="s">
        <v>15</v>
      </c>
      <c r="D861" s="4" t="s">
        <v>10</v>
      </c>
      <c r="E861" s="4" t="s">
        <v>15</v>
      </c>
    </row>
    <row r="862" spans="1:10">
      <c r="A862" t="n">
        <v>6644</v>
      </c>
      <c r="B862" s="14" t="n">
        <v>49</v>
      </c>
      <c r="C862" s="7" t="n">
        <v>1</v>
      </c>
      <c r="D862" s="7" t="n">
        <v>4000</v>
      </c>
      <c r="E862" s="7" t="n">
        <v>0</v>
      </c>
    </row>
    <row r="863" spans="1:10">
      <c r="A863" t="s">
        <v>4</v>
      </c>
      <c r="B863" s="4" t="s">
        <v>5</v>
      </c>
      <c r="C863" s="4" t="s">
        <v>10</v>
      </c>
    </row>
    <row r="864" spans="1:10">
      <c r="A864" t="n">
        <v>6649</v>
      </c>
      <c r="B864" s="26" t="n">
        <v>16</v>
      </c>
      <c r="C864" s="7" t="n">
        <v>500</v>
      </c>
    </row>
    <row r="865" spans="1:8">
      <c r="A865" t="s">
        <v>4</v>
      </c>
      <c r="B865" s="4" t="s">
        <v>5</v>
      </c>
      <c r="C865" s="4" t="s">
        <v>15</v>
      </c>
      <c r="D865" s="4" t="s">
        <v>21</v>
      </c>
      <c r="E865" s="4" t="s">
        <v>21</v>
      </c>
      <c r="F865" s="4" t="s">
        <v>21</v>
      </c>
    </row>
    <row r="866" spans="1:8">
      <c r="A866" t="n">
        <v>6652</v>
      </c>
      <c r="B866" s="32" t="n">
        <v>45</v>
      </c>
      <c r="C866" s="7" t="n">
        <v>9</v>
      </c>
      <c r="D866" s="7" t="n">
        <v>0.100000001490116</v>
      </c>
      <c r="E866" s="7" t="n">
        <v>0.100000001490116</v>
      </c>
      <c r="F866" s="7" t="n">
        <v>0.300000011920929</v>
      </c>
    </row>
    <row r="867" spans="1:8">
      <c r="A867" t="s">
        <v>4</v>
      </c>
      <c r="B867" s="4" t="s">
        <v>5</v>
      </c>
      <c r="C867" s="4" t="s">
        <v>15</v>
      </c>
      <c r="D867" s="4" t="s">
        <v>10</v>
      </c>
      <c r="E867" s="4" t="s">
        <v>10</v>
      </c>
      <c r="F867" s="4" t="s">
        <v>15</v>
      </c>
    </row>
    <row r="868" spans="1:8">
      <c r="A868" t="n">
        <v>6666</v>
      </c>
      <c r="B868" s="56" t="n">
        <v>25</v>
      </c>
      <c r="C868" s="7" t="n">
        <v>1</v>
      </c>
      <c r="D868" s="7" t="n">
        <v>260</v>
      </c>
      <c r="E868" s="7" t="n">
        <v>640</v>
      </c>
      <c r="F868" s="7" t="n">
        <v>2</v>
      </c>
    </row>
    <row r="869" spans="1:8">
      <c r="A869" t="s">
        <v>4</v>
      </c>
      <c r="B869" s="4" t="s">
        <v>5</v>
      </c>
      <c r="C869" s="4" t="s">
        <v>6</v>
      </c>
      <c r="D869" s="4" t="s">
        <v>10</v>
      </c>
    </row>
    <row r="870" spans="1:8">
      <c r="A870" t="n">
        <v>6673</v>
      </c>
      <c r="B870" s="57" t="n">
        <v>29</v>
      </c>
      <c r="C870" s="7" t="s">
        <v>121</v>
      </c>
      <c r="D870" s="7" t="n">
        <v>65533</v>
      </c>
    </row>
    <row r="871" spans="1:8">
      <c r="A871" t="s">
        <v>4</v>
      </c>
      <c r="B871" s="4" t="s">
        <v>5</v>
      </c>
      <c r="C871" s="4" t="s">
        <v>15</v>
      </c>
      <c r="D871" s="4" t="s">
        <v>10</v>
      </c>
      <c r="E871" s="4" t="s">
        <v>6</v>
      </c>
    </row>
    <row r="872" spans="1:8">
      <c r="A872" t="n">
        <v>6689</v>
      </c>
      <c r="B872" s="47" t="n">
        <v>51</v>
      </c>
      <c r="C872" s="7" t="n">
        <v>4</v>
      </c>
      <c r="D872" s="7" t="n">
        <v>29</v>
      </c>
      <c r="E872" s="7" t="s">
        <v>122</v>
      </c>
    </row>
    <row r="873" spans="1:8">
      <c r="A873" t="s">
        <v>4</v>
      </c>
      <c r="B873" s="4" t="s">
        <v>5</v>
      </c>
      <c r="C873" s="4" t="s">
        <v>10</v>
      </c>
    </row>
    <row r="874" spans="1:8">
      <c r="A874" t="n">
        <v>6702</v>
      </c>
      <c r="B874" s="26" t="n">
        <v>16</v>
      </c>
      <c r="C874" s="7" t="n">
        <v>0</v>
      </c>
    </row>
    <row r="875" spans="1:8">
      <c r="A875" t="s">
        <v>4</v>
      </c>
      <c r="B875" s="4" t="s">
        <v>5</v>
      </c>
      <c r="C875" s="4" t="s">
        <v>10</v>
      </c>
      <c r="D875" s="4" t="s">
        <v>15</v>
      </c>
      <c r="E875" s="4" t="s">
        <v>9</v>
      </c>
      <c r="F875" s="4" t="s">
        <v>109</v>
      </c>
      <c r="G875" s="4" t="s">
        <v>15</v>
      </c>
      <c r="H875" s="4" t="s">
        <v>15</v>
      </c>
    </row>
    <row r="876" spans="1:8">
      <c r="A876" t="n">
        <v>6705</v>
      </c>
      <c r="B876" s="53" t="n">
        <v>26</v>
      </c>
      <c r="C876" s="7" t="n">
        <v>29</v>
      </c>
      <c r="D876" s="7" t="n">
        <v>17</v>
      </c>
      <c r="E876" s="7" t="n">
        <v>39427</v>
      </c>
      <c r="F876" s="7" t="s">
        <v>123</v>
      </c>
      <c r="G876" s="7" t="n">
        <v>2</v>
      </c>
      <c r="H876" s="7" t="n">
        <v>0</v>
      </c>
    </row>
    <row r="877" spans="1:8">
      <c r="A877" t="s">
        <v>4</v>
      </c>
      <c r="B877" s="4" t="s">
        <v>5</v>
      </c>
    </row>
    <row r="878" spans="1:8">
      <c r="A878" t="n">
        <v>6760</v>
      </c>
      <c r="B878" s="54" t="n">
        <v>28</v>
      </c>
    </row>
    <row r="879" spans="1:8">
      <c r="A879" t="s">
        <v>4</v>
      </c>
      <c r="B879" s="4" t="s">
        <v>5</v>
      </c>
      <c r="C879" s="4" t="s">
        <v>6</v>
      </c>
      <c r="D879" s="4" t="s">
        <v>10</v>
      </c>
    </row>
    <row r="880" spans="1:8">
      <c r="A880" t="n">
        <v>6761</v>
      </c>
      <c r="B880" s="57" t="n">
        <v>29</v>
      </c>
      <c r="C880" s="7" t="s">
        <v>14</v>
      </c>
      <c r="D880" s="7" t="n">
        <v>65533</v>
      </c>
    </row>
    <row r="881" spans="1:8">
      <c r="A881" t="s">
        <v>4</v>
      </c>
      <c r="B881" s="4" t="s">
        <v>5</v>
      </c>
      <c r="C881" s="4" t="s">
        <v>10</v>
      </c>
      <c r="D881" s="4" t="s">
        <v>15</v>
      </c>
    </row>
    <row r="882" spans="1:8">
      <c r="A882" t="n">
        <v>6765</v>
      </c>
      <c r="B882" s="55" t="n">
        <v>89</v>
      </c>
      <c r="C882" s="7" t="n">
        <v>65533</v>
      </c>
      <c r="D882" s="7" t="n">
        <v>1</v>
      </c>
    </row>
    <row r="883" spans="1:8">
      <c r="A883" t="s">
        <v>4</v>
      </c>
      <c r="B883" s="4" t="s">
        <v>5</v>
      </c>
      <c r="C883" s="4" t="s">
        <v>15</v>
      </c>
      <c r="D883" s="4" t="s">
        <v>10</v>
      </c>
      <c r="E883" s="4" t="s">
        <v>10</v>
      </c>
      <c r="F883" s="4" t="s">
        <v>15</v>
      </c>
    </row>
    <row r="884" spans="1:8">
      <c r="A884" t="n">
        <v>6769</v>
      </c>
      <c r="B884" s="56" t="n">
        <v>25</v>
      </c>
      <c r="C884" s="7" t="n">
        <v>1</v>
      </c>
      <c r="D884" s="7" t="n">
        <v>65535</v>
      </c>
      <c r="E884" s="7" t="n">
        <v>65535</v>
      </c>
      <c r="F884" s="7" t="n">
        <v>0</v>
      </c>
    </row>
    <row r="885" spans="1:8">
      <c r="A885" t="s">
        <v>4</v>
      </c>
      <c r="B885" s="4" t="s">
        <v>5</v>
      </c>
      <c r="C885" s="4" t="s">
        <v>15</v>
      </c>
      <c r="D885" s="4" t="s">
        <v>15</v>
      </c>
    </row>
    <row r="886" spans="1:8">
      <c r="A886" t="n">
        <v>6776</v>
      </c>
      <c r="B886" s="14" t="n">
        <v>49</v>
      </c>
      <c r="C886" s="7" t="n">
        <v>2</v>
      </c>
      <c r="D886" s="7" t="n">
        <v>0</v>
      </c>
    </row>
    <row r="887" spans="1:8">
      <c r="A887" t="s">
        <v>4</v>
      </c>
      <c r="B887" s="4" t="s">
        <v>5</v>
      </c>
      <c r="C887" s="4" t="s">
        <v>15</v>
      </c>
      <c r="D887" s="4" t="s">
        <v>10</v>
      </c>
      <c r="E887" s="4" t="s">
        <v>9</v>
      </c>
      <c r="F887" s="4" t="s">
        <v>10</v>
      </c>
      <c r="G887" s="4" t="s">
        <v>9</v>
      </c>
      <c r="H887" s="4" t="s">
        <v>15</v>
      </c>
    </row>
    <row r="888" spans="1:8">
      <c r="A888" t="n">
        <v>6779</v>
      </c>
      <c r="B888" s="14" t="n">
        <v>49</v>
      </c>
      <c r="C888" s="7" t="n">
        <v>0</v>
      </c>
      <c r="D888" s="7" t="n">
        <v>555</v>
      </c>
      <c r="E888" s="7" t="n">
        <v>1065353216</v>
      </c>
      <c r="F888" s="7" t="n">
        <v>0</v>
      </c>
      <c r="G888" s="7" t="n">
        <v>0</v>
      </c>
      <c r="H888" s="7" t="n">
        <v>0</v>
      </c>
    </row>
    <row r="889" spans="1:8">
      <c r="A889" t="s">
        <v>4</v>
      </c>
      <c r="B889" s="4" t="s">
        <v>5</v>
      </c>
      <c r="C889" s="4" t="s">
        <v>15</v>
      </c>
      <c r="D889" s="4" t="s">
        <v>10</v>
      </c>
      <c r="E889" s="4" t="s">
        <v>6</v>
      </c>
      <c r="F889" s="4" t="s">
        <v>6</v>
      </c>
      <c r="G889" s="4" t="s">
        <v>6</v>
      </c>
      <c r="H889" s="4" t="s">
        <v>6</v>
      </c>
    </row>
    <row r="890" spans="1:8">
      <c r="A890" t="n">
        <v>6794</v>
      </c>
      <c r="B890" s="47" t="n">
        <v>51</v>
      </c>
      <c r="C890" s="7" t="n">
        <v>3</v>
      </c>
      <c r="D890" s="7" t="n">
        <v>61440</v>
      </c>
      <c r="E890" s="7" t="s">
        <v>94</v>
      </c>
      <c r="F890" s="7" t="s">
        <v>95</v>
      </c>
      <c r="G890" s="7" t="s">
        <v>96</v>
      </c>
      <c r="H890" s="7" t="s">
        <v>97</v>
      </c>
    </row>
    <row r="891" spans="1:8">
      <c r="A891" t="s">
        <v>4</v>
      </c>
      <c r="B891" s="4" t="s">
        <v>5</v>
      </c>
      <c r="C891" s="4" t="s">
        <v>15</v>
      </c>
      <c r="D891" s="4" t="s">
        <v>10</v>
      </c>
      <c r="E891" s="4" t="s">
        <v>6</v>
      </c>
      <c r="F891" s="4" t="s">
        <v>6</v>
      </c>
      <c r="G891" s="4" t="s">
        <v>6</v>
      </c>
      <c r="H891" s="4" t="s">
        <v>6</v>
      </c>
    </row>
    <row r="892" spans="1:8">
      <c r="A892" t="n">
        <v>6807</v>
      </c>
      <c r="B892" s="47" t="n">
        <v>51</v>
      </c>
      <c r="C892" s="7" t="n">
        <v>3</v>
      </c>
      <c r="D892" s="7" t="n">
        <v>61441</v>
      </c>
      <c r="E892" s="7" t="s">
        <v>94</v>
      </c>
      <c r="F892" s="7" t="s">
        <v>95</v>
      </c>
      <c r="G892" s="7" t="s">
        <v>96</v>
      </c>
      <c r="H892" s="7" t="s">
        <v>97</v>
      </c>
    </row>
    <row r="893" spans="1:8">
      <c r="A893" t="s">
        <v>4</v>
      </c>
      <c r="B893" s="4" t="s">
        <v>5</v>
      </c>
      <c r="C893" s="4" t="s">
        <v>15</v>
      </c>
      <c r="D893" s="4" t="s">
        <v>10</v>
      </c>
      <c r="E893" s="4" t="s">
        <v>6</v>
      </c>
      <c r="F893" s="4" t="s">
        <v>6</v>
      </c>
      <c r="G893" s="4" t="s">
        <v>6</v>
      </c>
      <c r="H893" s="4" t="s">
        <v>6</v>
      </c>
    </row>
    <row r="894" spans="1:8">
      <c r="A894" t="n">
        <v>6820</v>
      </c>
      <c r="B894" s="47" t="n">
        <v>51</v>
      </c>
      <c r="C894" s="7" t="n">
        <v>3</v>
      </c>
      <c r="D894" s="7" t="n">
        <v>61442</v>
      </c>
      <c r="E894" s="7" t="s">
        <v>94</v>
      </c>
      <c r="F894" s="7" t="s">
        <v>95</v>
      </c>
      <c r="G894" s="7" t="s">
        <v>96</v>
      </c>
      <c r="H894" s="7" t="s">
        <v>97</v>
      </c>
    </row>
    <row r="895" spans="1:8">
      <c r="A895" t="s">
        <v>4</v>
      </c>
      <c r="B895" s="4" t="s">
        <v>5</v>
      </c>
      <c r="C895" s="4" t="s">
        <v>15</v>
      </c>
      <c r="D895" s="4" t="s">
        <v>10</v>
      </c>
      <c r="E895" s="4" t="s">
        <v>6</v>
      </c>
      <c r="F895" s="4" t="s">
        <v>6</v>
      </c>
      <c r="G895" s="4" t="s">
        <v>6</v>
      </c>
      <c r="H895" s="4" t="s">
        <v>6</v>
      </c>
    </row>
    <row r="896" spans="1:8">
      <c r="A896" t="n">
        <v>6833</v>
      </c>
      <c r="B896" s="47" t="n">
        <v>51</v>
      </c>
      <c r="C896" s="7" t="n">
        <v>3</v>
      </c>
      <c r="D896" s="7" t="n">
        <v>61443</v>
      </c>
      <c r="E896" s="7" t="s">
        <v>94</v>
      </c>
      <c r="F896" s="7" t="s">
        <v>95</v>
      </c>
      <c r="G896" s="7" t="s">
        <v>96</v>
      </c>
      <c r="H896" s="7" t="s">
        <v>97</v>
      </c>
    </row>
    <row r="897" spans="1:8">
      <c r="A897" t="s">
        <v>4</v>
      </c>
      <c r="B897" s="4" t="s">
        <v>5</v>
      </c>
      <c r="C897" s="4" t="s">
        <v>15</v>
      </c>
      <c r="D897" s="4" t="s">
        <v>10</v>
      </c>
      <c r="E897" s="4" t="s">
        <v>6</v>
      </c>
      <c r="F897" s="4" t="s">
        <v>6</v>
      </c>
      <c r="G897" s="4" t="s">
        <v>6</v>
      </c>
      <c r="H897" s="4" t="s">
        <v>6</v>
      </c>
    </row>
    <row r="898" spans="1:8">
      <c r="A898" t="n">
        <v>6846</v>
      </c>
      <c r="B898" s="47" t="n">
        <v>51</v>
      </c>
      <c r="C898" s="7" t="n">
        <v>3</v>
      </c>
      <c r="D898" s="7" t="n">
        <v>61444</v>
      </c>
      <c r="E898" s="7" t="s">
        <v>94</v>
      </c>
      <c r="F898" s="7" t="s">
        <v>95</v>
      </c>
      <c r="G898" s="7" t="s">
        <v>96</v>
      </c>
      <c r="H898" s="7" t="s">
        <v>97</v>
      </c>
    </row>
    <row r="899" spans="1:8">
      <c r="A899" t="s">
        <v>4</v>
      </c>
      <c r="B899" s="4" t="s">
        <v>5</v>
      </c>
      <c r="C899" s="4" t="s">
        <v>15</v>
      </c>
      <c r="D899" s="4" t="s">
        <v>10</v>
      </c>
      <c r="E899" s="4" t="s">
        <v>6</v>
      </c>
      <c r="F899" s="4" t="s">
        <v>6</v>
      </c>
      <c r="G899" s="4" t="s">
        <v>6</v>
      </c>
      <c r="H899" s="4" t="s">
        <v>6</v>
      </c>
    </row>
    <row r="900" spans="1:8">
      <c r="A900" t="n">
        <v>6859</v>
      </c>
      <c r="B900" s="47" t="n">
        <v>51</v>
      </c>
      <c r="C900" s="7" t="n">
        <v>3</v>
      </c>
      <c r="D900" s="7" t="n">
        <v>61445</v>
      </c>
      <c r="E900" s="7" t="s">
        <v>94</v>
      </c>
      <c r="F900" s="7" t="s">
        <v>95</v>
      </c>
      <c r="G900" s="7" t="s">
        <v>96</v>
      </c>
      <c r="H900" s="7" t="s">
        <v>97</v>
      </c>
    </row>
    <row r="901" spans="1:8">
      <c r="A901" t="s">
        <v>4</v>
      </c>
      <c r="B901" s="4" t="s">
        <v>5</v>
      </c>
      <c r="C901" s="4" t="s">
        <v>15</v>
      </c>
      <c r="D901" s="4" t="s">
        <v>10</v>
      </c>
      <c r="E901" s="4" t="s">
        <v>6</v>
      </c>
      <c r="F901" s="4" t="s">
        <v>6</v>
      </c>
      <c r="G901" s="4" t="s">
        <v>6</v>
      </c>
      <c r="H901" s="4" t="s">
        <v>6</v>
      </c>
    </row>
    <row r="902" spans="1:8">
      <c r="A902" t="n">
        <v>6872</v>
      </c>
      <c r="B902" s="47" t="n">
        <v>51</v>
      </c>
      <c r="C902" s="7" t="n">
        <v>3</v>
      </c>
      <c r="D902" s="7" t="n">
        <v>61446</v>
      </c>
      <c r="E902" s="7" t="s">
        <v>94</v>
      </c>
      <c r="F902" s="7" t="s">
        <v>95</v>
      </c>
      <c r="G902" s="7" t="s">
        <v>96</v>
      </c>
      <c r="H902" s="7" t="s">
        <v>97</v>
      </c>
    </row>
    <row r="903" spans="1:8">
      <c r="A903" t="s">
        <v>4</v>
      </c>
      <c r="B903" s="4" t="s">
        <v>5</v>
      </c>
      <c r="C903" s="4" t="s">
        <v>15</v>
      </c>
      <c r="D903" s="4" t="s">
        <v>10</v>
      </c>
      <c r="E903" s="4" t="s">
        <v>6</v>
      </c>
      <c r="F903" s="4" t="s">
        <v>6</v>
      </c>
      <c r="G903" s="4" t="s">
        <v>6</v>
      </c>
      <c r="H903" s="4" t="s">
        <v>6</v>
      </c>
    </row>
    <row r="904" spans="1:8">
      <c r="A904" t="n">
        <v>6885</v>
      </c>
      <c r="B904" s="47" t="n">
        <v>51</v>
      </c>
      <c r="C904" s="7" t="n">
        <v>3</v>
      </c>
      <c r="D904" s="7" t="n">
        <v>7032</v>
      </c>
      <c r="E904" s="7" t="s">
        <v>94</v>
      </c>
      <c r="F904" s="7" t="s">
        <v>95</v>
      </c>
      <c r="G904" s="7" t="s">
        <v>96</v>
      </c>
      <c r="H904" s="7" t="s">
        <v>97</v>
      </c>
    </row>
    <row r="905" spans="1:8">
      <c r="A905" t="s">
        <v>4</v>
      </c>
      <c r="B905" s="4" t="s">
        <v>5</v>
      </c>
      <c r="C905" s="4" t="s">
        <v>15</v>
      </c>
      <c r="D905" s="4" t="s">
        <v>10</v>
      </c>
      <c r="E905" s="4" t="s">
        <v>21</v>
      </c>
    </row>
    <row r="906" spans="1:8">
      <c r="A906" t="n">
        <v>6898</v>
      </c>
      <c r="B906" s="28" t="n">
        <v>58</v>
      </c>
      <c r="C906" s="7" t="n">
        <v>101</v>
      </c>
      <c r="D906" s="7" t="n">
        <v>300</v>
      </c>
      <c r="E906" s="7" t="n">
        <v>1</v>
      </c>
    </row>
    <row r="907" spans="1:8">
      <c r="A907" t="s">
        <v>4</v>
      </c>
      <c r="B907" s="4" t="s">
        <v>5</v>
      </c>
      <c r="C907" s="4" t="s">
        <v>15</v>
      </c>
      <c r="D907" s="4" t="s">
        <v>10</v>
      </c>
    </row>
    <row r="908" spans="1:8">
      <c r="A908" t="n">
        <v>6906</v>
      </c>
      <c r="B908" s="28" t="n">
        <v>58</v>
      </c>
      <c r="C908" s="7" t="n">
        <v>254</v>
      </c>
      <c r="D908" s="7" t="n">
        <v>0</v>
      </c>
    </row>
    <row r="909" spans="1:8">
      <c r="A909" t="s">
        <v>4</v>
      </c>
      <c r="B909" s="4" t="s">
        <v>5</v>
      </c>
      <c r="C909" s="4" t="s">
        <v>15</v>
      </c>
      <c r="D909" s="4" t="s">
        <v>15</v>
      </c>
      <c r="E909" s="4" t="s">
        <v>21</v>
      </c>
      <c r="F909" s="4" t="s">
        <v>21</v>
      </c>
      <c r="G909" s="4" t="s">
        <v>21</v>
      </c>
      <c r="H909" s="4" t="s">
        <v>10</v>
      </c>
    </row>
    <row r="910" spans="1:8">
      <c r="A910" t="n">
        <v>6910</v>
      </c>
      <c r="B910" s="32" t="n">
        <v>45</v>
      </c>
      <c r="C910" s="7" t="n">
        <v>2</v>
      </c>
      <c r="D910" s="7" t="n">
        <v>3</v>
      </c>
      <c r="E910" s="7" t="n">
        <v>-0.230000004172325</v>
      </c>
      <c r="F910" s="7" t="n">
        <v>4.80999994277954</v>
      </c>
      <c r="G910" s="7" t="n">
        <v>-122.5</v>
      </c>
      <c r="H910" s="7" t="n">
        <v>0</v>
      </c>
    </row>
    <row r="911" spans="1:8">
      <c r="A911" t="s">
        <v>4</v>
      </c>
      <c r="B911" s="4" t="s">
        <v>5</v>
      </c>
      <c r="C911" s="4" t="s">
        <v>15</v>
      </c>
      <c r="D911" s="4" t="s">
        <v>15</v>
      </c>
      <c r="E911" s="4" t="s">
        <v>21</v>
      </c>
      <c r="F911" s="4" t="s">
        <v>21</v>
      </c>
      <c r="G911" s="4" t="s">
        <v>21</v>
      </c>
      <c r="H911" s="4" t="s">
        <v>10</v>
      </c>
      <c r="I911" s="4" t="s">
        <v>15</v>
      </c>
    </row>
    <row r="912" spans="1:8">
      <c r="A912" t="n">
        <v>6927</v>
      </c>
      <c r="B912" s="32" t="n">
        <v>45</v>
      </c>
      <c r="C912" s="7" t="n">
        <v>4</v>
      </c>
      <c r="D912" s="7" t="n">
        <v>3</v>
      </c>
      <c r="E912" s="7" t="n">
        <v>8.63000011444092</v>
      </c>
      <c r="F912" s="7" t="n">
        <v>167.539993286133</v>
      </c>
      <c r="G912" s="7" t="n">
        <v>0</v>
      </c>
      <c r="H912" s="7" t="n">
        <v>0</v>
      </c>
      <c r="I912" s="7" t="n">
        <v>1</v>
      </c>
    </row>
    <row r="913" spans="1:9">
      <c r="A913" t="s">
        <v>4</v>
      </c>
      <c r="B913" s="4" t="s">
        <v>5</v>
      </c>
      <c r="C913" s="4" t="s">
        <v>15</v>
      </c>
      <c r="D913" s="4" t="s">
        <v>15</v>
      </c>
      <c r="E913" s="4" t="s">
        <v>21</v>
      </c>
      <c r="F913" s="4" t="s">
        <v>10</v>
      </c>
    </row>
    <row r="914" spans="1:9">
      <c r="A914" t="n">
        <v>6945</v>
      </c>
      <c r="B914" s="32" t="n">
        <v>45</v>
      </c>
      <c r="C914" s="7" t="n">
        <v>5</v>
      </c>
      <c r="D914" s="7" t="n">
        <v>3</v>
      </c>
      <c r="E914" s="7" t="n">
        <v>6.09999990463257</v>
      </c>
      <c r="F914" s="7" t="n">
        <v>0</v>
      </c>
    </row>
    <row r="915" spans="1:9">
      <c r="A915" t="s">
        <v>4</v>
      </c>
      <c r="B915" s="4" t="s">
        <v>5</v>
      </c>
      <c r="C915" s="4" t="s">
        <v>15</v>
      </c>
      <c r="D915" s="4" t="s">
        <v>15</v>
      </c>
      <c r="E915" s="4" t="s">
        <v>21</v>
      </c>
      <c r="F915" s="4" t="s">
        <v>10</v>
      </c>
    </row>
    <row r="916" spans="1:9">
      <c r="A916" t="n">
        <v>6954</v>
      </c>
      <c r="B916" s="32" t="n">
        <v>45</v>
      </c>
      <c r="C916" s="7" t="n">
        <v>11</v>
      </c>
      <c r="D916" s="7" t="n">
        <v>3</v>
      </c>
      <c r="E916" s="7" t="n">
        <v>30</v>
      </c>
      <c r="F916" s="7" t="n">
        <v>0</v>
      </c>
    </row>
    <row r="917" spans="1:9">
      <c r="A917" t="s">
        <v>4</v>
      </c>
      <c r="B917" s="4" t="s">
        <v>5</v>
      </c>
      <c r="C917" s="4" t="s">
        <v>15</v>
      </c>
      <c r="D917" s="4" t="s">
        <v>15</v>
      </c>
      <c r="E917" s="4" t="s">
        <v>21</v>
      </c>
      <c r="F917" s="4" t="s">
        <v>21</v>
      </c>
      <c r="G917" s="4" t="s">
        <v>21</v>
      </c>
      <c r="H917" s="4" t="s">
        <v>10</v>
      </c>
      <c r="I917" s="4" t="s">
        <v>15</v>
      </c>
    </row>
    <row r="918" spans="1:9">
      <c r="A918" t="n">
        <v>6963</v>
      </c>
      <c r="B918" s="32" t="n">
        <v>45</v>
      </c>
      <c r="C918" s="7" t="n">
        <v>4</v>
      </c>
      <c r="D918" s="7" t="n">
        <v>3</v>
      </c>
      <c r="E918" s="7" t="n">
        <v>10.8100004196167</v>
      </c>
      <c r="F918" s="7" t="n">
        <v>187.850006103516</v>
      </c>
      <c r="G918" s="7" t="n">
        <v>0</v>
      </c>
      <c r="H918" s="7" t="n">
        <v>30000</v>
      </c>
      <c r="I918" s="7" t="n">
        <v>1</v>
      </c>
    </row>
    <row r="919" spans="1:9">
      <c r="A919" t="s">
        <v>4</v>
      </c>
      <c r="B919" s="4" t="s">
        <v>5</v>
      </c>
      <c r="C919" s="4" t="s">
        <v>15</v>
      </c>
      <c r="D919" s="4" t="s">
        <v>15</v>
      </c>
      <c r="E919" s="4" t="s">
        <v>21</v>
      </c>
      <c r="F919" s="4" t="s">
        <v>10</v>
      </c>
    </row>
    <row r="920" spans="1:9">
      <c r="A920" t="n">
        <v>6981</v>
      </c>
      <c r="B920" s="32" t="n">
        <v>45</v>
      </c>
      <c r="C920" s="7" t="n">
        <v>5</v>
      </c>
      <c r="D920" s="7" t="n">
        <v>3</v>
      </c>
      <c r="E920" s="7" t="n">
        <v>8.19999980926514</v>
      </c>
      <c r="F920" s="7" t="n">
        <v>5500</v>
      </c>
    </row>
    <row r="921" spans="1:9">
      <c r="A921" t="s">
        <v>4</v>
      </c>
      <c r="B921" s="4" t="s">
        <v>5</v>
      </c>
      <c r="C921" s="4" t="s">
        <v>10</v>
      </c>
      <c r="D921" s="4" t="s">
        <v>21</v>
      </c>
      <c r="E921" s="4" t="s">
        <v>21</v>
      </c>
      <c r="F921" s="4" t="s">
        <v>21</v>
      </c>
      <c r="G921" s="4" t="s">
        <v>21</v>
      </c>
    </row>
    <row r="922" spans="1:9">
      <c r="A922" t="n">
        <v>6990</v>
      </c>
      <c r="B922" s="38" t="n">
        <v>46</v>
      </c>
      <c r="C922" s="7" t="n">
        <v>28</v>
      </c>
      <c r="D922" s="7" t="n">
        <v>-1.10000002384186</v>
      </c>
      <c r="E922" s="7" t="n">
        <v>3.65000009536743</v>
      </c>
      <c r="F922" s="7" t="n">
        <v>-124.75</v>
      </c>
      <c r="G922" s="7" t="n">
        <v>0</v>
      </c>
    </row>
    <row r="923" spans="1:9">
      <c r="A923" t="s">
        <v>4</v>
      </c>
      <c r="B923" s="4" t="s">
        <v>5</v>
      </c>
      <c r="C923" s="4" t="s">
        <v>10</v>
      </c>
      <c r="D923" s="4" t="s">
        <v>21</v>
      </c>
      <c r="E923" s="4" t="s">
        <v>21</v>
      </c>
      <c r="F923" s="4" t="s">
        <v>21</v>
      </c>
      <c r="G923" s="4" t="s">
        <v>21</v>
      </c>
    </row>
    <row r="924" spans="1:9">
      <c r="A924" t="n">
        <v>7009</v>
      </c>
      <c r="B924" s="38" t="n">
        <v>46</v>
      </c>
      <c r="C924" s="7" t="n">
        <v>29</v>
      </c>
      <c r="D924" s="7" t="n">
        <v>1.10000002384186</v>
      </c>
      <c r="E924" s="7" t="n">
        <v>3.65000009536743</v>
      </c>
      <c r="F924" s="7" t="n">
        <v>-124.720001220703</v>
      </c>
      <c r="G924" s="7" t="n">
        <v>0</v>
      </c>
    </row>
    <row r="925" spans="1:9">
      <c r="A925" t="s">
        <v>4</v>
      </c>
      <c r="B925" s="4" t="s">
        <v>5</v>
      </c>
      <c r="C925" s="4" t="s">
        <v>10</v>
      </c>
      <c r="D925" s="4" t="s">
        <v>21</v>
      </c>
      <c r="E925" s="4" t="s">
        <v>21</v>
      </c>
      <c r="F925" s="4" t="s">
        <v>21</v>
      </c>
      <c r="G925" s="4" t="s">
        <v>21</v>
      </c>
    </row>
    <row r="926" spans="1:9">
      <c r="A926" t="n">
        <v>7028</v>
      </c>
      <c r="B926" s="38" t="n">
        <v>46</v>
      </c>
      <c r="C926" s="7" t="n">
        <v>0</v>
      </c>
      <c r="D926" s="7" t="n">
        <v>0</v>
      </c>
      <c r="E926" s="7" t="n">
        <v>3.65000009536743</v>
      </c>
      <c r="F926" s="7" t="n">
        <v>-105.5</v>
      </c>
      <c r="G926" s="7" t="n">
        <v>180</v>
      </c>
    </row>
    <row r="927" spans="1:9">
      <c r="A927" t="s">
        <v>4</v>
      </c>
      <c r="B927" s="4" t="s">
        <v>5</v>
      </c>
      <c r="C927" s="4" t="s">
        <v>10</v>
      </c>
      <c r="D927" s="4" t="s">
        <v>21</v>
      </c>
      <c r="E927" s="4" t="s">
        <v>21</v>
      </c>
      <c r="F927" s="4" t="s">
        <v>21</v>
      </c>
      <c r="G927" s="4" t="s">
        <v>21</v>
      </c>
    </row>
    <row r="928" spans="1:9">
      <c r="A928" t="n">
        <v>7047</v>
      </c>
      <c r="B928" s="38" t="n">
        <v>46</v>
      </c>
      <c r="C928" s="7" t="n">
        <v>7032</v>
      </c>
      <c r="D928" s="7" t="n">
        <v>0.5</v>
      </c>
      <c r="E928" s="7" t="n">
        <v>3.65000009536743</v>
      </c>
      <c r="F928" s="7" t="n">
        <v>-105.300003051758</v>
      </c>
      <c r="G928" s="7" t="n">
        <v>180</v>
      </c>
    </row>
    <row r="929" spans="1:9">
      <c r="A929" t="s">
        <v>4</v>
      </c>
      <c r="B929" s="4" t="s">
        <v>5</v>
      </c>
      <c r="C929" s="4" t="s">
        <v>10</v>
      </c>
      <c r="D929" s="4" t="s">
        <v>10</v>
      </c>
      <c r="E929" s="4" t="s">
        <v>21</v>
      </c>
      <c r="F929" s="4" t="s">
        <v>21</v>
      </c>
      <c r="G929" s="4" t="s">
        <v>21</v>
      </c>
      <c r="H929" s="4" t="s">
        <v>21</v>
      </c>
      <c r="I929" s="4" t="s">
        <v>15</v>
      </c>
      <c r="J929" s="4" t="s">
        <v>10</v>
      </c>
    </row>
    <row r="930" spans="1:9">
      <c r="A930" t="n">
        <v>7066</v>
      </c>
      <c r="B930" s="52" t="n">
        <v>55</v>
      </c>
      <c r="C930" s="7" t="n">
        <v>0</v>
      </c>
      <c r="D930" s="7" t="n">
        <v>65024</v>
      </c>
      <c r="E930" s="7" t="n">
        <v>0</v>
      </c>
      <c r="F930" s="7" t="n">
        <v>0</v>
      </c>
      <c r="G930" s="7" t="n">
        <v>10</v>
      </c>
      <c r="H930" s="7" t="n">
        <v>4.5</v>
      </c>
      <c r="I930" s="7" t="n">
        <v>2</v>
      </c>
      <c r="J930" s="7" t="n">
        <v>0</v>
      </c>
    </row>
    <row r="931" spans="1:9">
      <c r="A931" t="s">
        <v>4</v>
      </c>
      <c r="B931" s="4" t="s">
        <v>5</v>
      </c>
      <c r="C931" s="4" t="s">
        <v>10</v>
      </c>
      <c r="D931" s="4" t="s">
        <v>10</v>
      </c>
      <c r="E931" s="4" t="s">
        <v>21</v>
      </c>
      <c r="F931" s="4" t="s">
        <v>21</v>
      </c>
      <c r="G931" s="4" t="s">
        <v>21</v>
      </c>
      <c r="H931" s="4" t="s">
        <v>21</v>
      </c>
      <c r="I931" s="4" t="s">
        <v>15</v>
      </c>
      <c r="J931" s="4" t="s">
        <v>10</v>
      </c>
    </row>
    <row r="932" spans="1:9">
      <c r="A932" t="n">
        <v>7090</v>
      </c>
      <c r="B932" s="52" t="n">
        <v>55</v>
      </c>
      <c r="C932" s="7" t="n">
        <v>7032</v>
      </c>
      <c r="D932" s="7" t="n">
        <v>65024</v>
      </c>
      <c r="E932" s="7" t="n">
        <v>0</v>
      </c>
      <c r="F932" s="7" t="n">
        <v>0</v>
      </c>
      <c r="G932" s="7" t="n">
        <v>10</v>
      </c>
      <c r="H932" s="7" t="n">
        <v>4.5</v>
      </c>
      <c r="I932" s="7" t="n">
        <v>2</v>
      </c>
      <c r="J932" s="7" t="n">
        <v>0</v>
      </c>
    </row>
    <row r="933" spans="1:9">
      <c r="A933" t="s">
        <v>4</v>
      </c>
      <c r="B933" s="4" t="s">
        <v>5</v>
      </c>
      <c r="C933" s="4" t="s">
        <v>15</v>
      </c>
      <c r="D933" s="41" t="s">
        <v>77</v>
      </c>
      <c r="E933" s="4" t="s">
        <v>5</v>
      </c>
      <c r="F933" s="4" t="s">
        <v>15</v>
      </c>
      <c r="G933" s="4" t="s">
        <v>10</v>
      </c>
      <c r="H933" s="41" t="s">
        <v>78</v>
      </c>
      <c r="I933" s="4" t="s">
        <v>15</v>
      </c>
      <c r="J933" s="4" t="s">
        <v>22</v>
      </c>
    </row>
    <row r="934" spans="1:9">
      <c r="A934" t="n">
        <v>7114</v>
      </c>
      <c r="B934" s="11" t="n">
        <v>5</v>
      </c>
      <c r="C934" s="7" t="n">
        <v>28</v>
      </c>
      <c r="D934" s="41" t="s">
        <v>3</v>
      </c>
      <c r="E934" s="31" t="n">
        <v>64</v>
      </c>
      <c r="F934" s="7" t="n">
        <v>5</v>
      </c>
      <c r="G934" s="7" t="n">
        <v>3</v>
      </c>
      <c r="H934" s="41" t="s">
        <v>3</v>
      </c>
      <c r="I934" s="7" t="n">
        <v>1</v>
      </c>
      <c r="J934" s="12" t="n">
        <f t="normal" ca="1">A962</f>
        <v>0</v>
      </c>
    </row>
    <row r="935" spans="1:9">
      <c r="A935" t="s">
        <v>4</v>
      </c>
      <c r="B935" s="4" t="s">
        <v>5</v>
      </c>
      <c r="C935" s="4" t="s">
        <v>10</v>
      </c>
      <c r="D935" s="4" t="s">
        <v>21</v>
      </c>
      <c r="E935" s="4" t="s">
        <v>21</v>
      </c>
      <c r="F935" s="4" t="s">
        <v>21</v>
      </c>
      <c r="G935" s="4" t="s">
        <v>21</v>
      </c>
    </row>
    <row r="936" spans="1:9">
      <c r="A936" t="n">
        <v>7125</v>
      </c>
      <c r="B936" s="38" t="n">
        <v>46</v>
      </c>
      <c r="C936" s="7" t="n">
        <v>3</v>
      </c>
      <c r="D936" s="7" t="n">
        <v>1.29999995231628</v>
      </c>
      <c r="E936" s="7" t="n">
        <v>3.65000009536743</v>
      </c>
      <c r="F936" s="7" t="n">
        <v>-105</v>
      </c>
      <c r="G936" s="7" t="n">
        <v>180</v>
      </c>
    </row>
    <row r="937" spans="1:9">
      <c r="A937" t="s">
        <v>4</v>
      </c>
      <c r="B937" s="4" t="s">
        <v>5</v>
      </c>
      <c r="C937" s="4" t="s">
        <v>10</v>
      </c>
      <c r="D937" s="4" t="s">
        <v>21</v>
      </c>
      <c r="E937" s="4" t="s">
        <v>21</v>
      </c>
      <c r="F937" s="4" t="s">
        <v>21</v>
      </c>
      <c r="G937" s="4" t="s">
        <v>21</v>
      </c>
    </row>
    <row r="938" spans="1:9">
      <c r="A938" t="n">
        <v>7144</v>
      </c>
      <c r="B938" s="38" t="n">
        <v>46</v>
      </c>
      <c r="C938" s="7" t="n">
        <v>61491</v>
      </c>
      <c r="D938" s="7" t="n">
        <v>-1.29999995231628</v>
      </c>
      <c r="E938" s="7" t="n">
        <v>3.65000009536743</v>
      </c>
      <c r="F938" s="7" t="n">
        <v>-105</v>
      </c>
      <c r="G938" s="7" t="n">
        <v>180</v>
      </c>
    </row>
    <row r="939" spans="1:9">
      <c r="A939" t="s">
        <v>4</v>
      </c>
      <c r="B939" s="4" t="s">
        <v>5</v>
      </c>
      <c r="C939" s="4" t="s">
        <v>10</v>
      </c>
      <c r="D939" s="4" t="s">
        <v>21</v>
      </c>
      <c r="E939" s="4" t="s">
        <v>21</v>
      </c>
      <c r="F939" s="4" t="s">
        <v>21</v>
      </c>
      <c r="G939" s="4" t="s">
        <v>21</v>
      </c>
    </row>
    <row r="940" spans="1:9">
      <c r="A940" t="n">
        <v>7163</v>
      </c>
      <c r="B940" s="38" t="n">
        <v>46</v>
      </c>
      <c r="C940" s="7" t="n">
        <v>61492</v>
      </c>
      <c r="D940" s="7" t="n">
        <v>2.09999990463257</v>
      </c>
      <c r="E940" s="7" t="n">
        <v>3.65000009536743</v>
      </c>
      <c r="F940" s="7" t="n">
        <v>-103.5</v>
      </c>
      <c r="G940" s="7" t="n">
        <v>180</v>
      </c>
    </row>
    <row r="941" spans="1:9">
      <c r="A941" t="s">
        <v>4</v>
      </c>
      <c r="B941" s="4" t="s">
        <v>5</v>
      </c>
      <c r="C941" s="4" t="s">
        <v>10</v>
      </c>
      <c r="D941" s="4" t="s">
        <v>21</v>
      </c>
      <c r="E941" s="4" t="s">
        <v>21</v>
      </c>
      <c r="F941" s="4" t="s">
        <v>21</v>
      </c>
      <c r="G941" s="4" t="s">
        <v>21</v>
      </c>
    </row>
    <row r="942" spans="1:9">
      <c r="A942" t="n">
        <v>7182</v>
      </c>
      <c r="B942" s="38" t="n">
        <v>46</v>
      </c>
      <c r="C942" s="7" t="n">
        <v>61493</v>
      </c>
      <c r="D942" s="7" t="n">
        <v>0.699999988079071</v>
      </c>
      <c r="E942" s="7" t="n">
        <v>3.65000009536743</v>
      </c>
      <c r="F942" s="7" t="n">
        <v>-103.5</v>
      </c>
      <c r="G942" s="7" t="n">
        <v>180</v>
      </c>
    </row>
    <row r="943" spans="1:9">
      <c r="A943" t="s">
        <v>4</v>
      </c>
      <c r="B943" s="4" t="s">
        <v>5</v>
      </c>
      <c r="C943" s="4" t="s">
        <v>10</v>
      </c>
      <c r="D943" s="4" t="s">
        <v>21</v>
      </c>
      <c r="E943" s="4" t="s">
        <v>21</v>
      </c>
      <c r="F943" s="4" t="s">
        <v>21</v>
      </c>
      <c r="G943" s="4" t="s">
        <v>21</v>
      </c>
    </row>
    <row r="944" spans="1:9">
      <c r="A944" t="n">
        <v>7201</v>
      </c>
      <c r="B944" s="38" t="n">
        <v>46</v>
      </c>
      <c r="C944" s="7" t="n">
        <v>61494</v>
      </c>
      <c r="D944" s="7" t="n">
        <v>-0.699999988079071</v>
      </c>
      <c r="E944" s="7" t="n">
        <v>3.65000009536743</v>
      </c>
      <c r="F944" s="7" t="n">
        <v>-103.5</v>
      </c>
      <c r="G944" s="7" t="n">
        <v>180</v>
      </c>
    </row>
    <row r="945" spans="1:10">
      <c r="A945" t="s">
        <v>4</v>
      </c>
      <c r="B945" s="4" t="s">
        <v>5</v>
      </c>
      <c r="C945" s="4" t="s">
        <v>10</v>
      </c>
      <c r="D945" s="4" t="s">
        <v>21</v>
      </c>
      <c r="E945" s="4" t="s">
        <v>21</v>
      </c>
      <c r="F945" s="4" t="s">
        <v>21</v>
      </c>
      <c r="G945" s="4" t="s">
        <v>21</v>
      </c>
    </row>
    <row r="946" spans="1:10">
      <c r="A946" t="n">
        <v>7220</v>
      </c>
      <c r="B946" s="38" t="n">
        <v>46</v>
      </c>
      <c r="C946" s="7" t="n">
        <v>61495</v>
      </c>
      <c r="D946" s="7" t="n">
        <v>-2.09999990463257</v>
      </c>
      <c r="E946" s="7" t="n">
        <v>3.65000009536743</v>
      </c>
      <c r="F946" s="7" t="n">
        <v>-103.5</v>
      </c>
      <c r="G946" s="7" t="n">
        <v>180</v>
      </c>
    </row>
    <row r="947" spans="1:10">
      <c r="A947" t="s">
        <v>4</v>
      </c>
      <c r="B947" s="4" t="s">
        <v>5</v>
      </c>
      <c r="C947" s="4" t="s">
        <v>10</v>
      </c>
      <c r="D947" s="4" t="s">
        <v>10</v>
      </c>
      <c r="E947" s="4" t="s">
        <v>21</v>
      </c>
      <c r="F947" s="4" t="s">
        <v>21</v>
      </c>
      <c r="G947" s="4" t="s">
        <v>21</v>
      </c>
      <c r="H947" s="4" t="s">
        <v>21</v>
      </c>
      <c r="I947" s="4" t="s">
        <v>15</v>
      </c>
      <c r="J947" s="4" t="s">
        <v>10</v>
      </c>
    </row>
    <row r="948" spans="1:10">
      <c r="A948" t="n">
        <v>7239</v>
      </c>
      <c r="B948" s="52" t="n">
        <v>55</v>
      </c>
      <c r="C948" s="7" t="n">
        <v>3</v>
      </c>
      <c r="D948" s="7" t="n">
        <v>65024</v>
      </c>
      <c r="E948" s="7" t="n">
        <v>0</v>
      </c>
      <c r="F948" s="7" t="n">
        <v>0</v>
      </c>
      <c r="G948" s="7" t="n">
        <v>10</v>
      </c>
      <c r="H948" s="7" t="n">
        <v>4.5</v>
      </c>
      <c r="I948" s="7" t="n">
        <v>2</v>
      </c>
      <c r="J948" s="7" t="n">
        <v>0</v>
      </c>
    </row>
    <row r="949" spans="1:10">
      <c r="A949" t="s">
        <v>4</v>
      </c>
      <c r="B949" s="4" t="s">
        <v>5</v>
      </c>
      <c r="C949" s="4" t="s">
        <v>10</v>
      </c>
      <c r="D949" s="4" t="s">
        <v>10</v>
      </c>
      <c r="E949" s="4" t="s">
        <v>21</v>
      </c>
      <c r="F949" s="4" t="s">
        <v>21</v>
      </c>
      <c r="G949" s="4" t="s">
        <v>21</v>
      </c>
      <c r="H949" s="4" t="s">
        <v>21</v>
      </c>
      <c r="I949" s="4" t="s">
        <v>15</v>
      </c>
      <c r="J949" s="4" t="s">
        <v>10</v>
      </c>
    </row>
    <row r="950" spans="1:10">
      <c r="A950" t="n">
        <v>7263</v>
      </c>
      <c r="B950" s="52" t="n">
        <v>55</v>
      </c>
      <c r="C950" s="7" t="n">
        <v>61491</v>
      </c>
      <c r="D950" s="7" t="n">
        <v>65024</v>
      </c>
      <c r="E950" s="7" t="n">
        <v>0</v>
      </c>
      <c r="F950" s="7" t="n">
        <v>0</v>
      </c>
      <c r="G950" s="7" t="n">
        <v>10</v>
      </c>
      <c r="H950" s="7" t="n">
        <v>4.5</v>
      </c>
      <c r="I950" s="7" t="n">
        <v>2</v>
      </c>
      <c r="J950" s="7" t="n">
        <v>0</v>
      </c>
    </row>
    <row r="951" spans="1:10">
      <c r="A951" t="s">
        <v>4</v>
      </c>
      <c r="B951" s="4" t="s">
        <v>5</v>
      </c>
      <c r="C951" s="4" t="s">
        <v>10</v>
      </c>
      <c r="D951" s="4" t="s">
        <v>10</v>
      </c>
      <c r="E951" s="4" t="s">
        <v>21</v>
      </c>
      <c r="F951" s="4" t="s">
        <v>21</v>
      </c>
      <c r="G951" s="4" t="s">
        <v>21</v>
      </c>
      <c r="H951" s="4" t="s">
        <v>21</v>
      </c>
      <c r="I951" s="4" t="s">
        <v>15</v>
      </c>
      <c r="J951" s="4" t="s">
        <v>10</v>
      </c>
    </row>
    <row r="952" spans="1:10">
      <c r="A952" t="n">
        <v>7287</v>
      </c>
      <c r="B952" s="52" t="n">
        <v>55</v>
      </c>
      <c r="C952" s="7" t="n">
        <v>61492</v>
      </c>
      <c r="D952" s="7" t="n">
        <v>65024</v>
      </c>
      <c r="E952" s="7" t="n">
        <v>0</v>
      </c>
      <c r="F952" s="7" t="n">
        <v>0</v>
      </c>
      <c r="G952" s="7" t="n">
        <v>10</v>
      </c>
      <c r="H952" s="7" t="n">
        <v>4.5</v>
      </c>
      <c r="I952" s="7" t="n">
        <v>2</v>
      </c>
      <c r="J952" s="7" t="n">
        <v>0</v>
      </c>
    </row>
    <row r="953" spans="1:10">
      <c r="A953" t="s">
        <v>4</v>
      </c>
      <c r="B953" s="4" t="s">
        <v>5</v>
      </c>
      <c r="C953" s="4" t="s">
        <v>10</v>
      </c>
      <c r="D953" s="4" t="s">
        <v>10</v>
      </c>
      <c r="E953" s="4" t="s">
        <v>21</v>
      </c>
      <c r="F953" s="4" t="s">
        <v>21</v>
      </c>
      <c r="G953" s="4" t="s">
        <v>21</v>
      </c>
      <c r="H953" s="4" t="s">
        <v>21</v>
      </c>
      <c r="I953" s="4" t="s">
        <v>15</v>
      </c>
      <c r="J953" s="4" t="s">
        <v>10</v>
      </c>
    </row>
    <row r="954" spans="1:10">
      <c r="A954" t="n">
        <v>7311</v>
      </c>
      <c r="B954" s="52" t="n">
        <v>55</v>
      </c>
      <c r="C954" s="7" t="n">
        <v>61493</v>
      </c>
      <c r="D954" s="7" t="n">
        <v>65024</v>
      </c>
      <c r="E954" s="7" t="n">
        <v>0</v>
      </c>
      <c r="F954" s="7" t="n">
        <v>0</v>
      </c>
      <c r="G954" s="7" t="n">
        <v>10</v>
      </c>
      <c r="H954" s="7" t="n">
        <v>4.5</v>
      </c>
      <c r="I954" s="7" t="n">
        <v>2</v>
      </c>
      <c r="J954" s="7" t="n">
        <v>0</v>
      </c>
    </row>
    <row r="955" spans="1:10">
      <c r="A955" t="s">
        <v>4</v>
      </c>
      <c r="B955" s="4" t="s">
        <v>5</v>
      </c>
      <c r="C955" s="4" t="s">
        <v>10</v>
      </c>
      <c r="D955" s="4" t="s">
        <v>10</v>
      </c>
      <c r="E955" s="4" t="s">
        <v>21</v>
      </c>
      <c r="F955" s="4" t="s">
        <v>21</v>
      </c>
      <c r="G955" s="4" t="s">
        <v>21</v>
      </c>
      <c r="H955" s="4" t="s">
        <v>21</v>
      </c>
      <c r="I955" s="4" t="s">
        <v>15</v>
      </c>
      <c r="J955" s="4" t="s">
        <v>10</v>
      </c>
    </row>
    <row r="956" spans="1:10">
      <c r="A956" t="n">
        <v>7335</v>
      </c>
      <c r="B956" s="52" t="n">
        <v>55</v>
      </c>
      <c r="C956" s="7" t="n">
        <v>61494</v>
      </c>
      <c r="D956" s="7" t="n">
        <v>65024</v>
      </c>
      <c r="E956" s="7" t="n">
        <v>0</v>
      </c>
      <c r="F956" s="7" t="n">
        <v>0</v>
      </c>
      <c r="G956" s="7" t="n">
        <v>10</v>
      </c>
      <c r="H956" s="7" t="n">
        <v>4.5</v>
      </c>
      <c r="I956" s="7" t="n">
        <v>2</v>
      </c>
      <c r="J956" s="7" t="n">
        <v>0</v>
      </c>
    </row>
    <row r="957" spans="1:10">
      <c r="A957" t="s">
        <v>4</v>
      </c>
      <c r="B957" s="4" t="s">
        <v>5</v>
      </c>
      <c r="C957" s="4" t="s">
        <v>10</v>
      </c>
      <c r="D957" s="4" t="s">
        <v>10</v>
      </c>
      <c r="E957" s="4" t="s">
        <v>21</v>
      </c>
      <c r="F957" s="4" t="s">
        <v>21</v>
      </c>
      <c r="G957" s="4" t="s">
        <v>21</v>
      </c>
      <c r="H957" s="4" t="s">
        <v>21</v>
      </c>
      <c r="I957" s="4" t="s">
        <v>15</v>
      </c>
      <c r="J957" s="4" t="s">
        <v>10</v>
      </c>
    </row>
    <row r="958" spans="1:10">
      <c r="A958" t="n">
        <v>7359</v>
      </c>
      <c r="B958" s="52" t="n">
        <v>55</v>
      </c>
      <c r="C958" s="7" t="n">
        <v>61495</v>
      </c>
      <c r="D958" s="7" t="n">
        <v>65024</v>
      </c>
      <c r="E958" s="7" t="n">
        <v>0</v>
      </c>
      <c r="F958" s="7" t="n">
        <v>0</v>
      </c>
      <c r="G958" s="7" t="n">
        <v>10</v>
      </c>
      <c r="H958" s="7" t="n">
        <v>4.5</v>
      </c>
      <c r="I958" s="7" t="n">
        <v>2</v>
      </c>
      <c r="J958" s="7" t="n">
        <v>0</v>
      </c>
    </row>
    <row r="959" spans="1:10">
      <c r="A959" t="s">
        <v>4</v>
      </c>
      <c r="B959" s="4" t="s">
        <v>5</v>
      </c>
      <c r="C959" s="4" t="s">
        <v>22</v>
      </c>
    </row>
    <row r="960" spans="1:10">
      <c r="A960" t="n">
        <v>7383</v>
      </c>
      <c r="B960" s="15" t="n">
        <v>3</v>
      </c>
      <c r="C960" s="12" t="n">
        <f t="normal" ca="1">A986</f>
        <v>0</v>
      </c>
    </row>
    <row r="961" spans="1:10">
      <c r="A961" t="s">
        <v>4</v>
      </c>
      <c r="B961" s="4" t="s">
        <v>5</v>
      </c>
      <c r="C961" s="4" t="s">
        <v>10</v>
      </c>
      <c r="D961" s="4" t="s">
        <v>21</v>
      </c>
      <c r="E961" s="4" t="s">
        <v>21</v>
      </c>
      <c r="F961" s="4" t="s">
        <v>21</v>
      </c>
      <c r="G961" s="4" t="s">
        <v>21</v>
      </c>
    </row>
    <row r="962" spans="1:10">
      <c r="A962" t="n">
        <v>7388</v>
      </c>
      <c r="B962" s="38" t="n">
        <v>46</v>
      </c>
      <c r="C962" s="7" t="n">
        <v>61491</v>
      </c>
      <c r="D962" s="7" t="n">
        <v>1.29999995231628</v>
      </c>
      <c r="E962" s="7" t="n">
        <v>3.65000009536743</v>
      </c>
      <c r="F962" s="7" t="n">
        <v>-105</v>
      </c>
      <c r="G962" s="7" t="n">
        <v>180</v>
      </c>
    </row>
    <row r="963" spans="1:10">
      <c r="A963" t="s">
        <v>4</v>
      </c>
      <c r="B963" s="4" t="s">
        <v>5</v>
      </c>
      <c r="C963" s="4" t="s">
        <v>10</v>
      </c>
      <c r="D963" s="4" t="s">
        <v>21</v>
      </c>
      <c r="E963" s="4" t="s">
        <v>21</v>
      </c>
      <c r="F963" s="4" t="s">
        <v>21</v>
      </c>
      <c r="G963" s="4" t="s">
        <v>21</v>
      </c>
    </row>
    <row r="964" spans="1:10">
      <c r="A964" t="n">
        <v>7407</v>
      </c>
      <c r="B964" s="38" t="n">
        <v>46</v>
      </c>
      <c r="C964" s="7" t="n">
        <v>61492</v>
      </c>
      <c r="D964" s="7" t="n">
        <v>-1.29999995231628</v>
      </c>
      <c r="E964" s="7" t="n">
        <v>3.65000009536743</v>
      </c>
      <c r="F964" s="7" t="n">
        <v>-105</v>
      </c>
      <c r="G964" s="7" t="n">
        <v>180</v>
      </c>
    </row>
    <row r="965" spans="1:10">
      <c r="A965" t="s">
        <v>4</v>
      </c>
      <c r="B965" s="4" t="s">
        <v>5</v>
      </c>
      <c r="C965" s="4" t="s">
        <v>10</v>
      </c>
      <c r="D965" s="4" t="s">
        <v>21</v>
      </c>
      <c r="E965" s="4" t="s">
        <v>21</v>
      </c>
      <c r="F965" s="4" t="s">
        <v>21</v>
      </c>
      <c r="G965" s="4" t="s">
        <v>21</v>
      </c>
    </row>
    <row r="966" spans="1:10">
      <c r="A966" t="n">
        <v>7426</v>
      </c>
      <c r="B966" s="38" t="n">
        <v>46</v>
      </c>
      <c r="C966" s="7" t="n">
        <v>61493</v>
      </c>
      <c r="D966" s="7" t="n">
        <v>2.09999990463257</v>
      </c>
      <c r="E966" s="7" t="n">
        <v>3.65000009536743</v>
      </c>
      <c r="F966" s="7" t="n">
        <v>-103.5</v>
      </c>
      <c r="G966" s="7" t="n">
        <v>180</v>
      </c>
    </row>
    <row r="967" spans="1:10">
      <c r="A967" t="s">
        <v>4</v>
      </c>
      <c r="B967" s="4" t="s">
        <v>5</v>
      </c>
      <c r="C967" s="4" t="s">
        <v>10</v>
      </c>
      <c r="D967" s="4" t="s">
        <v>21</v>
      </c>
      <c r="E967" s="4" t="s">
        <v>21</v>
      </c>
      <c r="F967" s="4" t="s">
        <v>21</v>
      </c>
      <c r="G967" s="4" t="s">
        <v>21</v>
      </c>
    </row>
    <row r="968" spans="1:10">
      <c r="A968" t="n">
        <v>7445</v>
      </c>
      <c r="B968" s="38" t="n">
        <v>46</v>
      </c>
      <c r="C968" s="7" t="n">
        <v>61494</v>
      </c>
      <c r="D968" s="7" t="n">
        <v>0.699999988079071</v>
      </c>
      <c r="E968" s="7" t="n">
        <v>3.65000009536743</v>
      </c>
      <c r="F968" s="7" t="n">
        <v>-103.5</v>
      </c>
      <c r="G968" s="7" t="n">
        <v>180</v>
      </c>
    </row>
    <row r="969" spans="1:10">
      <c r="A969" t="s">
        <v>4</v>
      </c>
      <c r="B969" s="4" t="s">
        <v>5</v>
      </c>
      <c r="C969" s="4" t="s">
        <v>10</v>
      </c>
      <c r="D969" s="4" t="s">
        <v>21</v>
      </c>
      <c r="E969" s="4" t="s">
        <v>21</v>
      </c>
      <c r="F969" s="4" t="s">
        <v>21</v>
      </c>
      <c r="G969" s="4" t="s">
        <v>21</v>
      </c>
    </row>
    <row r="970" spans="1:10">
      <c r="A970" t="n">
        <v>7464</v>
      </c>
      <c r="B970" s="38" t="n">
        <v>46</v>
      </c>
      <c r="C970" s="7" t="n">
        <v>61495</v>
      </c>
      <c r="D970" s="7" t="n">
        <v>-0.699999988079071</v>
      </c>
      <c r="E970" s="7" t="n">
        <v>3.65000009536743</v>
      </c>
      <c r="F970" s="7" t="n">
        <v>-103.5</v>
      </c>
      <c r="G970" s="7" t="n">
        <v>180</v>
      </c>
    </row>
    <row r="971" spans="1:10">
      <c r="A971" t="s">
        <v>4</v>
      </c>
      <c r="B971" s="4" t="s">
        <v>5</v>
      </c>
      <c r="C971" s="4" t="s">
        <v>10</v>
      </c>
      <c r="D971" s="4" t="s">
        <v>21</v>
      </c>
      <c r="E971" s="4" t="s">
        <v>21</v>
      </c>
      <c r="F971" s="4" t="s">
        <v>21</v>
      </c>
      <c r="G971" s="4" t="s">
        <v>21</v>
      </c>
    </row>
    <row r="972" spans="1:10">
      <c r="A972" t="n">
        <v>7483</v>
      </c>
      <c r="B972" s="38" t="n">
        <v>46</v>
      </c>
      <c r="C972" s="7" t="n">
        <v>61496</v>
      </c>
      <c r="D972" s="7" t="n">
        <v>-2.09999990463257</v>
      </c>
      <c r="E972" s="7" t="n">
        <v>3.65000009536743</v>
      </c>
      <c r="F972" s="7" t="n">
        <v>-103.5</v>
      </c>
      <c r="G972" s="7" t="n">
        <v>180</v>
      </c>
    </row>
    <row r="973" spans="1:10">
      <c r="A973" t="s">
        <v>4</v>
      </c>
      <c r="B973" s="4" t="s">
        <v>5</v>
      </c>
      <c r="C973" s="4" t="s">
        <v>10</v>
      </c>
      <c r="D973" s="4" t="s">
        <v>10</v>
      </c>
      <c r="E973" s="4" t="s">
        <v>21</v>
      </c>
      <c r="F973" s="4" t="s">
        <v>21</v>
      </c>
      <c r="G973" s="4" t="s">
        <v>21</v>
      </c>
      <c r="H973" s="4" t="s">
        <v>21</v>
      </c>
      <c r="I973" s="4" t="s">
        <v>15</v>
      </c>
      <c r="J973" s="4" t="s">
        <v>10</v>
      </c>
    </row>
    <row r="974" spans="1:10">
      <c r="A974" t="n">
        <v>7502</v>
      </c>
      <c r="B974" s="52" t="n">
        <v>55</v>
      </c>
      <c r="C974" s="7" t="n">
        <v>61491</v>
      </c>
      <c r="D974" s="7" t="n">
        <v>65024</v>
      </c>
      <c r="E974" s="7" t="n">
        <v>0</v>
      </c>
      <c r="F974" s="7" t="n">
        <v>0</v>
      </c>
      <c r="G974" s="7" t="n">
        <v>10</v>
      </c>
      <c r="H974" s="7" t="n">
        <v>4.5</v>
      </c>
      <c r="I974" s="7" t="n">
        <v>2</v>
      </c>
      <c r="J974" s="7" t="n">
        <v>0</v>
      </c>
    </row>
    <row r="975" spans="1:10">
      <c r="A975" t="s">
        <v>4</v>
      </c>
      <c r="B975" s="4" t="s">
        <v>5</v>
      </c>
      <c r="C975" s="4" t="s">
        <v>10</v>
      </c>
      <c r="D975" s="4" t="s">
        <v>10</v>
      </c>
      <c r="E975" s="4" t="s">
        <v>21</v>
      </c>
      <c r="F975" s="4" t="s">
        <v>21</v>
      </c>
      <c r="G975" s="4" t="s">
        <v>21</v>
      </c>
      <c r="H975" s="4" t="s">
        <v>21</v>
      </c>
      <c r="I975" s="4" t="s">
        <v>15</v>
      </c>
      <c r="J975" s="4" t="s">
        <v>10</v>
      </c>
    </row>
    <row r="976" spans="1:10">
      <c r="A976" t="n">
        <v>7526</v>
      </c>
      <c r="B976" s="52" t="n">
        <v>55</v>
      </c>
      <c r="C976" s="7" t="n">
        <v>61492</v>
      </c>
      <c r="D976" s="7" t="n">
        <v>65024</v>
      </c>
      <c r="E976" s="7" t="n">
        <v>0</v>
      </c>
      <c r="F976" s="7" t="n">
        <v>0</v>
      </c>
      <c r="G976" s="7" t="n">
        <v>10</v>
      </c>
      <c r="H976" s="7" t="n">
        <v>4.5</v>
      </c>
      <c r="I976" s="7" t="n">
        <v>2</v>
      </c>
      <c r="J976" s="7" t="n">
        <v>0</v>
      </c>
    </row>
    <row r="977" spans="1:10">
      <c r="A977" t="s">
        <v>4</v>
      </c>
      <c r="B977" s="4" t="s">
        <v>5</v>
      </c>
      <c r="C977" s="4" t="s">
        <v>10</v>
      </c>
      <c r="D977" s="4" t="s">
        <v>10</v>
      </c>
      <c r="E977" s="4" t="s">
        <v>21</v>
      </c>
      <c r="F977" s="4" t="s">
        <v>21</v>
      </c>
      <c r="G977" s="4" t="s">
        <v>21</v>
      </c>
      <c r="H977" s="4" t="s">
        <v>21</v>
      </c>
      <c r="I977" s="4" t="s">
        <v>15</v>
      </c>
      <c r="J977" s="4" t="s">
        <v>10</v>
      </c>
    </row>
    <row r="978" spans="1:10">
      <c r="A978" t="n">
        <v>7550</v>
      </c>
      <c r="B978" s="52" t="n">
        <v>55</v>
      </c>
      <c r="C978" s="7" t="n">
        <v>61493</v>
      </c>
      <c r="D978" s="7" t="n">
        <v>65024</v>
      </c>
      <c r="E978" s="7" t="n">
        <v>0</v>
      </c>
      <c r="F978" s="7" t="n">
        <v>0</v>
      </c>
      <c r="G978" s="7" t="n">
        <v>10</v>
      </c>
      <c r="H978" s="7" t="n">
        <v>4.5</v>
      </c>
      <c r="I978" s="7" t="n">
        <v>2</v>
      </c>
      <c r="J978" s="7" t="n">
        <v>0</v>
      </c>
    </row>
    <row r="979" spans="1:10">
      <c r="A979" t="s">
        <v>4</v>
      </c>
      <c r="B979" s="4" t="s">
        <v>5</v>
      </c>
      <c r="C979" s="4" t="s">
        <v>10</v>
      </c>
      <c r="D979" s="4" t="s">
        <v>10</v>
      </c>
      <c r="E979" s="4" t="s">
        <v>21</v>
      </c>
      <c r="F979" s="4" t="s">
        <v>21</v>
      </c>
      <c r="G979" s="4" t="s">
        <v>21</v>
      </c>
      <c r="H979" s="4" t="s">
        <v>21</v>
      </c>
      <c r="I979" s="4" t="s">
        <v>15</v>
      </c>
      <c r="J979" s="4" t="s">
        <v>10</v>
      </c>
    </row>
    <row r="980" spans="1:10">
      <c r="A980" t="n">
        <v>7574</v>
      </c>
      <c r="B980" s="52" t="n">
        <v>55</v>
      </c>
      <c r="C980" s="7" t="n">
        <v>61494</v>
      </c>
      <c r="D980" s="7" t="n">
        <v>65024</v>
      </c>
      <c r="E980" s="7" t="n">
        <v>0</v>
      </c>
      <c r="F980" s="7" t="n">
        <v>0</v>
      </c>
      <c r="G980" s="7" t="n">
        <v>10</v>
      </c>
      <c r="H980" s="7" t="n">
        <v>4.5</v>
      </c>
      <c r="I980" s="7" t="n">
        <v>2</v>
      </c>
      <c r="J980" s="7" t="n">
        <v>0</v>
      </c>
    </row>
    <row r="981" spans="1:10">
      <c r="A981" t="s">
        <v>4</v>
      </c>
      <c r="B981" s="4" t="s">
        <v>5</v>
      </c>
      <c r="C981" s="4" t="s">
        <v>10</v>
      </c>
      <c r="D981" s="4" t="s">
        <v>10</v>
      </c>
      <c r="E981" s="4" t="s">
        <v>21</v>
      </c>
      <c r="F981" s="4" t="s">
        <v>21</v>
      </c>
      <c r="G981" s="4" t="s">
        <v>21</v>
      </c>
      <c r="H981" s="4" t="s">
        <v>21</v>
      </c>
      <c r="I981" s="4" t="s">
        <v>15</v>
      </c>
      <c r="J981" s="4" t="s">
        <v>10</v>
      </c>
    </row>
    <row r="982" spans="1:10">
      <c r="A982" t="n">
        <v>7598</v>
      </c>
      <c r="B982" s="52" t="n">
        <v>55</v>
      </c>
      <c r="C982" s="7" t="n">
        <v>61495</v>
      </c>
      <c r="D982" s="7" t="n">
        <v>65024</v>
      </c>
      <c r="E982" s="7" t="n">
        <v>0</v>
      </c>
      <c r="F982" s="7" t="n">
        <v>0</v>
      </c>
      <c r="G982" s="7" t="n">
        <v>10</v>
      </c>
      <c r="H982" s="7" t="n">
        <v>4.5</v>
      </c>
      <c r="I982" s="7" t="n">
        <v>2</v>
      </c>
      <c r="J982" s="7" t="n">
        <v>0</v>
      </c>
    </row>
    <row r="983" spans="1:10">
      <c r="A983" t="s">
        <v>4</v>
      </c>
      <c r="B983" s="4" t="s">
        <v>5</v>
      </c>
      <c r="C983" s="4" t="s">
        <v>10</v>
      </c>
      <c r="D983" s="4" t="s">
        <v>10</v>
      </c>
      <c r="E983" s="4" t="s">
        <v>21</v>
      </c>
      <c r="F983" s="4" t="s">
        <v>21</v>
      </c>
      <c r="G983" s="4" t="s">
        <v>21</v>
      </c>
      <c r="H983" s="4" t="s">
        <v>21</v>
      </c>
      <c r="I983" s="4" t="s">
        <v>15</v>
      </c>
      <c r="J983" s="4" t="s">
        <v>10</v>
      </c>
    </row>
    <row r="984" spans="1:10">
      <c r="A984" t="n">
        <v>7622</v>
      </c>
      <c r="B984" s="52" t="n">
        <v>55</v>
      </c>
      <c r="C984" s="7" t="n">
        <v>61496</v>
      </c>
      <c r="D984" s="7" t="n">
        <v>65024</v>
      </c>
      <c r="E984" s="7" t="n">
        <v>0</v>
      </c>
      <c r="F984" s="7" t="n">
        <v>0</v>
      </c>
      <c r="G984" s="7" t="n">
        <v>10</v>
      </c>
      <c r="H984" s="7" t="n">
        <v>4.5</v>
      </c>
      <c r="I984" s="7" t="n">
        <v>2</v>
      </c>
      <c r="J984" s="7" t="n">
        <v>0</v>
      </c>
    </row>
    <row r="985" spans="1:10">
      <c r="A985" t="s">
        <v>4</v>
      </c>
      <c r="B985" s="4" t="s">
        <v>5</v>
      </c>
      <c r="C985" s="4" t="s">
        <v>15</v>
      </c>
      <c r="D985" s="4" t="s">
        <v>10</v>
      </c>
      <c r="E985" s="4" t="s">
        <v>10</v>
      </c>
      <c r="F985" s="4" t="s">
        <v>10</v>
      </c>
      <c r="G985" s="4" t="s">
        <v>10</v>
      </c>
      <c r="H985" s="4" t="s">
        <v>10</v>
      </c>
      <c r="I985" s="4" t="s">
        <v>6</v>
      </c>
      <c r="J985" s="4" t="s">
        <v>21</v>
      </c>
      <c r="K985" s="4" t="s">
        <v>21</v>
      </c>
      <c r="L985" s="4" t="s">
        <v>21</v>
      </c>
      <c r="M985" s="4" t="s">
        <v>9</v>
      </c>
      <c r="N985" s="4" t="s">
        <v>9</v>
      </c>
      <c r="O985" s="4" t="s">
        <v>21</v>
      </c>
      <c r="P985" s="4" t="s">
        <v>21</v>
      </c>
      <c r="Q985" s="4" t="s">
        <v>21</v>
      </c>
      <c r="R985" s="4" t="s">
        <v>21</v>
      </c>
      <c r="S985" s="4" t="s">
        <v>15</v>
      </c>
    </row>
    <row r="986" spans="1:10">
      <c r="A986" t="n">
        <v>7646</v>
      </c>
      <c r="B986" s="10" t="n">
        <v>39</v>
      </c>
      <c r="C986" s="7" t="n">
        <v>12</v>
      </c>
      <c r="D986" s="7" t="n">
        <v>65533</v>
      </c>
      <c r="E986" s="7" t="n">
        <v>205</v>
      </c>
      <c r="F986" s="7" t="n">
        <v>0</v>
      </c>
      <c r="G986" s="7" t="n">
        <v>28</v>
      </c>
      <c r="H986" s="7" t="n">
        <v>1</v>
      </c>
      <c r="I986" s="7" t="s">
        <v>14</v>
      </c>
      <c r="J986" s="7" t="n">
        <v>0</v>
      </c>
      <c r="K986" s="7" t="n">
        <v>0</v>
      </c>
      <c r="L986" s="7" t="n">
        <v>0</v>
      </c>
      <c r="M986" s="7" t="n">
        <v>0</v>
      </c>
      <c r="N986" s="7" t="n">
        <v>0</v>
      </c>
      <c r="O986" s="7" t="n">
        <v>0</v>
      </c>
      <c r="P986" s="7" t="n">
        <v>1</v>
      </c>
      <c r="Q986" s="7" t="n">
        <v>1</v>
      </c>
      <c r="R986" s="7" t="n">
        <v>1</v>
      </c>
      <c r="S986" s="7" t="n">
        <v>255</v>
      </c>
    </row>
    <row r="987" spans="1:10">
      <c r="A987" t="s">
        <v>4</v>
      </c>
      <c r="B987" s="4" t="s">
        <v>5</v>
      </c>
      <c r="C987" s="4" t="s">
        <v>15</v>
      </c>
      <c r="D987" s="4" t="s">
        <v>10</v>
      </c>
      <c r="E987" s="4" t="s">
        <v>10</v>
      </c>
      <c r="F987" s="4" t="s">
        <v>10</v>
      </c>
      <c r="G987" s="4" t="s">
        <v>10</v>
      </c>
      <c r="H987" s="4" t="s">
        <v>10</v>
      </c>
      <c r="I987" s="4" t="s">
        <v>6</v>
      </c>
      <c r="J987" s="4" t="s">
        <v>21</v>
      </c>
      <c r="K987" s="4" t="s">
        <v>21</v>
      </c>
      <c r="L987" s="4" t="s">
        <v>21</v>
      </c>
      <c r="M987" s="4" t="s">
        <v>9</v>
      </c>
      <c r="N987" s="4" t="s">
        <v>9</v>
      </c>
      <c r="O987" s="4" t="s">
        <v>21</v>
      </c>
      <c r="P987" s="4" t="s">
        <v>21</v>
      </c>
      <c r="Q987" s="4" t="s">
        <v>21</v>
      </c>
      <c r="R987" s="4" t="s">
        <v>21</v>
      </c>
      <c r="S987" s="4" t="s">
        <v>15</v>
      </c>
    </row>
    <row r="988" spans="1:10">
      <c r="A988" t="n">
        <v>7696</v>
      </c>
      <c r="B988" s="10" t="n">
        <v>39</v>
      </c>
      <c r="C988" s="7" t="n">
        <v>12</v>
      </c>
      <c r="D988" s="7" t="n">
        <v>65533</v>
      </c>
      <c r="E988" s="7" t="n">
        <v>204</v>
      </c>
      <c r="F988" s="7" t="n">
        <v>0</v>
      </c>
      <c r="G988" s="7" t="n">
        <v>29</v>
      </c>
      <c r="H988" s="7" t="n">
        <v>1</v>
      </c>
      <c r="I988" s="7" t="s">
        <v>14</v>
      </c>
      <c r="J988" s="7" t="n">
        <v>0</v>
      </c>
      <c r="K988" s="7" t="n">
        <v>0</v>
      </c>
      <c r="L988" s="7" t="n">
        <v>0</v>
      </c>
      <c r="M988" s="7" t="n">
        <v>0</v>
      </c>
      <c r="N988" s="7" t="n">
        <v>0</v>
      </c>
      <c r="O988" s="7" t="n">
        <v>0</v>
      </c>
      <c r="P988" s="7" t="n">
        <v>1</v>
      </c>
      <c r="Q988" s="7" t="n">
        <v>1</v>
      </c>
      <c r="R988" s="7" t="n">
        <v>1</v>
      </c>
      <c r="S988" s="7" t="n">
        <v>255</v>
      </c>
    </row>
    <row r="989" spans="1:10">
      <c r="A989" t="s">
        <v>4</v>
      </c>
      <c r="B989" s="4" t="s">
        <v>5</v>
      </c>
      <c r="C989" s="4" t="s">
        <v>15</v>
      </c>
      <c r="D989" s="4" t="s">
        <v>10</v>
      </c>
      <c r="E989" s="4" t="s">
        <v>21</v>
      </c>
      <c r="F989" s="4" t="s">
        <v>10</v>
      </c>
      <c r="G989" s="4" t="s">
        <v>9</v>
      </c>
      <c r="H989" s="4" t="s">
        <v>9</v>
      </c>
      <c r="I989" s="4" t="s">
        <v>10</v>
      </c>
      <c r="J989" s="4" t="s">
        <v>10</v>
      </c>
      <c r="K989" s="4" t="s">
        <v>9</v>
      </c>
      <c r="L989" s="4" t="s">
        <v>9</v>
      </c>
      <c r="M989" s="4" t="s">
        <v>9</v>
      </c>
      <c r="N989" s="4" t="s">
        <v>9</v>
      </c>
      <c r="O989" s="4" t="s">
        <v>6</v>
      </c>
    </row>
    <row r="990" spans="1:10">
      <c r="A990" t="n">
        <v>7746</v>
      </c>
      <c r="B990" s="13" t="n">
        <v>50</v>
      </c>
      <c r="C990" s="7" t="n">
        <v>0</v>
      </c>
      <c r="D990" s="7" t="n">
        <v>5312</v>
      </c>
      <c r="E990" s="7" t="n">
        <v>0.600000023841858</v>
      </c>
      <c r="F990" s="7" t="n">
        <v>1500</v>
      </c>
      <c r="G990" s="7" t="n">
        <v>0</v>
      </c>
      <c r="H990" s="7" t="n">
        <v>0</v>
      </c>
      <c r="I990" s="7" t="n">
        <v>0</v>
      </c>
      <c r="J990" s="7" t="n">
        <v>65533</v>
      </c>
      <c r="K990" s="7" t="n">
        <v>0</v>
      </c>
      <c r="L990" s="7" t="n">
        <v>0</v>
      </c>
      <c r="M990" s="7" t="n">
        <v>0</v>
      </c>
      <c r="N990" s="7" t="n">
        <v>0</v>
      </c>
      <c r="O990" s="7" t="s">
        <v>14</v>
      </c>
    </row>
    <row r="991" spans="1:10">
      <c r="A991" t="s">
        <v>4</v>
      </c>
      <c r="B991" s="4" t="s">
        <v>5</v>
      </c>
      <c r="C991" s="4" t="s">
        <v>15</v>
      </c>
      <c r="D991" s="4" t="s">
        <v>10</v>
      </c>
      <c r="E991" s="4" t="s">
        <v>21</v>
      </c>
      <c r="F991" s="4" t="s">
        <v>10</v>
      </c>
      <c r="G991" s="4" t="s">
        <v>9</v>
      </c>
      <c r="H991" s="4" t="s">
        <v>9</v>
      </c>
      <c r="I991" s="4" t="s">
        <v>10</v>
      </c>
      <c r="J991" s="4" t="s">
        <v>10</v>
      </c>
      <c r="K991" s="4" t="s">
        <v>9</v>
      </c>
      <c r="L991" s="4" t="s">
        <v>9</v>
      </c>
      <c r="M991" s="4" t="s">
        <v>9</v>
      </c>
      <c r="N991" s="4" t="s">
        <v>9</v>
      </c>
      <c r="O991" s="4" t="s">
        <v>6</v>
      </c>
    </row>
    <row r="992" spans="1:10">
      <c r="A992" t="n">
        <v>7785</v>
      </c>
      <c r="B992" s="13" t="n">
        <v>50</v>
      </c>
      <c r="C992" s="7" t="n">
        <v>0</v>
      </c>
      <c r="D992" s="7" t="n">
        <v>4522</v>
      </c>
      <c r="E992" s="7" t="n">
        <v>0.699999988079071</v>
      </c>
      <c r="F992" s="7" t="n">
        <v>1500</v>
      </c>
      <c r="G992" s="7" t="n">
        <v>0</v>
      </c>
      <c r="H992" s="7" t="n">
        <v>0</v>
      </c>
      <c r="I992" s="7" t="n">
        <v>0</v>
      </c>
      <c r="J992" s="7" t="n">
        <v>65533</v>
      </c>
      <c r="K992" s="7" t="n">
        <v>0</v>
      </c>
      <c r="L992" s="7" t="n">
        <v>0</v>
      </c>
      <c r="M992" s="7" t="n">
        <v>0</v>
      </c>
      <c r="N992" s="7" t="n">
        <v>0</v>
      </c>
      <c r="O992" s="7" t="s">
        <v>14</v>
      </c>
    </row>
    <row r="993" spans="1:19">
      <c r="A993" t="s">
        <v>4</v>
      </c>
      <c r="B993" s="4" t="s">
        <v>5</v>
      </c>
      <c r="C993" s="4" t="s">
        <v>10</v>
      </c>
    </row>
    <row r="994" spans="1:19">
      <c r="A994" t="n">
        <v>7824</v>
      </c>
      <c r="B994" s="26" t="n">
        <v>16</v>
      </c>
      <c r="C994" s="7" t="n">
        <v>2500</v>
      </c>
    </row>
    <row r="995" spans="1:19">
      <c r="A995" t="s">
        <v>4</v>
      </c>
      <c r="B995" s="4" t="s">
        <v>5</v>
      </c>
      <c r="C995" s="4" t="s">
        <v>15</v>
      </c>
      <c r="D995" s="4" t="s">
        <v>10</v>
      </c>
      <c r="E995" s="4" t="s">
        <v>10</v>
      </c>
    </row>
    <row r="996" spans="1:19">
      <c r="A996" t="n">
        <v>7827</v>
      </c>
      <c r="B996" s="13" t="n">
        <v>50</v>
      </c>
      <c r="C996" s="7" t="n">
        <v>1</v>
      </c>
      <c r="D996" s="7" t="n">
        <v>4522</v>
      </c>
      <c r="E996" s="7" t="n">
        <v>1000</v>
      </c>
    </row>
    <row r="997" spans="1:19">
      <c r="A997" t="s">
        <v>4</v>
      </c>
      <c r="B997" s="4" t="s">
        <v>5</v>
      </c>
      <c r="C997" s="4" t="s">
        <v>15</v>
      </c>
      <c r="D997" s="4" t="s">
        <v>10</v>
      </c>
      <c r="E997" s="4" t="s">
        <v>21</v>
      </c>
      <c r="F997" s="4" t="s">
        <v>10</v>
      </c>
      <c r="G997" s="4" t="s">
        <v>9</v>
      </c>
      <c r="H997" s="4" t="s">
        <v>9</v>
      </c>
      <c r="I997" s="4" t="s">
        <v>10</v>
      </c>
      <c r="J997" s="4" t="s">
        <v>10</v>
      </c>
      <c r="K997" s="4" t="s">
        <v>9</v>
      </c>
      <c r="L997" s="4" t="s">
        <v>9</v>
      </c>
      <c r="M997" s="4" t="s">
        <v>9</v>
      </c>
      <c r="N997" s="4" t="s">
        <v>9</v>
      </c>
      <c r="O997" s="4" t="s">
        <v>6</v>
      </c>
    </row>
    <row r="998" spans="1:19">
      <c r="A998" t="n">
        <v>7833</v>
      </c>
      <c r="B998" s="13" t="n">
        <v>50</v>
      </c>
      <c r="C998" s="7" t="n">
        <v>0</v>
      </c>
      <c r="D998" s="7" t="n">
        <v>4284</v>
      </c>
      <c r="E998" s="7" t="n">
        <v>1</v>
      </c>
      <c r="F998" s="7" t="n">
        <v>0</v>
      </c>
      <c r="G998" s="7" t="n">
        <v>0</v>
      </c>
      <c r="H998" s="7" t="n">
        <v>0</v>
      </c>
      <c r="I998" s="7" t="n">
        <v>0</v>
      </c>
      <c r="J998" s="7" t="n">
        <v>65533</v>
      </c>
      <c r="K998" s="7" t="n">
        <v>0</v>
      </c>
      <c r="L998" s="7" t="n">
        <v>0</v>
      </c>
      <c r="M998" s="7" t="n">
        <v>0</v>
      </c>
      <c r="N998" s="7" t="n">
        <v>0</v>
      </c>
      <c r="O998" s="7" t="s">
        <v>14</v>
      </c>
    </row>
    <row r="999" spans="1:19">
      <c r="A999" t="s">
        <v>4</v>
      </c>
      <c r="B999" s="4" t="s">
        <v>5</v>
      </c>
      <c r="C999" s="4" t="s">
        <v>10</v>
      </c>
      <c r="D999" s="4" t="s">
        <v>9</v>
      </c>
      <c r="E999" s="4" t="s">
        <v>9</v>
      </c>
      <c r="F999" s="4" t="s">
        <v>9</v>
      </c>
      <c r="G999" s="4" t="s">
        <v>9</v>
      </c>
      <c r="H999" s="4" t="s">
        <v>10</v>
      </c>
      <c r="I999" s="4" t="s">
        <v>15</v>
      </c>
    </row>
    <row r="1000" spans="1:19">
      <c r="A1000" t="n">
        <v>7872</v>
      </c>
      <c r="B1000" s="48" t="n">
        <v>66</v>
      </c>
      <c r="C1000" s="7" t="n">
        <v>29</v>
      </c>
      <c r="D1000" s="7" t="n">
        <v>1065353216</v>
      </c>
      <c r="E1000" s="7" t="n">
        <v>1065353216</v>
      </c>
      <c r="F1000" s="7" t="n">
        <v>1065353216</v>
      </c>
      <c r="G1000" s="7" t="n">
        <v>1065353216</v>
      </c>
      <c r="H1000" s="7" t="n">
        <v>300</v>
      </c>
      <c r="I1000" s="7" t="n">
        <v>3</v>
      </c>
    </row>
    <row r="1001" spans="1:19">
      <c r="A1001" t="s">
        <v>4</v>
      </c>
      <c r="B1001" s="4" t="s">
        <v>5</v>
      </c>
      <c r="C1001" s="4" t="s">
        <v>10</v>
      </c>
    </row>
    <row r="1002" spans="1:19">
      <c r="A1002" t="n">
        <v>7894</v>
      </c>
      <c r="B1002" s="26" t="n">
        <v>16</v>
      </c>
      <c r="C1002" s="7" t="n">
        <v>1000</v>
      </c>
    </row>
    <row r="1003" spans="1:19">
      <c r="A1003" t="s">
        <v>4</v>
      </c>
      <c r="B1003" s="4" t="s">
        <v>5</v>
      </c>
      <c r="C1003" s="4" t="s">
        <v>15</v>
      </c>
      <c r="D1003" s="4" t="s">
        <v>10</v>
      </c>
      <c r="E1003" s="4" t="s">
        <v>10</v>
      </c>
    </row>
    <row r="1004" spans="1:19">
      <c r="A1004" t="n">
        <v>7897</v>
      </c>
      <c r="B1004" s="13" t="n">
        <v>50</v>
      </c>
      <c r="C1004" s="7" t="n">
        <v>1</v>
      </c>
      <c r="D1004" s="7" t="n">
        <v>5312</v>
      </c>
      <c r="E1004" s="7" t="n">
        <v>1000</v>
      </c>
    </row>
    <row r="1005" spans="1:19">
      <c r="A1005" t="s">
        <v>4</v>
      </c>
      <c r="B1005" s="4" t="s">
        <v>5</v>
      </c>
      <c r="C1005" s="4" t="s">
        <v>15</v>
      </c>
      <c r="D1005" s="4" t="s">
        <v>10</v>
      </c>
      <c r="E1005" s="4" t="s">
        <v>21</v>
      </c>
      <c r="F1005" s="4" t="s">
        <v>10</v>
      </c>
      <c r="G1005" s="4" t="s">
        <v>9</v>
      </c>
      <c r="H1005" s="4" t="s">
        <v>9</v>
      </c>
      <c r="I1005" s="4" t="s">
        <v>10</v>
      </c>
      <c r="J1005" s="4" t="s">
        <v>10</v>
      </c>
      <c r="K1005" s="4" t="s">
        <v>9</v>
      </c>
      <c r="L1005" s="4" t="s">
        <v>9</v>
      </c>
      <c r="M1005" s="4" t="s">
        <v>9</v>
      </c>
      <c r="N1005" s="4" t="s">
        <v>9</v>
      </c>
      <c r="O1005" s="4" t="s">
        <v>6</v>
      </c>
    </row>
    <row r="1006" spans="1:19">
      <c r="A1006" t="n">
        <v>7903</v>
      </c>
      <c r="B1006" s="13" t="n">
        <v>50</v>
      </c>
      <c r="C1006" s="7" t="n">
        <v>0</v>
      </c>
      <c r="D1006" s="7" t="n">
        <v>5313</v>
      </c>
      <c r="E1006" s="7" t="n">
        <v>0.5</v>
      </c>
      <c r="F1006" s="7" t="n">
        <v>0</v>
      </c>
      <c r="G1006" s="7" t="n">
        <v>0</v>
      </c>
      <c r="H1006" s="7" t="n">
        <v>0</v>
      </c>
      <c r="I1006" s="7" t="n">
        <v>0</v>
      </c>
      <c r="J1006" s="7" t="n">
        <v>65533</v>
      </c>
      <c r="K1006" s="7" t="n">
        <v>0</v>
      </c>
      <c r="L1006" s="7" t="n">
        <v>0</v>
      </c>
      <c r="M1006" s="7" t="n">
        <v>0</v>
      </c>
      <c r="N1006" s="7" t="n">
        <v>0</v>
      </c>
      <c r="O1006" s="7" t="s">
        <v>14</v>
      </c>
    </row>
    <row r="1007" spans="1:19">
      <c r="A1007" t="s">
        <v>4</v>
      </c>
      <c r="B1007" s="4" t="s">
        <v>5</v>
      </c>
      <c r="C1007" s="4" t="s">
        <v>10</v>
      </c>
      <c r="D1007" s="4" t="s">
        <v>9</v>
      </c>
      <c r="E1007" s="4" t="s">
        <v>9</v>
      </c>
      <c r="F1007" s="4" t="s">
        <v>9</v>
      </c>
      <c r="G1007" s="4" t="s">
        <v>9</v>
      </c>
      <c r="H1007" s="4" t="s">
        <v>10</v>
      </c>
      <c r="I1007" s="4" t="s">
        <v>15</v>
      </c>
    </row>
    <row r="1008" spans="1:19">
      <c r="A1008" t="n">
        <v>7942</v>
      </c>
      <c r="B1008" s="48" t="n">
        <v>66</v>
      </c>
      <c r="C1008" s="7" t="n">
        <v>28</v>
      </c>
      <c r="D1008" s="7" t="n">
        <v>1065353216</v>
      </c>
      <c r="E1008" s="7" t="n">
        <v>1065353216</v>
      </c>
      <c r="F1008" s="7" t="n">
        <v>1065353216</v>
      </c>
      <c r="G1008" s="7" t="n">
        <v>1065353216</v>
      </c>
      <c r="H1008" s="7" t="n">
        <v>300</v>
      </c>
      <c r="I1008" s="7" t="n">
        <v>3</v>
      </c>
    </row>
    <row r="1009" spans="1:15">
      <c r="A1009" t="s">
        <v>4</v>
      </c>
      <c r="B1009" s="4" t="s">
        <v>5</v>
      </c>
      <c r="C1009" s="4" t="s">
        <v>10</v>
      </c>
    </row>
    <row r="1010" spans="1:15">
      <c r="A1010" t="n">
        <v>7964</v>
      </c>
      <c r="B1010" s="26" t="n">
        <v>16</v>
      </c>
      <c r="C1010" s="7" t="n">
        <v>2000</v>
      </c>
    </row>
    <row r="1011" spans="1:15">
      <c r="A1011" t="s">
        <v>4</v>
      </c>
      <c r="B1011" s="4" t="s">
        <v>5</v>
      </c>
      <c r="C1011" s="4" t="s">
        <v>15</v>
      </c>
      <c r="D1011" s="4" t="s">
        <v>21</v>
      </c>
      <c r="E1011" s="4" t="s">
        <v>10</v>
      </c>
      <c r="F1011" s="4" t="s">
        <v>15</v>
      </c>
    </row>
    <row r="1012" spans="1:15">
      <c r="A1012" t="n">
        <v>7967</v>
      </c>
      <c r="B1012" s="14" t="n">
        <v>49</v>
      </c>
      <c r="C1012" s="7" t="n">
        <v>3</v>
      </c>
      <c r="D1012" s="7" t="n">
        <v>0.699999988079071</v>
      </c>
      <c r="E1012" s="7" t="n">
        <v>500</v>
      </c>
      <c r="F1012" s="7" t="n">
        <v>0</v>
      </c>
    </row>
    <row r="1013" spans="1:15">
      <c r="A1013" t="s">
        <v>4</v>
      </c>
      <c r="B1013" s="4" t="s">
        <v>5</v>
      </c>
      <c r="C1013" s="4" t="s">
        <v>15</v>
      </c>
      <c r="D1013" s="41" t="s">
        <v>77</v>
      </c>
      <c r="E1013" s="4" t="s">
        <v>5</v>
      </c>
      <c r="F1013" s="4" t="s">
        <v>15</v>
      </c>
      <c r="G1013" s="4" t="s">
        <v>10</v>
      </c>
      <c r="H1013" s="41" t="s">
        <v>78</v>
      </c>
      <c r="I1013" s="4" t="s">
        <v>15</v>
      </c>
      <c r="J1013" s="4" t="s">
        <v>22</v>
      </c>
    </row>
    <row r="1014" spans="1:15">
      <c r="A1014" t="n">
        <v>7976</v>
      </c>
      <c r="B1014" s="11" t="n">
        <v>5</v>
      </c>
      <c r="C1014" s="7" t="n">
        <v>28</v>
      </c>
      <c r="D1014" s="41" t="s">
        <v>3</v>
      </c>
      <c r="E1014" s="31" t="n">
        <v>64</v>
      </c>
      <c r="F1014" s="7" t="n">
        <v>5</v>
      </c>
      <c r="G1014" s="7" t="n">
        <v>11</v>
      </c>
      <c r="H1014" s="41" t="s">
        <v>3</v>
      </c>
      <c r="I1014" s="7" t="n">
        <v>1</v>
      </c>
      <c r="J1014" s="12" t="n">
        <f t="normal" ca="1">A1026</f>
        <v>0</v>
      </c>
    </row>
    <row r="1015" spans="1:15">
      <c r="A1015" t="s">
        <v>4</v>
      </c>
      <c r="B1015" s="4" t="s">
        <v>5</v>
      </c>
      <c r="C1015" s="4" t="s">
        <v>15</v>
      </c>
      <c r="D1015" s="4" t="s">
        <v>10</v>
      </c>
      <c r="E1015" s="4" t="s">
        <v>6</v>
      </c>
    </row>
    <row r="1016" spans="1:15">
      <c r="A1016" t="n">
        <v>7987</v>
      </c>
      <c r="B1016" s="47" t="n">
        <v>51</v>
      </c>
      <c r="C1016" s="7" t="n">
        <v>4</v>
      </c>
      <c r="D1016" s="7" t="n">
        <v>11</v>
      </c>
      <c r="E1016" s="7" t="s">
        <v>124</v>
      </c>
    </row>
    <row r="1017" spans="1:15">
      <c r="A1017" t="s">
        <v>4</v>
      </c>
      <c r="B1017" s="4" t="s">
        <v>5</v>
      </c>
      <c r="C1017" s="4" t="s">
        <v>10</v>
      </c>
    </row>
    <row r="1018" spans="1:15">
      <c r="A1018" t="n">
        <v>8000</v>
      </c>
      <c r="B1018" s="26" t="n">
        <v>16</v>
      </c>
      <c r="C1018" s="7" t="n">
        <v>0</v>
      </c>
    </row>
    <row r="1019" spans="1:15">
      <c r="A1019" t="s">
        <v>4</v>
      </c>
      <c r="B1019" s="4" t="s">
        <v>5</v>
      </c>
      <c r="C1019" s="4" t="s">
        <v>10</v>
      </c>
      <c r="D1019" s="4" t="s">
        <v>15</v>
      </c>
      <c r="E1019" s="4" t="s">
        <v>9</v>
      </c>
      <c r="F1019" s="4" t="s">
        <v>109</v>
      </c>
      <c r="G1019" s="4" t="s">
        <v>15</v>
      </c>
      <c r="H1019" s="4" t="s">
        <v>15</v>
      </c>
    </row>
    <row r="1020" spans="1:15">
      <c r="A1020" t="n">
        <v>8003</v>
      </c>
      <c r="B1020" s="53" t="n">
        <v>26</v>
      </c>
      <c r="C1020" s="7" t="n">
        <v>11</v>
      </c>
      <c r="D1020" s="7" t="n">
        <v>17</v>
      </c>
      <c r="E1020" s="7" t="n">
        <v>10412</v>
      </c>
      <c r="F1020" s="7" t="s">
        <v>125</v>
      </c>
      <c r="G1020" s="7" t="n">
        <v>2</v>
      </c>
      <c r="H1020" s="7" t="n">
        <v>0</v>
      </c>
    </row>
    <row r="1021" spans="1:15">
      <c r="A1021" t="s">
        <v>4</v>
      </c>
      <c r="B1021" s="4" t="s">
        <v>5</v>
      </c>
    </row>
    <row r="1022" spans="1:15">
      <c r="A1022" t="n">
        <v>8056</v>
      </c>
      <c r="B1022" s="54" t="n">
        <v>28</v>
      </c>
    </row>
    <row r="1023" spans="1:15">
      <c r="A1023" t="s">
        <v>4</v>
      </c>
      <c r="B1023" s="4" t="s">
        <v>5</v>
      </c>
      <c r="C1023" s="4" t="s">
        <v>10</v>
      </c>
      <c r="D1023" s="4" t="s">
        <v>15</v>
      </c>
    </row>
    <row r="1024" spans="1:15">
      <c r="A1024" t="n">
        <v>8057</v>
      </c>
      <c r="B1024" s="55" t="n">
        <v>89</v>
      </c>
      <c r="C1024" s="7" t="n">
        <v>65533</v>
      </c>
      <c r="D1024" s="7" t="n">
        <v>1</v>
      </c>
    </row>
    <row r="1025" spans="1:10">
      <c r="A1025" t="s">
        <v>4</v>
      </c>
      <c r="B1025" s="4" t="s">
        <v>5</v>
      </c>
      <c r="C1025" s="4" t="s">
        <v>15</v>
      </c>
      <c r="D1025" s="41" t="s">
        <v>77</v>
      </c>
      <c r="E1025" s="4" t="s">
        <v>5</v>
      </c>
      <c r="F1025" s="4" t="s">
        <v>15</v>
      </c>
      <c r="G1025" s="4" t="s">
        <v>10</v>
      </c>
      <c r="H1025" s="41" t="s">
        <v>78</v>
      </c>
      <c r="I1025" s="4" t="s">
        <v>15</v>
      </c>
      <c r="J1025" s="4" t="s">
        <v>22</v>
      </c>
    </row>
    <row r="1026" spans="1:10">
      <c r="A1026" t="n">
        <v>8061</v>
      </c>
      <c r="B1026" s="11" t="n">
        <v>5</v>
      </c>
      <c r="C1026" s="7" t="n">
        <v>28</v>
      </c>
      <c r="D1026" s="41" t="s">
        <v>3</v>
      </c>
      <c r="E1026" s="31" t="n">
        <v>64</v>
      </c>
      <c r="F1026" s="7" t="n">
        <v>5</v>
      </c>
      <c r="G1026" s="7" t="n">
        <v>6</v>
      </c>
      <c r="H1026" s="41" t="s">
        <v>3</v>
      </c>
      <c r="I1026" s="7" t="n">
        <v>1</v>
      </c>
      <c r="J1026" s="12" t="n">
        <f t="normal" ca="1">A1038</f>
        <v>0</v>
      </c>
    </row>
    <row r="1027" spans="1:10">
      <c r="A1027" t="s">
        <v>4</v>
      </c>
      <c r="B1027" s="4" t="s">
        <v>5</v>
      </c>
      <c r="C1027" s="4" t="s">
        <v>15</v>
      </c>
      <c r="D1027" s="4" t="s">
        <v>10</v>
      </c>
      <c r="E1027" s="4" t="s">
        <v>6</v>
      </c>
    </row>
    <row r="1028" spans="1:10">
      <c r="A1028" t="n">
        <v>8072</v>
      </c>
      <c r="B1028" s="47" t="n">
        <v>51</v>
      </c>
      <c r="C1028" s="7" t="n">
        <v>4</v>
      </c>
      <c r="D1028" s="7" t="n">
        <v>6</v>
      </c>
      <c r="E1028" s="7" t="s">
        <v>122</v>
      </c>
    </row>
    <row r="1029" spans="1:10">
      <c r="A1029" t="s">
        <v>4</v>
      </c>
      <c r="B1029" s="4" t="s">
        <v>5</v>
      </c>
      <c r="C1029" s="4" t="s">
        <v>10</v>
      </c>
    </row>
    <row r="1030" spans="1:10">
      <c r="A1030" t="n">
        <v>8085</v>
      </c>
      <c r="B1030" s="26" t="n">
        <v>16</v>
      </c>
      <c r="C1030" s="7" t="n">
        <v>0</v>
      </c>
    </row>
    <row r="1031" spans="1:10">
      <c r="A1031" t="s">
        <v>4</v>
      </c>
      <c r="B1031" s="4" t="s">
        <v>5</v>
      </c>
      <c r="C1031" s="4" t="s">
        <v>10</v>
      </c>
      <c r="D1031" s="4" t="s">
        <v>15</v>
      </c>
      <c r="E1031" s="4" t="s">
        <v>9</v>
      </c>
      <c r="F1031" s="4" t="s">
        <v>109</v>
      </c>
      <c r="G1031" s="4" t="s">
        <v>15</v>
      </c>
      <c r="H1031" s="4" t="s">
        <v>15</v>
      </c>
    </row>
    <row r="1032" spans="1:10">
      <c r="A1032" t="n">
        <v>8088</v>
      </c>
      <c r="B1032" s="53" t="n">
        <v>26</v>
      </c>
      <c r="C1032" s="7" t="n">
        <v>6</v>
      </c>
      <c r="D1032" s="7" t="n">
        <v>17</v>
      </c>
      <c r="E1032" s="7" t="n">
        <v>8463</v>
      </c>
      <c r="F1032" s="7" t="s">
        <v>126</v>
      </c>
      <c r="G1032" s="7" t="n">
        <v>2</v>
      </c>
      <c r="H1032" s="7" t="n">
        <v>0</v>
      </c>
    </row>
    <row r="1033" spans="1:10">
      <c r="A1033" t="s">
        <v>4</v>
      </c>
      <c r="B1033" s="4" t="s">
        <v>5</v>
      </c>
    </row>
    <row r="1034" spans="1:10">
      <c r="A1034" t="n">
        <v>8134</v>
      </c>
      <c r="B1034" s="54" t="n">
        <v>28</v>
      </c>
    </row>
    <row r="1035" spans="1:10">
      <c r="A1035" t="s">
        <v>4</v>
      </c>
      <c r="B1035" s="4" t="s">
        <v>5</v>
      </c>
      <c r="C1035" s="4" t="s">
        <v>10</v>
      </c>
      <c r="D1035" s="4" t="s">
        <v>15</v>
      </c>
    </row>
    <row r="1036" spans="1:10">
      <c r="A1036" t="n">
        <v>8135</v>
      </c>
      <c r="B1036" s="55" t="n">
        <v>89</v>
      </c>
      <c r="C1036" s="7" t="n">
        <v>65533</v>
      </c>
      <c r="D1036" s="7" t="n">
        <v>1</v>
      </c>
    </row>
    <row r="1037" spans="1:10">
      <c r="A1037" t="s">
        <v>4</v>
      </c>
      <c r="B1037" s="4" t="s">
        <v>5</v>
      </c>
      <c r="C1037" s="4" t="s">
        <v>15</v>
      </c>
      <c r="D1037" s="41" t="s">
        <v>77</v>
      </c>
      <c r="E1037" s="4" t="s">
        <v>5</v>
      </c>
      <c r="F1037" s="4" t="s">
        <v>15</v>
      </c>
      <c r="G1037" s="4" t="s">
        <v>10</v>
      </c>
      <c r="H1037" s="41" t="s">
        <v>78</v>
      </c>
      <c r="I1037" s="4" t="s">
        <v>15</v>
      </c>
      <c r="J1037" s="4" t="s">
        <v>22</v>
      </c>
    </row>
    <row r="1038" spans="1:10">
      <c r="A1038" t="n">
        <v>8139</v>
      </c>
      <c r="B1038" s="11" t="n">
        <v>5</v>
      </c>
      <c r="C1038" s="7" t="n">
        <v>28</v>
      </c>
      <c r="D1038" s="41" t="s">
        <v>3</v>
      </c>
      <c r="E1038" s="31" t="n">
        <v>64</v>
      </c>
      <c r="F1038" s="7" t="n">
        <v>5</v>
      </c>
      <c r="G1038" s="7" t="n">
        <v>9</v>
      </c>
      <c r="H1038" s="41" t="s">
        <v>3</v>
      </c>
      <c r="I1038" s="7" t="n">
        <v>1</v>
      </c>
      <c r="J1038" s="12" t="n">
        <f t="normal" ca="1">A1050</f>
        <v>0</v>
      </c>
    </row>
    <row r="1039" spans="1:10">
      <c r="A1039" t="s">
        <v>4</v>
      </c>
      <c r="B1039" s="4" t="s">
        <v>5</v>
      </c>
      <c r="C1039" s="4" t="s">
        <v>15</v>
      </c>
      <c r="D1039" s="4" t="s">
        <v>10</v>
      </c>
      <c r="E1039" s="4" t="s">
        <v>6</v>
      </c>
    </row>
    <row r="1040" spans="1:10">
      <c r="A1040" t="n">
        <v>8150</v>
      </c>
      <c r="B1040" s="47" t="n">
        <v>51</v>
      </c>
      <c r="C1040" s="7" t="n">
        <v>4</v>
      </c>
      <c r="D1040" s="7" t="n">
        <v>9</v>
      </c>
      <c r="E1040" s="7" t="s">
        <v>127</v>
      </c>
    </row>
    <row r="1041" spans="1:10">
      <c r="A1041" t="s">
        <v>4</v>
      </c>
      <c r="B1041" s="4" t="s">
        <v>5</v>
      </c>
      <c r="C1041" s="4" t="s">
        <v>10</v>
      </c>
    </row>
    <row r="1042" spans="1:10">
      <c r="A1042" t="n">
        <v>8164</v>
      </c>
      <c r="B1042" s="26" t="n">
        <v>16</v>
      </c>
      <c r="C1042" s="7" t="n">
        <v>0</v>
      </c>
    </row>
    <row r="1043" spans="1:10">
      <c r="A1043" t="s">
        <v>4</v>
      </c>
      <c r="B1043" s="4" t="s">
        <v>5</v>
      </c>
      <c r="C1043" s="4" t="s">
        <v>10</v>
      </c>
      <c r="D1043" s="4" t="s">
        <v>15</v>
      </c>
      <c r="E1043" s="4" t="s">
        <v>9</v>
      </c>
      <c r="F1043" s="4" t="s">
        <v>109</v>
      </c>
      <c r="G1043" s="4" t="s">
        <v>15</v>
      </c>
      <c r="H1043" s="4" t="s">
        <v>15</v>
      </c>
    </row>
    <row r="1044" spans="1:10">
      <c r="A1044" t="n">
        <v>8167</v>
      </c>
      <c r="B1044" s="53" t="n">
        <v>26</v>
      </c>
      <c r="C1044" s="7" t="n">
        <v>9</v>
      </c>
      <c r="D1044" s="7" t="n">
        <v>17</v>
      </c>
      <c r="E1044" s="7" t="n">
        <v>5390</v>
      </c>
      <c r="F1044" s="7" t="s">
        <v>128</v>
      </c>
      <c r="G1044" s="7" t="n">
        <v>2</v>
      </c>
      <c r="H1044" s="7" t="n">
        <v>0</v>
      </c>
    </row>
    <row r="1045" spans="1:10">
      <c r="A1045" t="s">
        <v>4</v>
      </c>
      <c r="B1045" s="4" t="s">
        <v>5</v>
      </c>
    </row>
    <row r="1046" spans="1:10">
      <c r="A1046" t="n">
        <v>8216</v>
      </c>
      <c r="B1046" s="54" t="n">
        <v>28</v>
      </c>
    </row>
    <row r="1047" spans="1:10">
      <c r="A1047" t="s">
        <v>4</v>
      </c>
      <c r="B1047" s="4" t="s">
        <v>5</v>
      </c>
      <c r="C1047" s="4" t="s">
        <v>10</v>
      </c>
      <c r="D1047" s="4" t="s">
        <v>15</v>
      </c>
    </row>
    <row r="1048" spans="1:10">
      <c r="A1048" t="n">
        <v>8217</v>
      </c>
      <c r="B1048" s="55" t="n">
        <v>89</v>
      </c>
      <c r="C1048" s="7" t="n">
        <v>65533</v>
      </c>
      <c r="D1048" s="7" t="n">
        <v>1</v>
      </c>
    </row>
    <row r="1049" spans="1:10">
      <c r="A1049" t="s">
        <v>4</v>
      </c>
      <c r="B1049" s="4" t="s">
        <v>5</v>
      </c>
      <c r="C1049" s="4" t="s">
        <v>15</v>
      </c>
      <c r="D1049" s="4" t="s">
        <v>10</v>
      </c>
      <c r="E1049" s="4" t="s">
        <v>6</v>
      </c>
    </row>
    <row r="1050" spans="1:10">
      <c r="A1050" t="n">
        <v>8221</v>
      </c>
      <c r="B1050" s="47" t="n">
        <v>51</v>
      </c>
      <c r="C1050" s="7" t="n">
        <v>4</v>
      </c>
      <c r="D1050" s="7" t="n">
        <v>0</v>
      </c>
      <c r="E1050" s="7" t="s">
        <v>129</v>
      </c>
    </row>
    <row r="1051" spans="1:10">
      <c r="A1051" t="s">
        <v>4</v>
      </c>
      <c r="B1051" s="4" t="s">
        <v>5</v>
      </c>
      <c r="C1051" s="4" t="s">
        <v>10</v>
      </c>
    </row>
    <row r="1052" spans="1:10">
      <c r="A1052" t="n">
        <v>8235</v>
      </c>
      <c r="B1052" s="26" t="n">
        <v>16</v>
      </c>
      <c r="C1052" s="7" t="n">
        <v>0</v>
      </c>
    </row>
    <row r="1053" spans="1:10">
      <c r="A1053" t="s">
        <v>4</v>
      </c>
      <c r="B1053" s="4" t="s">
        <v>5</v>
      </c>
      <c r="C1053" s="4" t="s">
        <v>10</v>
      </c>
      <c r="D1053" s="4" t="s">
        <v>15</v>
      </c>
      <c r="E1053" s="4" t="s">
        <v>9</v>
      </c>
      <c r="F1053" s="4" t="s">
        <v>109</v>
      </c>
      <c r="G1053" s="4" t="s">
        <v>15</v>
      </c>
      <c r="H1053" s="4" t="s">
        <v>15</v>
      </c>
    </row>
    <row r="1054" spans="1:10">
      <c r="A1054" t="n">
        <v>8238</v>
      </c>
      <c r="B1054" s="53" t="n">
        <v>26</v>
      </c>
      <c r="C1054" s="7" t="n">
        <v>0</v>
      </c>
      <c r="D1054" s="7" t="n">
        <v>17</v>
      </c>
      <c r="E1054" s="7" t="n">
        <v>53953</v>
      </c>
      <c r="F1054" s="7" t="s">
        <v>130</v>
      </c>
      <c r="G1054" s="7" t="n">
        <v>2</v>
      </c>
      <c r="H1054" s="7" t="n">
        <v>0</v>
      </c>
    </row>
    <row r="1055" spans="1:10">
      <c r="A1055" t="s">
        <v>4</v>
      </c>
      <c r="B1055" s="4" t="s">
        <v>5</v>
      </c>
    </row>
    <row r="1056" spans="1:10">
      <c r="A1056" t="n">
        <v>8255</v>
      </c>
      <c r="B1056" s="54" t="n">
        <v>28</v>
      </c>
    </row>
    <row r="1057" spans="1:8">
      <c r="A1057" t="s">
        <v>4</v>
      </c>
      <c r="B1057" s="4" t="s">
        <v>5</v>
      </c>
      <c r="C1057" s="4" t="s">
        <v>10</v>
      </c>
      <c r="D1057" s="4" t="s">
        <v>15</v>
      </c>
    </row>
    <row r="1058" spans="1:8">
      <c r="A1058" t="n">
        <v>8256</v>
      </c>
      <c r="B1058" s="55" t="n">
        <v>89</v>
      </c>
      <c r="C1058" s="7" t="n">
        <v>65533</v>
      </c>
      <c r="D1058" s="7" t="n">
        <v>1</v>
      </c>
    </row>
    <row r="1059" spans="1:8">
      <c r="A1059" t="s">
        <v>4</v>
      </c>
      <c r="B1059" s="4" t="s">
        <v>5</v>
      </c>
      <c r="C1059" s="4" t="s">
        <v>15</v>
      </c>
      <c r="D1059" s="4" t="s">
        <v>10</v>
      </c>
      <c r="E1059" s="4" t="s">
        <v>21</v>
      </c>
    </row>
    <row r="1060" spans="1:8">
      <c r="A1060" t="n">
        <v>8260</v>
      </c>
      <c r="B1060" s="28" t="n">
        <v>58</v>
      </c>
      <c r="C1060" s="7" t="n">
        <v>101</v>
      </c>
      <c r="D1060" s="7" t="n">
        <v>300</v>
      </c>
      <c r="E1060" s="7" t="n">
        <v>1</v>
      </c>
    </row>
    <row r="1061" spans="1:8">
      <c r="A1061" t="s">
        <v>4</v>
      </c>
      <c r="B1061" s="4" t="s">
        <v>5</v>
      </c>
      <c r="C1061" s="4" t="s">
        <v>15</v>
      </c>
      <c r="D1061" s="4" t="s">
        <v>10</v>
      </c>
    </row>
    <row r="1062" spans="1:8">
      <c r="A1062" t="n">
        <v>8268</v>
      </c>
      <c r="B1062" s="28" t="n">
        <v>58</v>
      </c>
      <c r="C1062" s="7" t="n">
        <v>254</v>
      </c>
      <c r="D1062" s="7" t="n">
        <v>0</v>
      </c>
    </row>
    <row r="1063" spans="1:8">
      <c r="A1063" t="s">
        <v>4</v>
      </c>
      <c r="B1063" s="4" t="s">
        <v>5</v>
      </c>
      <c r="C1063" s="4" t="s">
        <v>15</v>
      </c>
      <c r="D1063" s="4" t="s">
        <v>15</v>
      </c>
      <c r="E1063" s="4" t="s">
        <v>21</v>
      </c>
      <c r="F1063" s="4" t="s">
        <v>21</v>
      </c>
      <c r="G1063" s="4" t="s">
        <v>21</v>
      </c>
      <c r="H1063" s="4" t="s">
        <v>10</v>
      </c>
    </row>
    <row r="1064" spans="1:8">
      <c r="A1064" t="n">
        <v>8272</v>
      </c>
      <c r="B1064" s="32" t="n">
        <v>45</v>
      </c>
      <c r="C1064" s="7" t="n">
        <v>2</v>
      </c>
      <c r="D1064" s="7" t="n">
        <v>3</v>
      </c>
      <c r="E1064" s="7" t="n">
        <v>-0.490000009536743</v>
      </c>
      <c r="F1064" s="7" t="n">
        <v>5.17999982833862</v>
      </c>
      <c r="G1064" s="7" t="n">
        <v>-124.48999786377</v>
      </c>
      <c r="H1064" s="7" t="n">
        <v>0</v>
      </c>
    </row>
    <row r="1065" spans="1:8">
      <c r="A1065" t="s">
        <v>4</v>
      </c>
      <c r="B1065" s="4" t="s">
        <v>5</v>
      </c>
      <c r="C1065" s="4" t="s">
        <v>15</v>
      </c>
      <c r="D1065" s="4" t="s">
        <v>15</v>
      </c>
      <c r="E1065" s="4" t="s">
        <v>21</v>
      </c>
      <c r="F1065" s="4" t="s">
        <v>21</v>
      </c>
      <c r="G1065" s="4" t="s">
        <v>21</v>
      </c>
      <c r="H1065" s="4" t="s">
        <v>10</v>
      </c>
      <c r="I1065" s="4" t="s">
        <v>15</v>
      </c>
    </row>
    <row r="1066" spans="1:8">
      <c r="A1066" t="n">
        <v>8289</v>
      </c>
      <c r="B1066" s="32" t="n">
        <v>45</v>
      </c>
      <c r="C1066" s="7" t="n">
        <v>4</v>
      </c>
      <c r="D1066" s="7" t="n">
        <v>3</v>
      </c>
      <c r="E1066" s="7" t="n">
        <v>354.440002441406</v>
      </c>
      <c r="F1066" s="7" t="n">
        <v>287.880004882813</v>
      </c>
      <c r="G1066" s="7" t="n">
        <v>342</v>
      </c>
      <c r="H1066" s="7" t="n">
        <v>0</v>
      </c>
      <c r="I1066" s="7" t="n">
        <v>1</v>
      </c>
    </row>
    <row r="1067" spans="1:8">
      <c r="A1067" t="s">
        <v>4</v>
      </c>
      <c r="B1067" s="4" t="s">
        <v>5</v>
      </c>
      <c r="C1067" s="4" t="s">
        <v>15</v>
      </c>
      <c r="D1067" s="4" t="s">
        <v>15</v>
      </c>
      <c r="E1067" s="4" t="s">
        <v>21</v>
      </c>
      <c r="F1067" s="4" t="s">
        <v>10</v>
      </c>
    </row>
    <row r="1068" spans="1:8">
      <c r="A1068" t="n">
        <v>8307</v>
      </c>
      <c r="B1068" s="32" t="n">
        <v>45</v>
      </c>
      <c r="C1068" s="7" t="n">
        <v>5</v>
      </c>
      <c r="D1068" s="7" t="n">
        <v>3</v>
      </c>
      <c r="E1068" s="7" t="n">
        <v>3.5</v>
      </c>
      <c r="F1068" s="7" t="n">
        <v>0</v>
      </c>
    </row>
    <row r="1069" spans="1:8">
      <c r="A1069" t="s">
        <v>4</v>
      </c>
      <c r="B1069" s="4" t="s">
        <v>5</v>
      </c>
      <c r="C1069" s="4" t="s">
        <v>15</v>
      </c>
      <c r="D1069" s="4" t="s">
        <v>15</v>
      </c>
      <c r="E1069" s="4" t="s">
        <v>21</v>
      </c>
      <c r="F1069" s="4" t="s">
        <v>10</v>
      </c>
    </row>
    <row r="1070" spans="1:8">
      <c r="A1070" t="n">
        <v>8316</v>
      </c>
      <c r="B1070" s="32" t="n">
        <v>45</v>
      </c>
      <c r="C1070" s="7" t="n">
        <v>11</v>
      </c>
      <c r="D1070" s="7" t="n">
        <v>3</v>
      </c>
      <c r="E1070" s="7" t="n">
        <v>20.7999992370605</v>
      </c>
      <c r="F1070" s="7" t="n">
        <v>0</v>
      </c>
    </row>
    <row r="1071" spans="1:8">
      <c r="A1071" t="s">
        <v>4</v>
      </c>
      <c r="B1071" s="4" t="s">
        <v>5</v>
      </c>
      <c r="C1071" s="4" t="s">
        <v>15</v>
      </c>
      <c r="D1071" s="4" t="s">
        <v>15</v>
      </c>
      <c r="E1071" s="4" t="s">
        <v>21</v>
      </c>
      <c r="F1071" s="4" t="s">
        <v>21</v>
      </c>
      <c r="G1071" s="4" t="s">
        <v>21</v>
      </c>
      <c r="H1071" s="4" t="s">
        <v>10</v>
      </c>
      <c r="I1071" s="4" t="s">
        <v>15</v>
      </c>
    </row>
    <row r="1072" spans="1:8">
      <c r="A1072" t="n">
        <v>8325</v>
      </c>
      <c r="B1072" s="32" t="n">
        <v>45</v>
      </c>
      <c r="C1072" s="7" t="n">
        <v>4</v>
      </c>
      <c r="D1072" s="7" t="n">
        <v>3</v>
      </c>
      <c r="E1072" s="7" t="n">
        <v>354.440002441406</v>
      </c>
      <c r="F1072" s="7" t="n">
        <v>300.109985351563</v>
      </c>
      <c r="G1072" s="7" t="n">
        <v>342</v>
      </c>
      <c r="H1072" s="7" t="n">
        <v>15000</v>
      </c>
      <c r="I1072" s="7" t="n">
        <v>1</v>
      </c>
    </row>
    <row r="1073" spans="1:9">
      <c r="A1073" t="s">
        <v>4</v>
      </c>
      <c r="B1073" s="4" t="s">
        <v>5</v>
      </c>
      <c r="C1073" s="4" t="s">
        <v>15</v>
      </c>
      <c r="D1073" s="4" t="s">
        <v>15</v>
      </c>
      <c r="E1073" s="4" t="s">
        <v>21</v>
      </c>
      <c r="F1073" s="4" t="s">
        <v>10</v>
      </c>
    </row>
    <row r="1074" spans="1:9">
      <c r="A1074" t="n">
        <v>8343</v>
      </c>
      <c r="B1074" s="32" t="n">
        <v>45</v>
      </c>
      <c r="C1074" s="7" t="n">
        <v>5</v>
      </c>
      <c r="D1074" s="7" t="n">
        <v>3</v>
      </c>
      <c r="E1074" s="7" t="n">
        <v>4</v>
      </c>
      <c r="F1074" s="7" t="n">
        <v>15000</v>
      </c>
    </row>
    <row r="1075" spans="1:9">
      <c r="A1075" t="s">
        <v>4</v>
      </c>
      <c r="B1075" s="4" t="s">
        <v>5</v>
      </c>
      <c r="C1075" s="4" t="s">
        <v>15</v>
      </c>
    </row>
    <row r="1076" spans="1:9">
      <c r="A1076" t="n">
        <v>8352</v>
      </c>
      <c r="B1076" s="51" t="n">
        <v>116</v>
      </c>
      <c r="C1076" s="7" t="n">
        <v>0</v>
      </c>
    </row>
    <row r="1077" spans="1:9">
      <c r="A1077" t="s">
        <v>4</v>
      </c>
      <c r="B1077" s="4" t="s">
        <v>5</v>
      </c>
      <c r="C1077" s="4" t="s">
        <v>15</v>
      </c>
      <c r="D1077" s="4" t="s">
        <v>10</v>
      </c>
    </row>
    <row r="1078" spans="1:9">
      <c r="A1078" t="n">
        <v>8354</v>
      </c>
      <c r="B1078" s="51" t="n">
        <v>116</v>
      </c>
      <c r="C1078" s="7" t="n">
        <v>2</v>
      </c>
      <c r="D1078" s="7" t="n">
        <v>1</v>
      </c>
    </row>
    <row r="1079" spans="1:9">
      <c r="A1079" t="s">
        <v>4</v>
      </c>
      <c r="B1079" s="4" t="s">
        <v>5</v>
      </c>
      <c r="C1079" s="4" t="s">
        <v>15</v>
      </c>
      <c r="D1079" s="4" t="s">
        <v>9</v>
      </c>
    </row>
    <row r="1080" spans="1:9">
      <c r="A1080" t="n">
        <v>8358</v>
      </c>
      <c r="B1080" s="51" t="n">
        <v>116</v>
      </c>
      <c r="C1080" s="7" t="n">
        <v>5</v>
      </c>
      <c r="D1080" s="7" t="n">
        <v>1101004800</v>
      </c>
    </row>
    <row r="1081" spans="1:9">
      <c r="A1081" t="s">
        <v>4</v>
      </c>
      <c r="B1081" s="4" t="s">
        <v>5</v>
      </c>
      <c r="C1081" s="4" t="s">
        <v>15</v>
      </c>
      <c r="D1081" s="4" t="s">
        <v>10</v>
      </c>
    </row>
    <row r="1082" spans="1:9">
      <c r="A1082" t="n">
        <v>8364</v>
      </c>
      <c r="B1082" s="51" t="n">
        <v>116</v>
      </c>
      <c r="C1082" s="7" t="n">
        <v>6</v>
      </c>
      <c r="D1082" s="7" t="n">
        <v>1</v>
      </c>
    </row>
    <row r="1083" spans="1:9">
      <c r="A1083" t="s">
        <v>4</v>
      </c>
      <c r="B1083" s="4" t="s">
        <v>5</v>
      </c>
      <c r="C1083" s="4" t="s">
        <v>15</v>
      </c>
      <c r="D1083" s="4" t="s">
        <v>10</v>
      </c>
    </row>
    <row r="1084" spans="1:9">
      <c r="A1084" t="n">
        <v>8368</v>
      </c>
      <c r="B1084" s="28" t="n">
        <v>58</v>
      </c>
      <c r="C1084" s="7" t="n">
        <v>255</v>
      </c>
      <c r="D1084" s="7" t="n">
        <v>0</v>
      </c>
    </row>
    <row r="1085" spans="1:9">
      <c r="A1085" t="s">
        <v>4</v>
      </c>
      <c r="B1085" s="4" t="s">
        <v>5</v>
      </c>
      <c r="C1085" s="4" t="s">
        <v>15</v>
      </c>
      <c r="D1085" s="4" t="s">
        <v>10</v>
      </c>
      <c r="E1085" s="4" t="s">
        <v>15</v>
      </c>
      <c r="F1085" s="4" t="s">
        <v>22</v>
      </c>
    </row>
    <row r="1086" spans="1:9">
      <c r="A1086" t="n">
        <v>8372</v>
      </c>
      <c r="B1086" s="11" t="n">
        <v>5</v>
      </c>
      <c r="C1086" s="7" t="n">
        <v>30</v>
      </c>
      <c r="D1086" s="7" t="n">
        <v>9507</v>
      </c>
      <c r="E1086" s="7" t="n">
        <v>1</v>
      </c>
      <c r="F1086" s="12" t="n">
        <f t="normal" ca="1">A1098</f>
        <v>0</v>
      </c>
    </row>
    <row r="1087" spans="1:9">
      <c r="A1087" t="s">
        <v>4</v>
      </c>
      <c r="B1087" s="4" t="s">
        <v>5</v>
      </c>
      <c r="C1087" s="4" t="s">
        <v>15</v>
      </c>
      <c r="D1087" s="4" t="s">
        <v>10</v>
      </c>
      <c r="E1087" s="4" t="s">
        <v>6</v>
      </c>
    </row>
    <row r="1088" spans="1:9">
      <c r="A1088" t="n">
        <v>8381</v>
      </c>
      <c r="B1088" s="47" t="n">
        <v>51</v>
      </c>
      <c r="C1088" s="7" t="n">
        <v>4</v>
      </c>
      <c r="D1088" s="7" t="n">
        <v>28</v>
      </c>
      <c r="E1088" s="7" t="s">
        <v>113</v>
      </c>
    </row>
    <row r="1089" spans="1:6">
      <c r="A1089" t="s">
        <v>4</v>
      </c>
      <c r="B1089" s="4" t="s">
        <v>5</v>
      </c>
      <c r="C1089" s="4" t="s">
        <v>10</v>
      </c>
    </row>
    <row r="1090" spans="1:6">
      <c r="A1090" t="n">
        <v>8394</v>
      </c>
      <c r="B1090" s="26" t="n">
        <v>16</v>
      </c>
      <c r="C1090" s="7" t="n">
        <v>0</v>
      </c>
    </row>
    <row r="1091" spans="1:6">
      <c r="A1091" t="s">
        <v>4</v>
      </c>
      <c r="B1091" s="4" t="s">
        <v>5</v>
      </c>
      <c r="C1091" s="4" t="s">
        <v>10</v>
      </c>
      <c r="D1091" s="4" t="s">
        <v>15</v>
      </c>
      <c r="E1091" s="4" t="s">
        <v>9</v>
      </c>
      <c r="F1091" s="4" t="s">
        <v>109</v>
      </c>
      <c r="G1091" s="4" t="s">
        <v>15</v>
      </c>
      <c r="H1091" s="4" t="s">
        <v>15</v>
      </c>
    </row>
    <row r="1092" spans="1:6">
      <c r="A1092" t="n">
        <v>8397</v>
      </c>
      <c r="B1092" s="53" t="n">
        <v>26</v>
      </c>
      <c r="C1092" s="7" t="n">
        <v>28</v>
      </c>
      <c r="D1092" s="7" t="n">
        <v>17</v>
      </c>
      <c r="E1092" s="7" t="n">
        <v>33420</v>
      </c>
      <c r="F1092" s="7" t="s">
        <v>131</v>
      </c>
      <c r="G1092" s="7" t="n">
        <v>2</v>
      </c>
      <c r="H1092" s="7" t="n">
        <v>0</v>
      </c>
    </row>
    <row r="1093" spans="1:6">
      <c r="A1093" t="s">
        <v>4</v>
      </c>
      <c r="B1093" s="4" t="s">
        <v>5</v>
      </c>
    </row>
    <row r="1094" spans="1:6">
      <c r="A1094" t="n">
        <v>8446</v>
      </c>
      <c r="B1094" s="54" t="n">
        <v>28</v>
      </c>
    </row>
    <row r="1095" spans="1:6">
      <c r="A1095" t="s">
        <v>4</v>
      </c>
      <c r="B1095" s="4" t="s">
        <v>5</v>
      </c>
      <c r="C1095" s="4" t="s">
        <v>22</v>
      </c>
    </row>
    <row r="1096" spans="1:6">
      <c r="A1096" t="n">
        <v>8447</v>
      </c>
      <c r="B1096" s="15" t="n">
        <v>3</v>
      </c>
      <c r="C1096" s="12" t="n">
        <f t="normal" ca="1">A1106</f>
        <v>0</v>
      </c>
    </row>
    <row r="1097" spans="1:6">
      <c r="A1097" t="s">
        <v>4</v>
      </c>
      <c r="B1097" s="4" t="s">
        <v>5</v>
      </c>
      <c r="C1097" s="4" t="s">
        <v>15</v>
      </c>
      <c r="D1097" s="4" t="s">
        <v>10</v>
      </c>
      <c r="E1097" s="4" t="s">
        <v>6</v>
      </c>
    </row>
    <row r="1098" spans="1:6">
      <c r="A1098" t="n">
        <v>8452</v>
      </c>
      <c r="B1098" s="47" t="n">
        <v>51</v>
      </c>
      <c r="C1098" s="7" t="n">
        <v>4</v>
      </c>
      <c r="D1098" s="7" t="n">
        <v>28</v>
      </c>
      <c r="E1098" s="7" t="s">
        <v>113</v>
      </c>
    </row>
    <row r="1099" spans="1:6">
      <c r="A1099" t="s">
        <v>4</v>
      </c>
      <c r="B1099" s="4" t="s">
        <v>5</v>
      </c>
      <c r="C1099" s="4" t="s">
        <v>10</v>
      </c>
    </row>
    <row r="1100" spans="1:6">
      <c r="A1100" t="n">
        <v>8465</v>
      </c>
      <c r="B1100" s="26" t="n">
        <v>16</v>
      </c>
      <c r="C1100" s="7" t="n">
        <v>0</v>
      </c>
    </row>
    <row r="1101" spans="1:6">
      <c r="A1101" t="s">
        <v>4</v>
      </c>
      <c r="B1101" s="4" t="s">
        <v>5</v>
      </c>
      <c r="C1101" s="4" t="s">
        <v>10</v>
      </c>
      <c r="D1101" s="4" t="s">
        <v>15</v>
      </c>
      <c r="E1101" s="4" t="s">
        <v>9</v>
      </c>
      <c r="F1101" s="4" t="s">
        <v>109</v>
      </c>
      <c r="G1101" s="4" t="s">
        <v>15</v>
      </c>
      <c r="H1101" s="4" t="s">
        <v>15</v>
      </c>
    </row>
    <row r="1102" spans="1:6">
      <c r="A1102" t="n">
        <v>8468</v>
      </c>
      <c r="B1102" s="53" t="n">
        <v>26</v>
      </c>
      <c r="C1102" s="7" t="n">
        <v>28</v>
      </c>
      <c r="D1102" s="7" t="n">
        <v>17</v>
      </c>
      <c r="E1102" s="7" t="n">
        <v>33421</v>
      </c>
      <c r="F1102" s="7" t="s">
        <v>132</v>
      </c>
      <c r="G1102" s="7" t="n">
        <v>2</v>
      </c>
      <c r="H1102" s="7" t="n">
        <v>0</v>
      </c>
    </row>
    <row r="1103" spans="1:6">
      <c r="A1103" t="s">
        <v>4</v>
      </c>
      <c r="B1103" s="4" t="s">
        <v>5</v>
      </c>
    </row>
    <row r="1104" spans="1:6">
      <c r="A1104" t="n">
        <v>8541</v>
      </c>
      <c r="B1104" s="54" t="n">
        <v>28</v>
      </c>
    </row>
    <row r="1105" spans="1:8">
      <c r="A1105" t="s">
        <v>4</v>
      </c>
      <c r="B1105" s="4" t="s">
        <v>5</v>
      </c>
      <c r="C1105" s="4" t="s">
        <v>15</v>
      </c>
      <c r="D1105" s="4" t="s">
        <v>10</v>
      </c>
      <c r="E1105" s="4" t="s">
        <v>6</v>
      </c>
    </row>
    <row r="1106" spans="1:8">
      <c r="A1106" t="n">
        <v>8542</v>
      </c>
      <c r="B1106" s="47" t="n">
        <v>51</v>
      </c>
      <c r="C1106" s="7" t="n">
        <v>4</v>
      </c>
      <c r="D1106" s="7" t="n">
        <v>28</v>
      </c>
      <c r="E1106" s="7" t="s">
        <v>133</v>
      </c>
    </row>
    <row r="1107" spans="1:8">
      <c r="A1107" t="s">
        <v>4</v>
      </c>
      <c r="B1107" s="4" t="s">
        <v>5</v>
      </c>
      <c r="C1107" s="4" t="s">
        <v>10</v>
      </c>
    </row>
    <row r="1108" spans="1:8">
      <c r="A1108" t="n">
        <v>8555</v>
      </c>
      <c r="B1108" s="26" t="n">
        <v>16</v>
      </c>
      <c r="C1108" s="7" t="n">
        <v>0</v>
      </c>
    </row>
    <row r="1109" spans="1:8">
      <c r="A1109" t="s">
        <v>4</v>
      </c>
      <c r="B1109" s="4" t="s">
        <v>5</v>
      </c>
      <c r="C1109" s="4" t="s">
        <v>10</v>
      </c>
      <c r="D1109" s="4" t="s">
        <v>15</v>
      </c>
      <c r="E1109" s="4" t="s">
        <v>9</v>
      </c>
      <c r="F1109" s="4" t="s">
        <v>109</v>
      </c>
      <c r="G1109" s="4" t="s">
        <v>15</v>
      </c>
      <c r="H1109" s="4" t="s">
        <v>15</v>
      </c>
    </row>
    <row r="1110" spans="1:8">
      <c r="A1110" t="n">
        <v>8558</v>
      </c>
      <c r="B1110" s="53" t="n">
        <v>26</v>
      </c>
      <c r="C1110" s="7" t="n">
        <v>28</v>
      </c>
      <c r="D1110" s="7" t="n">
        <v>17</v>
      </c>
      <c r="E1110" s="7" t="n">
        <v>33422</v>
      </c>
      <c r="F1110" s="7" t="s">
        <v>134</v>
      </c>
      <c r="G1110" s="7" t="n">
        <v>2</v>
      </c>
      <c r="H1110" s="7" t="n">
        <v>0</v>
      </c>
    </row>
    <row r="1111" spans="1:8">
      <c r="A1111" t="s">
        <v>4</v>
      </c>
      <c r="B1111" s="4" t="s">
        <v>5</v>
      </c>
    </row>
    <row r="1112" spans="1:8">
      <c r="A1112" t="n">
        <v>8639</v>
      </c>
      <c r="B1112" s="54" t="n">
        <v>28</v>
      </c>
    </row>
    <row r="1113" spans="1:8">
      <c r="A1113" t="s">
        <v>4</v>
      </c>
      <c r="B1113" s="4" t="s">
        <v>5</v>
      </c>
      <c r="C1113" s="4" t="s">
        <v>15</v>
      </c>
      <c r="D1113" s="4" t="s">
        <v>10</v>
      </c>
      <c r="E1113" s="4" t="s">
        <v>10</v>
      </c>
      <c r="F1113" s="4" t="s">
        <v>15</v>
      </c>
    </row>
    <row r="1114" spans="1:8">
      <c r="A1114" t="n">
        <v>8640</v>
      </c>
      <c r="B1114" s="56" t="n">
        <v>25</v>
      </c>
      <c r="C1114" s="7" t="n">
        <v>1</v>
      </c>
      <c r="D1114" s="7" t="n">
        <v>60</v>
      </c>
      <c r="E1114" s="7" t="n">
        <v>640</v>
      </c>
      <c r="F1114" s="7" t="n">
        <v>2</v>
      </c>
    </row>
    <row r="1115" spans="1:8">
      <c r="A1115" t="s">
        <v>4</v>
      </c>
      <c r="B1115" s="4" t="s">
        <v>5</v>
      </c>
      <c r="C1115" s="4" t="s">
        <v>15</v>
      </c>
      <c r="D1115" s="41" t="s">
        <v>77</v>
      </c>
      <c r="E1115" s="4" t="s">
        <v>5</v>
      </c>
      <c r="F1115" s="4" t="s">
        <v>15</v>
      </c>
      <c r="G1115" s="4" t="s">
        <v>10</v>
      </c>
      <c r="H1115" s="41" t="s">
        <v>78</v>
      </c>
      <c r="I1115" s="4" t="s">
        <v>15</v>
      </c>
      <c r="J1115" s="4" t="s">
        <v>22</v>
      </c>
    </row>
    <row r="1116" spans="1:8">
      <c r="A1116" t="n">
        <v>8647</v>
      </c>
      <c r="B1116" s="11" t="n">
        <v>5</v>
      </c>
      <c r="C1116" s="7" t="n">
        <v>28</v>
      </c>
      <c r="D1116" s="41" t="s">
        <v>3</v>
      </c>
      <c r="E1116" s="31" t="n">
        <v>64</v>
      </c>
      <c r="F1116" s="7" t="n">
        <v>5</v>
      </c>
      <c r="G1116" s="7" t="n">
        <v>1</v>
      </c>
      <c r="H1116" s="41" t="s">
        <v>3</v>
      </c>
      <c r="I1116" s="7" t="n">
        <v>1</v>
      </c>
      <c r="J1116" s="12" t="n">
        <f t="normal" ca="1">A1128</f>
        <v>0</v>
      </c>
    </row>
    <row r="1117" spans="1:8">
      <c r="A1117" t="s">
        <v>4</v>
      </c>
      <c r="B1117" s="4" t="s">
        <v>5</v>
      </c>
      <c r="C1117" s="4" t="s">
        <v>15</v>
      </c>
      <c r="D1117" s="4" t="s">
        <v>10</v>
      </c>
      <c r="E1117" s="4" t="s">
        <v>6</v>
      </c>
    </row>
    <row r="1118" spans="1:8">
      <c r="A1118" t="n">
        <v>8658</v>
      </c>
      <c r="B1118" s="47" t="n">
        <v>51</v>
      </c>
      <c r="C1118" s="7" t="n">
        <v>4</v>
      </c>
      <c r="D1118" s="7" t="n">
        <v>1</v>
      </c>
      <c r="E1118" s="7" t="s">
        <v>135</v>
      </c>
    </row>
    <row r="1119" spans="1:8">
      <c r="A1119" t="s">
        <v>4</v>
      </c>
      <c r="B1119" s="4" t="s">
        <v>5</v>
      </c>
      <c r="C1119" s="4" t="s">
        <v>10</v>
      </c>
    </row>
    <row r="1120" spans="1:8">
      <c r="A1120" t="n">
        <v>8672</v>
      </c>
      <c r="B1120" s="26" t="n">
        <v>16</v>
      </c>
      <c r="C1120" s="7" t="n">
        <v>0</v>
      </c>
    </row>
    <row r="1121" spans="1:10">
      <c r="A1121" t="s">
        <v>4</v>
      </c>
      <c r="B1121" s="4" t="s">
        <v>5</v>
      </c>
      <c r="C1121" s="4" t="s">
        <v>10</v>
      </c>
      <c r="D1121" s="4" t="s">
        <v>15</v>
      </c>
      <c r="E1121" s="4" t="s">
        <v>9</v>
      </c>
      <c r="F1121" s="4" t="s">
        <v>109</v>
      </c>
      <c r="G1121" s="4" t="s">
        <v>15</v>
      </c>
      <c r="H1121" s="4" t="s">
        <v>15</v>
      </c>
    </row>
    <row r="1122" spans="1:10">
      <c r="A1122" t="n">
        <v>8675</v>
      </c>
      <c r="B1122" s="53" t="n">
        <v>26</v>
      </c>
      <c r="C1122" s="7" t="n">
        <v>1</v>
      </c>
      <c r="D1122" s="7" t="n">
        <v>17</v>
      </c>
      <c r="E1122" s="7" t="n">
        <v>1438</v>
      </c>
      <c r="F1122" s="7" t="s">
        <v>136</v>
      </c>
      <c r="G1122" s="7" t="n">
        <v>2</v>
      </c>
      <c r="H1122" s="7" t="n">
        <v>0</v>
      </c>
    </row>
    <row r="1123" spans="1:10">
      <c r="A1123" t="s">
        <v>4</v>
      </c>
      <c r="B1123" s="4" t="s">
        <v>5</v>
      </c>
    </row>
    <row r="1124" spans="1:10">
      <c r="A1124" t="n">
        <v>8745</v>
      </c>
      <c r="B1124" s="54" t="n">
        <v>28</v>
      </c>
    </row>
    <row r="1125" spans="1:10">
      <c r="A1125" t="s">
        <v>4</v>
      </c>
      <c r="B1125" s="4" t="s">
        <v>5</v>
      </c>
      <c r="C1125" s="4" t="s">
        <v>22</v>
      </c>
    </row>
    <row r="1126" spans="1:10">
      <c r="A1126" t="n">
        <v>8746</v>
      </c>
      <c r="B1126" s="15" t="n">
        <v>3</v>
      </c>
      <c r="C1126" s="12" t="n">
        <f t="normal" ca="1">A1148</f>
        <v>0</v>
      </c>
    </row>
    <row r="1127" spans="1:10">
      <c r="A1127" t="s">
        <v>4</v>
      </c>
      <c r="B1127" s="4" t="s">
        <v>5</v>
      </c>
      <c r="C1127" s="4" t="s">
        <v>15</v>
      </c>
      <c r="D1127" s="41" t="s">
        <v>77</v>
      </c>
      <c r="E1127" s="4" t="s">
        <v>5</v>
      </c>
      <c r="F1127" s="4" t="s">
        <v>15</v>
      </c>
      <c r="G1127" s="4" t="s">
        <v>10</v>
      </c>
      <c r="H1127" s="41" t="s">
        <v>78</v>
      </c>
      <c r="I1127" s="4" t="s">
        <v>15</v>
      </c>
      <c r="J1127" s="4" t="s">
        <v>22</v>
      </c>
    </row>
    <row r="1128" spans="1:10">
      <c r="A1128" t="n">
        <v>8751</v>
      </c>
      <c r="B1128" s="11" t="n">
        <v>5</v>
      </c>
      <c r="C1128" s="7" t="n">
        <v>28</v>
      </c>
      <c r="D1128" s="41" t="s">
        <v>3</v>
      </c>
      <c r="E1128" s="31" t="n">
        <v>64</v>
      </c>
      <c r="F1128" s="7" t="n">
        <v>5</v>
      </c>
      <c r="G1128" s="7" t="n">
        <v>4</v>
      </c>
      <c r="H1128" s="41" t="s">
        <v>3</v>
      </c>
      <c r="I1128" s="7" t="n">
        <v>1</v>
      </c>
      <c r="J1128" s="12" t="n">
        <f t="normal" ca="1">A1140</f>
        <v>0</v>
      </c>
    </row>
    <row r="1129" spans="1:10">
      <c r="A1129" t="s">
        <v>4</v>
      </c>
      <c r="B1129" s="4" t="s">
        <v>5</v>
      </c>
      <c r="C1129" s="4" t="s">
        <v>15</v>
      </c>
      <c r="D1129" s="4" t="s">
        <v>10</v>
      </c>
      <c r="E1129" s="4" t="s">
        <v>6</v>
      </c>
    </row>
    <row r="1130" spans="1:10">
      <c r="A1130" t="n">
        <v>8762</v>
      </c>
      <c r="B1130" s="47" t="n">
        <v>51</v>
      </c>
      <c r="C1130" s="7" t="n">
        <v>4</v>
      </c>
      <c r="D1130" s="7" t="n">
        <v>4</v>
      </c>
      <c r="E1130" s="7" t="s">
        <v>135</v>
      </c>
    </row>
    <row r="1131" spans="1:10">
      <c r="A1131" t="s">
        <v>4</v>
      </c>
      <c r="B1131" s="4" t="s">
        <v>5</v>
      </c>
      <c r="C1131" s="4" t="s">
        <v>10</v>
      </c>
    </row>
    <row r="1132" spans="1:10">
      <c r="A1132" t="n">
        <v>8776</v>
      </c>
      <c r="B1132" s="26" t="n">
        <v>16</v>
      </c>
      <c r="C1132" s="7" t="n">
        <v>0</v>
      </c>
    </row>
    <row r="1133" spans="1:10">
      <c r="A1133" t="s">
        <v>4</v>
      </c>
      <c r="B1133" s="4" t="s">
        <v>5</v>
      </c>
      <c r="C1133" s="4" t="s">
        <v>10</v>
      </c>
      <c r="D1133" s="4" t="s">
        <v>15</v>
      </c>
      <c r="E1133" s="4" t="s">
        <v>9</v>
      </c>
      <c r="F1133" s="4" t="s">
        <v>109</v>
      </c>
      <c r="G1133" s="4" t="s">
        <v>15</v>
      </c>
      <c r="H1133" s="4" t="s">
        <v>15</v>
      </c>
    </row>
    <row r="1134" spans="1:10">
      <c r="A1134" t="n">
        <v>8779</v>
      </c>
      <c r="B1134" s="53" t="n">
        <v>26</v>
      </c>
      <c r="C1134" s="7" t="n">
        <v>4</v>
      </c>
      <c r="D1134" s="7" t="n">
        <v>17</v>
      </c>
      <c r="E1134" s="7" t="n">
        <v>7436</v>
      </c>
      <c r="F1134" s="7" t="s">
        <v>136</v>
      </c>
      <c r="G1134" s="7" t="n">
        <v>2</v>
      </c>
      <c r="H1134" s="7" t="n">
        <v>0</v>
      </c>
    </row>
    <row r="1135" spans="1:10">
      <c r="A1135" t="s">
        <v>4</v>
      </c>
      <c r="B1135" s="4" t="s">
        <v>5</v>
      </c>
    </row>
    <row r="1136" spans="1:10">
      <c r="A1136" t="n">
        <v>8849</v>
      </c>
      <c r="B1136" s="54" t="n">
        <v>28</v>
      </c>
    </row>
    <row r="1137" spans="1:10">
      <c r="A1137" t="s">
        <v>4</v>
      </c>
      <c r="B1137" s="4" t="s">
        <v>5</v>
      </c>
      <c r="C1137" s="4" t="s">
        <v>22</v>
      </c>
    </row>
    <row r="1138" spans="1:10">
      <c r="A1138" t="n">
        <v>8850</v>
      </c>
      <c r="B1138" s="15" t="n">
        <v>3</v>
      </c>
      <c r="C1138" s="12" t="n">
        <f t="normal" ca="1">A1148</f>
        <v>0</v>
      </c>
    </row>
    <row r="1139" spans="1:10">
      <c r="A1139" t="s">
        <v>4</v>
      </c>
      <c r="B1139" s="4" t="s">
        <v>5</v>
      </c>
      <c r="C1139" s="4" t="s">
        <v>15</v>
      </c>
      <c r="D1139" s="4" t="s">
        <v>10</v>
      </c>
      <c r="E1139" s="4" t="s">
        <v>6</v>
      </c>
    </row>
    <row r="1140" spans="1:10">
      <c r="A1140" t="n">
        <v>8855</v>
      </c>
      <c r="B1140" s="47" t="n">
        <v>51</v>
      </c>
      <c r="C1140" s="7" t="n">
        <v>4</v>
      </c>
      <c r="D1140" s="7" t="n">
        <v>0</v>
      </c>
      <c r="E1140" s="7" t="s">
        <v>137</v>
      </c>
    </row>
    <row r="1141" spans="1:10">
      <c r="A1141" t="s">
        <v>4</v>
      </c>
      <c r="B1141" s="4" t="s">
        <v>5</v>
      </c>
      <c r="C1141" s="4" t="s">
        <v>10</v>
      </c>
    </row>
    <row r="1142" spans="1:10">
      <c r="A1142" t="n">
        <v>8869</v>
      </c>
      <c r="B1142" s="26" t="n">
        <v>16</v>
      </c>
      <c r="C1142" s="7" t="n">
        <v>0</v>
      </c>
    </row>
    <row r="1143" spans="1:10">
      <c r="A1143" t="s">
        <v>4</v>
      </c>
      <c r="B1143" s="4" t="s">
        <v>5</v>
      </c>
      <c r="C1143" s="4" t="s">
        <v>10</v>
      </c>
      <c r="D1143" s="4" t="s">
        <v>15</v>
      </c>
      <c r="E1143" s="4" t="s">
        <v>9</v>
      </c>
      <c r="F1143" s="4" t="s">
        <v>109</v>
      </c>
      <c r="G1143" s="4" t="s">
        <v>15</v>
      </c>
      <c r="H1143" s="4" t="s">
        <v>15</v>
      </c>
    </row>
    <row r="1144" spans="1:10">
      <c r="A1144" t="n">
        <v>8872</v>
      </c>
      <c r="B1144" s="53" t="n">
        <v>26</v>
      </c>
      <c r="C1144" s="7" t="n">
        <v>0</v>
      </c>
      <c r="D1144" s="7" t="n">
        <v>17</v>
      </c>
      <c r="E1144" s="7" t="n">
        <v>53028</v>
      </c>
      <c r="F1144" s="7" t="s">
        <v>138</v>
      </c>
      <c r="G1144" s="7" t="n">
        <v>2</v>
      </c>
      <c r="H1144" s="7" t="n">
        <v>0</v>
      </c>
    </row>
    <row r="1145" spans="1:10">
      <c r="A1145" t="s">
        <v>4</v>
      </c>
      <c r="B1145" s="4" t="s">
        <v>5</v>
      </c>
    </row>
    <row r="1146" spans="1:10">
      <c r="A1146" t="n">
        <v>8939</v>
      </c>
      <c r="B1146" s="54" t="n">
        <v>28</v>
      </c>
    </row>
    <row r="1147" spans="1:10">
      <c r="A1147" t="s">
        <v>4</v>
      </c>
      <c r="B1147" s="4" t="s">
        <v>5</v>
      </c>
      <c r="C1147" s="4" t="s">
        <v>15</v>
      </c>
      <c r="D1147" s="4" t="s">
        <v>10</v>
      </c>
      <c r="E1147" s="4" t="s">
        <v>10</v>
      </c>
      <c r="F1147" s="4" t="s">
        <v>15</v>
      </c>
    </row>
    <row r="1148" spans="1:10">
      <c r="A1148" t="n">
        <v>8940</v>
      </c>
      <c r="B1148" s="56" t="n">
        <v>25</v>
      </c>
      <c r="C1148" s="7" t="n">
        <v>1</v>
      </c>
      <c r="D1148" s="7" t="n">
        <v>60</v>
      </c>
      <c r="E1148" s="7" t="n">
        <v>500</v>
      </c>
      <c r="F1148" s="7" t="n">
        <v>2</v>
      </c>
    </row>
    <row r="1149" spans="1:10">
      <c r="A1149" t="s">
        <v>4</v>
      </c>
      <c r="B1149" s="4" t="s">
        <v>5</v>
      </c>
      <c r="C1149" s="4" t="s">
        <v>15</v>
      </c>
      <c r="D1149" s="41" t="s">
        <v>77</v>
      </c>
      <c r="E1149" s="4" t="s">
        <v>5</v>
      </c>
      <c r="F1149" s="4" t="s">
        <v>15</v>
      </c>
      <c r="G1149" s="4" t="s">
        <v>10</v>
      </c>
      <c r="H1149" s="41" t="s">
        <v>78</v>
      </c>
      <c r="I1149" s="4" t="s">
        <v>15</v>
      </c>
      <c r="J1149" s="4" t="s">
        <v>22</v>
      </c>
    </row>
    <row r="1150" spans="1:10">
      <c r="A1150" t="n">
        <v>8947</v>
      </c>
      <c r="B1150" s="11" t="n">
        <v>5</v>
      </c>
      <c r="C1150" s="7" t="n">
        <v>28</v>
      </c>
      <c r="D1150" s="41" t="s">
        <v>3</v>
      </c>
      <c r="E1150" s="31" t="n">
        <v>64</v>
      </c>
      <c r="F1150" s="7" t="n">
        <v>5</v>
      </c>
      <c r="G1150" s="7" t="n">
        <v>2</v>
      </c>
      <c r="H1150" s="41" t="s">
        <v>3</v>
      </c>
      <c r="I1150" s="7" t="n">
        <v>1</v>
      </c>
      <c r="J1150" s="12" t="n">
        <f t="normal" ca="1">A1160</f>
        <v>0</v>
      </c>
    </row>
    <row r="1151" spans="1:10">
      <c r="A1151" t="s">
        <v>4</v>
      </c>
      <c r="B1151" s="4" t="s">
        <v>5</v>
      </c>
      <c r="C1151" s="4" t="s">
        <v>15</v>
      </c>
      <c r="D1151" s="4" t="s">
        <v>10</v>
      </c>
      <c r="E1151" s="4" t="s">
        <v>6</v>
      </c>
    </row>
    <row r="1152" spans="1:10">
      <c r="A1152" t="n">
        <v>8958</v>
      </c>
      <c r="B1152" s="47" t="n">
        <v>51</v>
      </c>
      <c r="C1152" s="7" t="n">
        <v>4</v>
      </c>
      <c r="D1152" s="7" t="n">
        <v>2</v>
      </c>
      <c r="E1152" s="7" t="s">
        <v>139</v>
      </c>
    </row>
    <row r="1153" spans="1:10">
      <c r="A1153" t="s">
        <v>4</v>
      </c>
      <c r="B1153" s="4" t="s">
        <v>5</v>
      </c>
      <c r="C1153" s="4" t="s">
        <v>10</v>
      </c>
    </row>
    <row r="1154" spans="1:10">
      <c r="A1154" t="n">
        <v>8971</v>
      </c>
      <c r="B1154" s="26" t="n">
        <v>16</v>
      </c>
      <c r="C1154" s="7" t="n">
        <v>0</v>
      </c>
    </row>
    <row r="1155" spans="1:10">
      <c r="A1155" t="s">
        <v>4</v>
      </c>
      <c r="B1155" s="4" t="s">
        <v>5</v>
      </c>
      <c r="C1155" s="4" t="s">
        <v>10</v>
      </c>
      <c r="D1155" s="4" t="s">
        <v>15</v>
      </c>
      <c r="E1155" s="4" t="s">
        <v>9</v>
      </c>
      <c r="F1155" s="4" t="s">
        <v>109</v>
      </c>
      <c r="G1155" s="4" t="s">
        <v>15</v>
      </c>
      <c r="H1155" s="4" t="s">
        <v>15</v>
      </c>
    </row>
    <row r="1156" spans="1:10">
      <c r="A1156" t="n">
        <v>8974</v>
      </c>
      <c r="B1156" s="53" t="n">
        <v>26</v>
      </c>
      <c r="C1156" s="7" t="n">
        <v>2</v>
      </c>
      <c r="D1156" s="7" t="n">
        <v>17</v>
      </c>
      <c r="E1156" s="7" t="n">
        <v>6444</v>
      </c>
      <c r="F1156" s="7" t="s">
        <v>140</v>
      </c>
      <c r="G1156" s="7" t="n">
        <v>2</v>
      </c>
      <c r="H1156" s="7" t="n">
        <v>0</v>
      </c>
    </row>
    <row r="1157" spans="1:10">
      <c r="A1157" t="s">
        <v>4</v>
      </c>
      <c r="B1157" s="4" t="s">
        <v>5</v>
      </c>
    </row>
    <row r="1158" spans="1:10">
      <c r="A1158" t="n">
        <v>9001</v>
      </c>
      <c r="B1158" s="54" t="n">
        <v>28</v>
      </c>
    </row>
    <row r="1159" spans="1:10">
      <c r="A1159" t="s">
        <v>4</v>
      </c>
      <c r="B1159" s="4" t="s">
        <v>5</v>
      </c>
      <c r="C1159" s="4" t="s">
        <v>15</v>
      </c>
      <c r="D1159" s="4" t="s">
        <v>10</v>
      </c>
      <c r="E1159" s="4" t="s">
        <v>10</v>
      </c>
      <c r="F1159" s="4" t="s">
        <v>15</v>
      </c>
    </row>
    <row r="1160" spans="1:10">
      <c r="A1160" t="n">
        <v>9002</v>
      </c>
      <c r="B1160" s="56" t="n">
        <v>25</v>
      </c>
      <c r="C1160" s="7" t="n">
        <v>1</v>
      </c>
      <c r="D1160" s="7" t="n">
        <v>65535</v>
      </c>
      <c r="E1160" s="7" t="n">
        <v>65535</v>
      </c>
      <c r="F1160" s="7" t="n">
        <v>0</v>
      </c>
    </row>
    <row r="1161" spans="1:10">
      <c r="A1161" t="s">
        <v>4</v>
      </c>
      <c r="B1161" s="4" t="s">
        <v>5</v>
      </c>
      <c r="C1161" s="4" t="s">
        <v>15</v>
      </c>
      <c r="D1161" s="4" t="s">
        <v>10</v>
      </c>
      <c r="E1161" s="4" t="s">
        <v>6</v>
      </c>
    </row>
    <row r="1162" spans="1:10">
      <c r="A1162" t="n">
        <v>9009</v>
      </c>
      <c r="B1162" s="47" t="n">
        <v>51</v>
      </c>
      <c r="C1162" s="7" t="n">
        <v>4</v>
      </c>
      <c r="D1162" s="7" t="n">
        <v>29</v>
      </c>
      <c r="E1162" s="7" t="s">
        <v>141</v>
      </c>
    </row>
    <row r="1163" spans="1:10">
      <c r="A1163" t="s">
        <v>4</v>
      </c>
      <c r="B1163" s="4" t="s">
        <v>5</v>
      </c>
      <c r="C1163" s="4" t="s">
        <v>10</v>
      </c>
    </row>
    <row r="1164" spans="1:10">
      <c r="A1164" t="n">
        <v>9023</v>
      </c>
      <c r="B1164" s="26" t="n">
        <v>16</v>
      </c>
      <c r="C1164" s="7" t="n">
        <v>0</v>
      </c>
    </row>
    <row r="1165" spans="1:10">
      <c r="A1165" t="s">
        <v>4</v>
      </c>
      <c r="B1165" s="4" t="s">
        <v>5</v>
      </c>
      <c r="C1165" s="4" t="s">
        <v>10</v>
      </c>
      <c r="D1165" s="4" t="s">
        <v>15</v>
      </c>
      <c r="E1165" s="4" t="s">
        <v>9</v>
      </c>
      <c r="F1165" s="4" t="s">
        <v>109</v>
      </c>
      <c r="G1165" s="4" t="s">
        <v>15</v>
      </c>
      <c r="H1165" s="4" t="s">
        <v>15</v>
      </c>
      <c r="I1165" s="4" t="s">
        <v>15</v>
      </c>
      <c r="J1165" s="4" t="s">
        <v>9</v>
      </c>
      <c r="K1165" s="4" t="s">
        <v>109</v>
      </c>
      <c r="L1165" s="4" t="s">
        <v>15</v>
      </c>
      <c r="M1165" s="4" t="s">
        <v>15</v>
      </c>
    </row>
    <row r="1166" spans="1:10">
      <c r="A1166" t="n">
        <v>9026</v>
      </c>
      <c r="B1166" s="53" t="n">
        <v>26</v>
      </c>
      <c r="C1166" s="7" t="n">
        <v>29</v>
      </c>
      <c r="D1166" s="7" t="n">
        <v>17</v>
      </c>
      <c r="E1166" s="7" t="n">
        <v>39428</v>
      </c>
      <c r="F1166" s="7" t="s">
        <v>142</v>
      </c>
      <c r="G1166" s="7" t="n">
        <v>2</v>
      </c>
      <c r="H1166" s="7" t="n">
        <v>3</v>
      </c>
      <c r="I1166" s="7" t="n">
        <v>17</v>
      </c>
      <c r="J1166" s="7" t="n">
        <v>39429</v>
      </c>
      <c r="K1166" s="7" t="s">
        <v>143</v>
      </c>
      <c r="L1166" s="7" t="n">
        <v>2</v>
      </c>
      <c r="M1166" s="7" t="n">
        <v>0</v>
      </c>
    </row>
    <row r="1167" spans="1:10">
      <c r="A1167" t="s">
        <v>4</v>
      </c>
      <c r="B1167" s="4" t="s">
        <v>5</v>
      </c>
    </row>
    <row r="1168" spans="1:10">
      <c r="A1168" t="n">
        <v>9207</v>
      </c>
      <c r="B1168" s="54" t="n">
        <v>28</v>
      </c>
    </row>
    <row r="1169" spans="1:13">
      <c r="A1169" t="s">
        <v>4</v>
      </c>
      <c r="B1169" s="4" t="s">
        <v>5</v>
      </c>
      <c r="C1169" s="4" t="s">
        <v>10</v>
      </c>
      <c r="D1169" s="4" t="s">
        <v>15</v>
      </c>
    </row>
    <row r="1170" spans="1:13">
      <c r="A1170" t="n">
        <v>9208</v>
      </c>
      <c r="B1170" s="55" t="n">
        <v>89</v>
      </c>
      <c r="C1170" s="7" t="n">
        <v>65533</v>
      </c>
      <c r="D1170" s="7" t="n">
        <v>1</v>
      </c>
    </row>
    <row r="1171" spans="1:13">
      <c r="A1171" t="s">
        <v>4</v>
      </c>
      <c r="B1171" s="4" t="s">
        <v>5</v>
      </c>
      <c r="C1171" s="4" t="s">
        <v>15</v>
      </c>
      <c r="D1171" s="4" t="s">
        <v>10</v>
      </c>
      <c r="E1171" s="4" t="s">
        <v>21</v>
      </c>
    </row>
    <row r="1172" spans="1:13">
      <c r="A1172" t="n">
        <v>9212</v>
      </c>
      <c r="B1172" s="28" t="n">
        <v>58</v>
      </c>
      <c r="C1172" s="7" t="n">
        <v>101</v>
      </c>
      <c r="D1172" s="7" t="n">
        <v>300</v>
      </c>
      <c r="E1172" s="7" t="n">
        <v>1</v>
      </c>
    </row>
    <row r="1173" spans="1:13">
      <c r="A1173" t="s">
        <v>4</v>
      </c>
      <c r="B1173" s="4" t="s">
        <v>5</v>
      </c>
      <c r="C1173" s="4" t="s">
        <v>15</v>
      </c>
      <c r="D1173" s="4" t="s">
        <v>10</v>
      </c>
    </row>
    <row r="1174" spans="1:13">
      <c r="A1174" t="n">
        <v>9220</v>
      </c>
      <c r="B1174" s="28" t="n">
        <v>58</v>
      </c>
      <c r="C1174" s="7" t="n">
        <v>254</v>
      </c>
      <c r="D1174" s="7" t="n">
        <v>0</v>
      </c>
    </row>
    <row r="1175" spans="1:13">
      <c r="A1175" t="s">
        <v>4</v>
      </c>
      <c r="B1175" s="4" t="s">
        <v>5</v>
      </c>
      <c r="C1175" s="4" t="s">
        <v>15</v>
      </c>
      <c r="D1175" s="4" t="s">
        <v>15</v>
      </c>
      <c r="E1175" s="4" t="s">
        <v>21</v>
      </c>
      <c r="F1175" s="4" t="s">
        <v>21</v>
      </c>
      <c r="G1175" s="4" t="s">
        <v>21</v>
      </c>
      <c r="H1175" s="4" t="s">
        <v>10</v>
      </c>
    </row>
    <row r="1176" spans="1:13">
      <c r="A1176" t="n">
        <v>9224</v>
      </c>
      <c r="B1176" s="32" t="n">
        <v>45</v>
      </c>
      <c r="C1176" s="7" t="n">
        <v>2</v>
      </c>
      <c r="D1176" s="7" t="n">
        <v>3</v>
      </c>
      <c r="E1176" s="7" t="n">
        <v>-0.0399999991059303</v>
      </c>
      <c r="F1176" s="7" t="n">
        <v>5.42999982833862</v>
      </c>
      <c r="G1176" s="7" t="n">
        <v>-116.419998168945</v>
      </c>
      <c r="H1176" s="7" t="n">
        <v>0</v>
      </c>
    </row>
    <row r="1177" spans="1:13">
      <c r="A1177" t="s">
        <v>4</v>
      </c>
      <c r="B1177" s="4" t="s">
        <v>5</v>
      </c>
      <c r="C1177" s="4" t="s">
        <v>15</v>
      </c>
      <c r="D1177" s="4" t="s">
        <v>15</v>
      </c>
      <c r="E1177" s="4" t="s">
        <v>21</v>
      </c>
      <c r="F1177" s="4" t="s">
        <v>21</v>
      </c>
      <c r="G1177" s="4" t="s">
        <v>21</v>
      </c>
      <c r="H1177" s="4" t="s">
        <v>10</v>
      </c>
      <c r="I1177" s="4" t="s">
        <v>15</v>
      </c>
    </row>
    <row r="1178" spans="1:13">
      <c r="A1178" t="n">
        <v>9241</v>
      </c>
      <c r="B1178" s="32" t="n">
        <v>45</v>
      </c>
      <c r="C1178" s="7" t="n">
        <v>4</v>
      </c>
      <c r="D1178" s="7" t="n">
        <v>3</v>
      </c>
      <c r="E1178" s="7" t="n">
        <v>19.1299991607666</v>
      </c>
      <c r="F1178" s="7" t="n">
        <v>180.110000610352</v>
      </c>
      <c r="G1178" s="7" t="n">
        <v>10</v>
      </c>
      <c r="H1178" s="7" t="n">
        <v>0</v>
      </c>
      <c r="I1178" s="7" t="n">
        <v>1</v>
      </c>
    </row>
    <row r="1179" spans="1:13">
      <c r="A1179" t="s">
        <v>4</v>
      </c>
      <c r="B1179" s="4" t="s">
        <v>5</v>
      </c>
      <c r="C1179" s="4" t="s">
        <v>15</v>
      </c>
      <c r="D1179" s="4" t="s">
        <v>15</v>
      </c>
      <c r="E1179" s="4" t="s">
        <v>21</v>
      </c>
      <c r="F1179" s="4" t="s">
        <v>10</v>
      </c>
    </row>
    <row r="1180" spans="1:13">
      <c r="A1180" t="n">
        <v>9259</v>
      </c>
      <c r="B1180" s="32" t="n">
        <v>45</v>
      </c>
      <c r="C1180" s="7" t="n">
        <v>5</v>
      </c>
      <c r="D1180" s="7" t="n">
        <v>3</v>
      </c>
      <c r="E1180" s="7" t="n">
        <v>7.59999990463257</v>
      </c>
      <c r="F1180" s="7" t="n">
        <v>0</v>
      </c>
    </row>
    <row r="1181" spans="1:13">
      <c r="A1181" t="s">
        <v>4</v>
      </c>
      <c r="B1181" s="4" t="s">
        <v>5</v>
      </c>
      <c r="C1181" s="4" t="s">
        <v>15</v>
      </c>
      <c r="D1181" s="4" t="s">
        <v>15</v>
      </c>
      <c r="E1181" s="4" t="s">
        <v>21</v>
      </c>
      <c r="F1181" s="4" t="s">
        <v>10</v>
      </c>
    </row>
    <row r="1182" spans="1:13">
      <c r="A1182" t="n">
        <v>9268</v>
      </c>
      <c r="B1182" s="32" t="n">
        <v>45</v>
      </c>
      <c r="C1182" s="7" t="n">
        <v>11</v>
      </c>
      <c r="D1182" s="7" t="n">
        <v>3</v>
      </c>
      <c r="E1182" s="7" t="n">
        <v>16.7999992370605</v>
      </c>
      <c r="F1182" s="7" t="n">
        <v>0</v>
      </c>
    </row>
    <row r="1183" spans="1:13">
      <c r="A1183" t="s">
        <v>4</v>
      </c>
      <c r="B1183" s="4" t="s">
        <v>5</v>
      </c>
      <c r="C1183" s="4" t="s">
        <v>15</v>
      </c>
      <c r="D1183" s="4" t="s">
        <v>15</v>
      </c>
      <c r="E1183" s="4" t="s">
        <v>21</v>
      </c>
      <c r="F1183" s="4" t="s">
        <v>21</v>
      </c>
      <c r="G1183" s="4" t="s">
        <v>21</v>
      </c>
      <c r="H1183" s="4" t="s">
        <v>10</v>
      </c>
      <c r="I1183" s="4" t="s">
        <v>15</v>
      </c>
    </row>
    <row r="1184" spans="1:13">
      <c r="A1184" t="n">
        <v>9277</v>
      </c>
      <c r="B1184" s="32" t="n">
        <v>45</v>
      </c>
      <c r="C1184" s="7" t="n">
        <v>4</v>
      </c>
      <c r="D1184" s="7" t="n">
        <v>3</v>
      </c>
      <c r="E1184" s="7" t="n">
        <v>19.1299991607666</v>
      </c>
      <c r="F1184" s="7" t="n">
        <v>540.109985351563</v>
      </c>
      <c r="G1184" s="7" t="n">
        <v>356</v>
      </c>
      <c r="H1184" s="7" t="n">
        <v>30000</v>
      </c>
      <c r="I1184" s="7" t="n">
        <v>1</v>
      </c>
    </row>
    <row r="1185" spans="1:9">
      <c r="A1185" t="s">
        <v>4</v>
      </c>
      <c r="B1185" s="4" t="s">
        <v>5</v>
      </c>
      <c r="C1185" s="4" t="s">
        <v>15</v>
      </c>
      <c r="D1185" s="4" t="s">
        <v>15</v>
      </c>
      <c r="E1185" s="4" t="s">
        <v>21</v>
      </c>
      <c r="F1185" s="4" t="s">
        <v>10</v>
      </c>
    </row>
    <row r="1186" spans="1:9">
      <c r="A1186" t="n">
        <v>9295</v>
      </c>
      <c r="B1186" s="32" t="n">
        <v>45</v>
      </c>
      <c r="C1186" s="7" t="n">
        <v>5</v>
      </c>
      <c r="D1186" s="7" t="n">
        <v>3</v>
      </c>
      <c r="E1186" s="7" t="n">
        <v>8.69999980926514</v>
      </c>
      <c r="F1186" s="7" t="n">
        <v>30000</v>
      </c>
    </row>
    <row r="1187" spans="1:9">
      <c r="A1187" t="s">
        <v>4</v>
      </c>
      <c r="B1187" s="4" t="s">
        <v>5</v>
      </c>
      <c r="C1187" s="4" t="s">
        <v>15</v>
      </c>
      <c r="D1187" s="4" t="s">
        <v>10</v>
      </c>
    </row>
    <row r="1188" spans="1:9">
      <c r="A1188" t="n">
        <v>9304</v>
      </c>
      <c r="B1188" s="28" t="n">
        <v>58</v>
      </c>
      <c r="C1188" s="7" t="n">
        <v>255</v>
      </c>
      <c r="D1188" s="7" t="n">
        <v>0</v>
      </c>
    </row>
    <row r="1189" spans="1:9">
      <c r="A1189" t="s">
        <v>4</v>
      </c>
      <c r="B1189" s="4" t="s">
        <v>5</v>
      </c>
      <c r="C1189" s="4" t="s">
        <v>15</v>
      </c>
      <c r="D1189" s="4" t="s">
        <v>10</v>
      </c>
      <c r="E1189" s="4" t="s">
        <v>6</v>
      </c>
    </row>
    <row r="1190" spans="1:9">
      <c r="A1190" t="n">
        <v>9308</v>
      </c>
      <c r="B1190" s="47" t="n">
        <v>51</v>
      </c>
      <c r="C1190" s="7" t="n">
        <v>4</v>
      </c>
      <c r="D1190" s="7" t="n">
        <v>0</v>
      </c>
      <c r="E1190" s="7" t="s">
        <v>124</v>
      </c>
    </row>
    <row r="1191" spans="1:9">
      <c r="A1191" t="s">
        <v>4</v>
      </c>
      <c r="B1191" s="4" t="s">
        <v>5</v>
      </c>
      <c r="C1191" s="4" t="s">
        <v>10</v>
      </c>
    </row>
    <row r="1192" spans="1:9">
      <c r="A1192" t="n">
        <v>9321</v>
      </c>
      <c r="B1192" s="26" t="n">
        <v>16</v>
      </c>
      <c r="C1192" s="7" t="n">
        <v>0</v>
      </c>
    </row>
    <row r="1193" spans="1:9">
      <c r="A1193" t="s">
        <v>4</v>
      </c>
      <c r="B1193" s="4" t="s">
        <v>5</v>
      </c>
      <c r="C1193" s="4" t="s">
        <v>10</v>
      </c>
      <c r="D1193" s="4" t="s">
        <v>15</v>
      </c>
      <c r="E1193" s="4" t="s">
        <v>9</v>
      </c>
      <c r="F1193" s="4" t="s">
        <v>109</v>
      </c>
      <c r="G1193" s="4" t="s">
        <v>15</v>
      </c>
      <c r="H1193" s="4" t="s">
        <v>15</v>
      </c>
    </row>
    <row r="1194" spans="1:9">
      <c r="A1194" t="n">
        <v>9324</v>
      </c>
      <c r="B1194" s="53" t="n">
        <v>26</v>
      </c>
      <c r="C1194" s="7" t="n">
        <v>0</v>
      </c>
      <c r="D1194" s="7" t="n">
        <v>17</v>
      </c>
      <c r="E1194" s="7" t="n">
        <v>53029</v>
      </c>
      <c r="F1194" s="7" t="s">
        <v>144</v>
      </c>
      <c r="G1194" s="7" t="n">
        <v>2</v>
      </c>
      <c r="H1194" s="7" t="n">
        <v>0</v>
      </c>
    </row>
    <row r="1195" spans="1:9">
      <c r="A1195" t="s">
        <v>4</v>
      </c>
      <c r="B1195" s="4" t="s">
        <v>5</v>
      </c>
    </row>
    <row r="1196" spans="1:9">
      <c r="A1196" t="n">
        <v>9342</v>
      </c>
      <c r="B1196" s="54" t="n">
        <v>28</v>
      </c>
    </row>
    <row r="1197" spans="1:9">
      <c r="A1197" t="s">
        <v>4</v>
      </c>
      <c r="B1197" s="4" t="s">
        <v>5</v>
      </c>
      <c r="C1197" s="4" t="s">
        <v>15</v>
      </c>
      <c r="D1197" s="41" t="s">
        <v>77</v>
      </c>
      <c r="E1197" s="4" t="s">
        <v>5</v>
      </c>
      <c r="F1197" s="4" t="s">
        <v>15</v>
      </c>
      <c r="G1197" s="4" t="s">
        <v>10</v>
      </c>
      <c r="H1197" s="41" t="s">
        <v>78</v>
      </c>
      <c r="I1197" s="4" t="s">
        <v>15</v>
      </c>
      <c r="J1197" s="4" t="s">
        <v>22</v>
      </c>
    </row>
    <row r="1198" spans="1:9">
      <c r="A1198" t="n">
        <v>9343</v>
      </c>
      <c r="B1198" s="11" t="n">
        <v>5</v>
      </c>
      <c r="C1198" s="7" t="n">
        <v>28</v>
      </c>
      <c r="D1198" s="41" t="s">
        <v>3</v>
      </c>
      <c r="E1198" s="31" t="n">
        <v>64</v>
      </c>
      <c r="F1198" s="7" t="n">
        <v>5</v>
      </c>
      <c r="G1198" s="7" t="n">
        <v>5</v>
      </c>
      <c r="H1198" s="41" t="s">
        <v>3</v>
      </c>
      <c r="I1198" s="7" t="n">
        <v>1</v>
      </c>
      <c r="J1198" s="12" t="n">
        <f t="normal" ca="1">A1210</f>
        <v>0</v>
      </c>
    </row>
    <row r="1199" spans="1:9">
      <c r="A1199" t="s">
        <v>4</v>
      </c>
      <c r="B1199" s="4" t="s">
        <v>5</v>
      </c>
      <c r="C1199" s="4" t="s">
        <v>15</v>
      </c>
      <c r="D1199" s="4" t="s">
        <v>10</v>
      </c>
      <c r="E1199" s="4" t="s">
        <v>6</v>
      </c>
    </row>
    <row r="1200" spans="1:9">
      <c r="A1200" t="n">
        <v>9354</v>
      </c>
      <c r="B1200" s="47" t="n">
        <v>51</v>
      </c>
      <c r="C1200" s="7" t="n">
        <v>4</v>
      </c>
      <c r="D1200" s="7" t="n">
        <v>5</v>
      </c>
      <c r="E1200" s="7" t="s">
        <v>124</v>
      </c>
    </row>
    <row r="1201" spans="1:10">
      <c r="A1201" t="s">
        <v>4</v>
      </c>
      <c r="B1201" s="4" t="s">
        <v>5</v>
      </c>
      <c r="C1201" s="4" t="s">
        <v>10</v>
      </c>
    </row>
    <row r="1202" spans="1:10">
      <c r="A1202" t="n">
        <v>9367</v>
      </c>
      <c r="B1202" s="26" t="n">
        <v>16</v>
      </c>
      <c r="C1202" s="7" t="n">
        <v>0</v>
      </c>
    </row>
    <row r="1203" spans="1:10">
      <c r="A1203" t="s">
        <v>4</v>
      </c>
      <c r="B1203" s="4" t="s">
        <v>5</v>
      </c>
      <c r="C1203" s="4" t="s">
        <v>10</v>
      </c>
      <c r="D1203" s="4" t="s">
        <v>15</v>
      </c>
      <c r="E1203" s="4" t="s">
        <v>9</v>
      </c>
      <c r="F1203" s="4" t="s">
        <v>109</v>
      </c>
      <c r="G1203" s="4" t="s">
        <v>15</v>
      </c>
      <c r="H1203" s="4" t="s">
        <v>15</v>
      </c>
    </row>
    <row r="1204" spans="1:10">
      <c r="A1204" t="n">
        <v>9370</v>
      </c>
      <c r="B1204" s="53" t="n">
        <v>26</v>
      </c>
      <c r="C1204" s="7" t="n">
        <v>5</v>
      </c>
      <c r="D1204" s="7" t="n">
        <v>17</v>
      </c>
      <c r="E1204" s="7" t="n">
        <v>3440</v>
      </c>
      <c r="F1204" s="7" t="s">
        <v>145</v>
      </c>
      <c r="G1204" s="7" t="n">
        <v>2</v>
      </c>
      <c r="H1204" s="7" t="n">
        <v>0</v>
      </c>
    </row>
    <row r="1205" spans="1:10">
      <c r="A1205" t="s">
        <v>4</v>
      </c>
      <c r="B1205" s="4" t="s">
        <v>5</v>
      </c>
    </row>
    <row r="1206" spans="1:10">
      <c r="A1206" t="n">
        <v>9456</v>
      </c>
      <c r="B1206" s="54" t="n">
        <v>28</v>
      </c>
    </row>
    <row r="1207" spans="1:10">
      <c r="A1207" t="s">
        <v>4</v>
      </c>
      <c r="B1207" s="4" t="s">
        <v>5</v>
      </c>
      <c r="C1207" s="4" t="s">
        <v>22</v>
      </c>
    </row>
    <row r="1208" spans="1:10">
      <c r="A1208" t="n">
        <v>9457</v>
      </c>
      <c r="B1208" s="15" t="n">
        <v>3</v>
      </c>
      <c r="C1208" s="12" t="n">
        <f t="normal" ca="1">A1220</f>
        <v>0</v>
      </c>
    </row>
    <row r="1209" spans="1:10">
      <c r="A1209" t="s">
        <v>4</v>
      </c>
      <c r="B1209" s="4" t="s">
        <v>5</v>
      </c>
      <c r="C1209" s="4" t="s">
        <v>15</v>
      </c>
      <c r="D1209" s="4" t="s">
        <v>10</v>
      </c>
      <c r="E1209" s="4" t="s">
        <v>6</v>
      </c>
    </row>
    <row r="1210" spans="1:10">
      <c r="A1210" t="n">
        <v>9462</v>
      </c>
      <c r="B1210" s="47" t="n">
        <v>51</v>
      </c>
      <c r="C1210" s="7" t="n">
        <v>4</v>
      </c>
      <c r="D1210" s="7" t="n">
        <v>7032</v>
      </c>
      <c r="E1210" s="7" t="s">
        <v>124</v>
      </c>
    </row>
    <row r="1211" spans="1:10">
      <c r="A1211" t="s">
        <v>4</v>
      </c>
      <c r="B1211" s="4" t="s">
        <v>5</v>
      </c>
      <c r="C1211" s="4" t="s">
        <v>10</v>
      </c>
    </row>
    <row r="1212" spans="1:10">
      <c r="A1212" t="n">
        <v>9475</v>
      </c>
      <c r="B1212" s="26" t="n">
        <v>16</v>
      </c>
      <c r="C1212" s="7" t="n">
        <v>0</v>
      </c>
    </row>
    <row r="1213" spans="1:10">
      <c r="A1213" t="s">
        <v>4</v>
      </c>
      <c r="B1213" s="4" t="s">
        <v>5</v>
      </c>
      <c r="C1213" s="4" t="s">
        <v>10</v>
      </c>
      <c r="D1213" s="4" t="s">
        <v>15</v>
      </c>
      <c r="E1213" s="4" t="s">
        <v>9</v>
      </c>
      <c r="F1213" s="4" t="s">
        <v>109</v>
      </c>
      <c r="G1213" s="4" t="s">
        <v>15</v>
      </c>
      <c r="H1213" s="4" t="s">
        <v>15</v>
      </c>
    </row>
    <row r="1214" spans="1:10">
      <c r="A1214" t="n">
        <v>9478</v>
      </c>
      <c r="B1214" s="53" t="n">
        <v>26</v>
      </c>
      <c r="C1214" s="7" t="n">
        <v>7032</v>
      </c>
      <c r="D1214" s="7" t="n">
        <v>17</v>
      </c>
      <c r="E1214" s="7" t="n">
        <v>18507</v>
      </c>
      <c r="F1214" s="7" t="s">
        <v>146</v>
      </c>
      <c r="G1214" s="7" t="n">
        <v>2</v>
      </c>
      <c r="H1214" s="7" t="n">
        <v>0</v>
      </c>
    </row>
    <row r="1215" spans="1:10">
      <c r="A1215" t="s">
        <v>4</v>
      </c>
      <c r="B1215" s="4" t="s">
        <v>5</v>
      </c>
    </row>
    <row r="1216" spans="1:10">
      <c r="A1216" t="n">
        <v>9555</v>
      </c>
      <c r="B1216" s="54" t="n">
        <v>28</v>
      </c>
    </row>
    <row r="1217" spans="1:8">
      <c r="A1217" t="s">
        <v>4</v>
      </c>
      <c r="B1217" s="4" t="s">
        <v>5</v>
      </c>
      <c r="C1217" s="4" t="s">
        <v>10</v>
      </c>
    </row>
    <row r="1218" spans="1:8">
      <c r="A1218" t="n">
        <v>9556</v>
      </c>
      <c r="B1218" s="26" t="n">
        <v>16</v>
      </c>
      <c r="C1218" s="7" t="n">
        <v>300</v>
      </c>
    </row>
    <row r="1219" spans="1:8">
      <c r="A1219" t="s">
        <v>4</v>
      </c>
      <c r="B1219" s="4" t="s">
        <v>5</v>
      </c>
      <c r="C1219" s="4" t="s">
        <v>15</v>
      </c>
      <c r="D1219" s="4" t="s">
        <v>10</v>
      </c>
      <c r="E1219" s="4" t="s">
        <v>6</v>
      </c>
    </row>
    <row r="1220" spans="1:8">
      <c r="A1220" t="n">
        <v>9559</v>
      </c>
      <c r="B1220" s="47" t="n">
        <v>51</v>
      </c>
      <c r="C1220" s="7" t="n">
        <v>4</v>
      </c>
      <c r="D1220" s="7" t="n">
        <v>7032</v>
      </c>
      <c r="E1220" s="7" t="s">
        <v>147</v>
      </c>
    </row>
    <row r="1221" spans="1:8">
      <c r="A1221" t="s">
        <v>4</v>
      </c>
      <c r="B1221" s="4" t="s">
        <v>5</v>
      </c>
      <c r="C1221" s="4" t="s">
        <v>10</v>
      </c>
    </row>
    <row r="1222" spans="1:8">
      <c r="A1222" t="n">
        <v>9573</v>
      </c>
      <c r="B1222" s="26" t="n">
        <v>16</v>
      </c>
      <c r="C1222" s="7" t="n">
        <v>0</v>
      </c>
    </row>
    <row r="1223" spans="1:8">
      <c r="A1223" t="s">
        <v>4</v>
      </c>
      <c r="B1223" s="4" t="s">
        <v>5</v>
      </c>
      <c r="C1223" s="4" t="s">
        <v>10</v>
      </c>
      <c r="D1223" s="4" t="s">
        <v>15</v>
      </c>
      <c r="E1223" s="4" t="s">
        <v>9</v>
      </c>
      <c r="F1223" s="4" t="s">
        <v>109</v>
      </c>
      <c r="G1223" s="4" t="s">
        <v>15</v>
      </c>
      <c r="H1223" s="4" t="s">
        <v>15</v>
      </c>
    </row>
    <row r="1224" spans="1:8">
      <c r="A1224" t="n">
        <v>9576</v>
      </c>
      <c r="B1224" s="53" t="n">
        <v>26</v>
      </c>
      <c r="C1224" s="7" t="n">
        <v>7032</v>
      </c>
      <c r="D1224" s="7" t="n">
        <v>17</v>
      </c>
      <c r="E1224" s="7" t="n">
        <v>18508</v>
      </c>
      <c r="F1224" s="7" t="s">
        <v>148</v>
      </c>
      <c r="G1224" s="7" t="n">
        <v>2</v>
      </c>
      <c r="H1224" s="7" t="n">
        <v>0</v>
      </c>
    </row>
    <row r="1225" spans="1:8">
      <c r="A1225" t="s">
        <v>4</v>
      </c>
      <c r="B1225" s="4" t="s">
        <v>5</v>
      </c>
      <c r="C1225" s="4" t="s">
        <v>10</v>
      </c>
    </row>
    <row r="1226" spans="1:8">
      <c r="A1226" t="n">
        <v>9666</v>
      </c>
      <c r="B1226" s="26" t="n">
        <v>16</v>
      </c>
      <c r="C1226" s="7" t="n">
        <v>1500</v>
      </c>
    </row>
    <row r="1227" spans="1:8">
      <c r="A1227" t="s">
        <v>4</v>
      </c>
      <c r="B1227" s="4" t="s">
        <v>5</v>
      </c>
      <c r="C1227" s="4" t="s">
        <v>15</v>
      </c>
      <c r="D1227" s="4" t="s">
        <v>10</v>
      </c>
      <c r="E1227" s="4" t="s">
        <v>6</v>
      </c>
      <c r="F1227" s="4" t="s">
        <v>6</v>
      </c>
      <c r="G1227" s="4" t="s">
        <v>6</v>
      </c>
      <c r="H1227" s="4" t="s">
        <v>6</v>
      </c>
    </row>
    <row r="1228" spans="1:8">
      <c r="A1228" t="n">
        <v>9669</v>
      </c>
      <c r="B1228" s="47" t="n">
        <v>51</v>
      </c>
      <c r="C1228" s="7" t="n">
        <v>3</v>
      </c>
      <c r="D1228" s="7" t="n">
        <v>7032</v>
      </c>
      <c r="E1228" s="7" t="s">
        <v>149</v>
      </c>
      <c r="F1228" s="7" t="s">
        <v>14</v>
      </c>
      <c r="G1228" s="7" t="s">
        <v>96</v>
      </c>
      <c r="H1228" s="7" t="s">
        <v>97</v>
      </c>
    </row>
    <row r="1229" spans="1:8">
      <c r="A1229" t="s">
        <v>4</v>
      </c>
      <c r="B1229" s="4" t="s">
        <v>5</v>
      </c>
    </row>
    <row r="1230" spans="1:8">
      <c r="A1230" t="n">
        <v>9689</v>
      </c>
      <c r="B1230" s="54" t="n">
        <v>28</v>
      </c>
    </row>
    <row r="1231" spans="1:8">
      <c r="A1231" t="s">
        <v>4</v>
      </c>
      <c r="B1231" s="4" t="s">
        <v>5</v>
      </c>
      <c r="C1231" s="4" t="s">
        <v>10</v>
      </c>
      <c r="D1231" s="4" t="s">
        <v>15</v>
      </c>
      <c r="E1231" s="4" t="s">
        <v>21</v>
      </c>
      <c r="F1231" s="4" t="s">
        <v>10</v>
      </c>
    </row>
    <row r="1232" spans="1:8">
      <c r="A1232" t="n">
        <v>9690</v>
      </c>
      <c r="B1232" s="58" t="n">
        <v>59</v>
      </c>
      <c r="C1232" s="7" t="n">
        <v>61440</v>
      </c>
      <c r="D1232" s="7" t="n">
        <v>1</v>
      </c>
      <c r="E1232" s="7" t="n">
        <v>0.150000005960464</v>
      </c>
      <c r="F1232" s="7" t="n">
        <v>0</v>
      </c>
    </row>
    <row r="1233" spans="1:8">
      <c r="A1233" t="s">
        <v>4</v>
      </c>
      <c r="B1233" s="4" t="s">
        <v>5</v>
      </c>
      <c r="C1233" s="4" t="s">
        <v>10</v>
      </c>
      <c r="D1233" s="4" t="s">
        <v>15</v>
      </c>
      <c r="E1233" s="4" t="s">
        <v>21</v>
      </c>
      <c r="F1233" s="4" t="s">
        <v>10</v>
      </c>
    </row>
    <row r="1234" spans="1:8">
      <c r="A1234" t="n">
        <v>9700</v>
      </c>
      <c r="B1234" s="58" t="n">
        <v>59</v>
      </c>
      <c r="C1234" s="7" t="n">
        <v>61441</v>
      </c>
      <c r="D1234" s="7" t="n">
        <v>1</v>
      </c>
      <c r="E1234" s="7" t="n">
        <v>0.150000005960464</v>
      </c>
      <c r="F1234" s="7" t="n">
        <v>0</v>
      </c>
    </row>
    <row r="1235" spans="1:8">
      <c r="A1235" t="s">
        <v>4</v>
      </c>
      <c r="B1235" s="4" t="s">
        <v>5</v>
      </c>
      <c r="C1235" s="4" t="s">
        <v>10</v>
      </c>
    </row>
    <row r="1236" spans="1:8">
      <c r="A1236" t="n">
        <v>9710</v>
      </c>
      <c r="B1236" s="26" t="n">
        <v>16</v>
      </c>
      <c r="C1236" s="7" t="n">
        <v>50</v>
      </c>
    </row>
    <row r="1237" spans="1:8">
      <c r="A1237" t="s">
        <v>4</v>
      </c>
      <c r="B1237" s="4" t="s">
        <v>5</v>
      </c>
      <c r="C1237" s="4" t="s">
        <v>10</v>
      </c>
      <c r="D1237" s="4" t="s">
        <v>15</v>
      </c>
      <c r="E1237" s="4" t="s">
        <v>21</v>
      </c>
      <c r="F1237" s="4" t="s">
        <v>10</v>
      </c>
    </row>
    <row r="1238" spans="1:8">
      <c r="A1238" t="n">
        <v>9713</v>
      </c>
      <c r="B1238" s="58" t="n">
        <v>59</v>
      </c>
      <c r="C1238" s="7" t="n">
        <v>61442</v>
      </c>
      <c r="D1238" s="7" t="n">
        <v>1</v>
      </c>
      <c r="E1238" s="7" t="n">
        <v>0.150000005960464</v>
      </c>
      <c r="F1238" s="7" t="n">
        <v>0</v>
      </c>
    </row>
    <row r="1239" spans="1:8">
      <c r="A1239" t="s">
        <v>4</v>
      </c>
      <c r="B1239" s="4" t="s">
        <v>5</v>
      </c>
      <c r="C1239" s="4" t="s">
        <v>10</v>
      </c>
      <c r="D1239" s="4" t="s">
        <v>15</v>
      </c>
      <c r="E1239" s="4" t="s">
        <v>21</v>
      </c>
      <c r="F1239" s="4" t="s">
        <v>10</v>
      </c>
    </row>
    <row r="1240" spans="1:8">
      <c r="A1240" t="n">
        <v>9723</v>
      </c>
      <c r="B1240" s="58" t="n">
        <v>59</v>
      </c>
      <c r="C1240" s="7" t="n">
        <v>61443</v>
      </c>
      <c r="D1240" s="7" t="n">
        <v>1</v>
      </c>
      <c r="E1240" s="7" t="n">
        <v>0.150000005960464</v>
      </c>
      <c r="F1240" s="7" t="n">
        <v>0</v>
      </c>
    </row>
    <row r="1241" spans="1:8">
      <c r="A1241" t="s">
        <v>4</v>
      </c>
      <c r="B1241" s="4" t="s">
        <v>5</v>
      </c>
      <c r="C1241" s="4" t="s">
        <v>10</v>
      </c>
    </row>
    <row r="1242" spans="1:8">
      <c r="A1242" t="n">
        <v>9733</v>
      </c>
      <c r="B1242" s="26" t="n">
        <v>16</v>
      </c>
      <c r="C1242" s="7" t="n">
        <v>50</v>
      </c>
    </row>
    <row r="1243" spans="1:8">
      <c r="A1243" t="s">
        <v>4</v>
      </c>
      <c r="B1243" s="4" t="s">
        <v>5</v>
      </c>
      <c r="C1243" s="4" t="s">
        <v>10</v>
      </c>
      <c r="D1243" s="4" t="s">
        <v>15</v>
      </c>
      <c r="E1243" s="4" t="s">
        <v>21</v>
      </c>
      <c r="F1243" s="4" t="s">
        <v>10</v>
      </c>
    </row>
    <row r="1244" spans="1:8">
      <c r="A1244" t="n">
        <v>9736</v>
      </c>
      <c r="B1244" s="58" t="n">
        <v>59</v>
      </c>
      <c r="C1244" s="7" t="n">
        <v>61444</v>
      </c>
      <c r="D1244" s="7" t="n">
        <v>1</v>
      </c>
      <c r="E1244" s="7" t="n">
        <v>0.150000005960464</v>
      </c>
      <c r="F1244" s="7" t="n">
        <v>0</v>
      </c>
    </row>
    <row r="1245" spans="1:8">
      <c r="A1245" t="s">
        <v>4</v>
      </c>
      <c r="B1245" s="4" t="s">
        <v>5</v>
      </c>
      <c r="C1245" s="4" t="s">
        <v>10</v>
      </c>
      <c r="D1245" s="4" t="s">
        <v>15</v>
      </c>
      <c r="E1245" s="4" t="s">
        <v>21</v>
      </c>
      <c r="F1245" s="4" t="s">
        <v>10</v>
      </c>
    </row>
    <row r="1246" spans="1:8">
      <c r="A1246" t="n">
        <v>9746</v>
      </c>
      <c r="B1246" s="58" t="n">
        <v>59</v>
      </c>
      <c r="C1246" s="7" t="n">
        <v>61445</v>
      </c>
      <c r="D1246" s="7" t="n">
        <v>1</v>
      </c>
      <c r="E1246" s="7" t="n">
        <v>0.150000005960464</v>
      </c>
      <c r="F1246" s="7" t="n">
        <v>0</v>
      </c>
    </row>
    <row r="1247" spans="1:8">
      <c r="A1247" t="s">
        <v>4</v>
      </c>
      <c r="B1247" s="4" t="s">
        <v>5</v>
      </c>
      <c r="C1247" s="4" t="s">
        <v>10</v>
      </c>
    </row>
    <row r="1248" spans="1:8">
      <c r="A1248" t="n">
        <v>9756</v>
      </c>
      <c r="B1248" s="26" t="n">
        <v>16</v>
      </c>
      <c r="C1248" s="7" t="n">
        <v>50</v>
      </c>
    </row>
    <row r="1249" spans="1:6">
      <c r="A1249" t="s">
        <v>4</v>
      </c>
      <c r="B1249" s="4" t="s">
        <v>5</v>
      </c>
      <c r="C1249" s="4" t="s">
        <v>10</v>
      </c>
      <c r="D1249" s="4" t="s">
        <v>15</v>
      </c>
      <c r="E1249" s="4" t="s">
        <v>21</v>
      </c>
      <c r="F1249" s="4" t="s">
        <v>10</v>
      </c>
    </row>
    <row r="1250" spans="1:6">
      <c r="A1250" t="n">
        <v>9759</v>
      </c>
      <c r="B1250" s="58" t="n">
        <v>59</v>
      </c>
      <c r="C1250" s="7" t="n">
        <v>61446</v>
      </c>
      <c r="D1250" s="7" t="n">
        <v>1</v>
      </c>
      <c r="E1250" s="7" t="n">
        <v>0.150000005960464</v>
      </c>
      <c r="F1250" s="7" t="n">
        <v>0</v>
      </c>
    </row>
    <row r="1251" spans="1:6">
      <c r="A1251" t="s">
        <v>4</v>
      </c>
      <c r="B1251" s="4" t="s">
        <v>5</v>
      </c>
      <c r="C1251" s="4" t="s">
        <v>10</v>
      </c>
    </row>
    <row r="1252" spans="1:6">
      <c r="A1252" t="n">
        <v>9769</v>
      </c>
      <c r="B1252" s="26" t="n">
        <v>16</v>
      </c>
      <c r="C1252" s="7" t="n">
        <v>1000</v>
      </c>
    </row>
    <row r="1253" spans="1:6">
      <c r="A1253" t="s">
        <v>4</v>
      </c>
      <c r="B1253" s="4" t="s">
        <v>5</v>
      </c>
      <c r="C1253" s="4" t="s">
        <v>15</v>
      </c>
      <c r="D1253" s="41" t="s">
        <v>77</v>
      </c>
      <c r="E1253" s="4" t="s">
        <v>5</v>
      </c>
      <c r="F1253" s="4" t="s">
        <v>15</v>
      </c>
      <c r="G1253" s="4" t="s">
        <v>10</v>
      </c>
      <c r="H1253" s="41" t="s">
        <v>78</v>
      </c>
      <c r="I1253" s="4" t="s">
        <v>15</v>
      </c>
      <c r="J1253" s="4" t="s">
        <v>22</v>
      </c>
    </row>
    <row r="1254" spans="1:6">
      <c r="A1254" t="n">
        <v>9772</v>
      </c>
      <c r="B1254" s="11" t="n">
        <v>5</v>
      </c>
      <c r="C1254" s="7" t="n">
        <v>28</v>
      </c>
      <c r="D1254" s="41" t="s">
        <v>3</v>
      </c>
      <c r="E1254" s="31" t="n">
        <v>64</v>
      </c>
      <c r="F1254" s="7" t="n">
        <v>5</v>
      </c>
      <c r="G1254" s="7" t="n">
        <v>4</v>
      </c>
      <c r="H1254" s="41" t="s">
        <v>3</v>
      </c>
      <c r="I1254" s="7" t="n">
        <v>1</v>
      </c>
      <c r="J1254" s="12" t="n">
        <f t="normal" ca="1">A1266</f>
        <v>0</v>
      </c>
    </row>
    <row r="1255" spans="1:6">
      <c r="A1255" t="s">
        <v>4</v>
      </c>
      <c r="B1255" s="4" t="s">
        <v>5</v>
      </c>
      <c r="C1255" s="4" t="s">
        <v>15</v>
      </c>
      <c r="D1255" s="4" t="s">
        <v>10</v>
      </c>
      <c r="E1255" s="4" t="s">
        <v>6</v>
      </c>
    </row>
    <row r="1256" spans="1:6">
      <c r="A1256" t="n">
        <v>9783</v>
      </c>
      <c r="B1256" s="47" t="n">
        <v>51</v>
      </c>
      <c r="C1256" s="7" t="n">
        <v>4</v>
      </c>
      <c r="D1256" s="7" t="n">
        <v>4</v>
      </c>
      <c r="E1256" s="7" t="s">
        <v>127</v>
      </c>
    </row>
    <row r="1257" spans="1:6">
      <c r="A1257" t="s">
        <v>4</v>
      </c>
      <c r="B1257" s="4" t="s">
        <v>5</v>
      </c>
      <c r="C1257" s="4" t="s">
        <v>10</v>
      </c>
    </row>
    <row r="1258" spans="1:6">
      <c r="A1258" t="n">
        <v>9797</v>
      </c>
      <c r="B1258" s="26" t="n">
        <v>16</v>
      </c>
      <c r="C1258" s="7" t="n">
        <v>0</v>
      </c>
    </row>
    <row r="1259" spans="1:6">
      <c r="A1259" t="s">
        <v>4</v>
      </c>
      <c r="B1259" s="4" t="s">
        <v>5</v>
      </c>
      <c r="C1259" s="4" t="s">
        <v>10</v>
      </c>
      <c r="D1259" s="4" t="s">
        <v>15</v>
      </c>
      <c r="E1259" s="4" t="s">
        <v>9</v>
      </c>
      <c r="F1259" s="4" t="s">
        <v>109</v>
      </c>
      <c r="G1259" s="4" t="s">
        <v>15</v>
      </c>
      <c r="H1259" s="4" t="s">
        <v>15</v>
      </c>
    </row>
    <row r="1260" spans="1:6">
      <c r="A1260" t="n">
        <v>9800</v>
      </c>
      <c r="B1260" s="53" t="n">
        <v>26</v>
      </c>
      <c r="C1260" s="7" t="n">
        <v>4</v>
      </c>
      <c r="D1260" s="7" t="n">
        <v>17</v>
      </c>
      <c r="E1260" s="7" t="n">
        <v>7437</v>
      </c>
      <c r="F1260" s="7" t="s">
        <v>150</v>
      </c>
      <c r="G1260" s="7" t="n">
        <v>2</v>
      </c>
      <c r="H1260" s="7" t="n">
        <v>0</v>
      </c>
    </row>
    <row r="1261" spans="1:6">
      <c r="A1261" t="s">
        <v>4</v>
      </c>
      <c r="B1261" s="4" t="s">
        <v>5</v>
      </c>
    </row>
    <row r="1262" spans="1:6">
      <c r="A1262" t="n">
        <v>9835</v>
      </c>
      <c r="B1262" s="54" t="n">
        <v>28</v>
      </c>
    </row>
    <row r="1263" spans="1:6">
      <c r="A1263" t="s">
        <v>4</v>
      </c>
      <c r="B1263" s="4" t="s">
        <v>5</v>
      </c>
      <c r="C1263" s="4" t="s">
        <v>10</v>
      </c>
      <c r="D1263" s="4" t="s">
        <v>15</v>
      </c>
    </row>
    <row r="1264" spans="1:6">
      <c r="A1264" t="n">
        <v>9836</v>
      </c>
      <c r="B1264" s="55" t="n">
        <v>89</v>
      </c>
      <c r="C1264" s="7" t="n">
        <v>65533</v>
      </c>
      <c r="D1264" s="7" t="n">
        <v>1</v>
      </c>
    </row>
    <row r="1265" spans="1:10">
      <c r="A1265" t="s">
        <v>4</v>
      </c>
      <c r="B1265" s="4" t="s">
        <v>5</v>
      </c>
      <c r="C1265" s="4" t="s">
        <v>15</v>
      </c>
      <c r="D1265" s="41" t="s">
        <v>77</v>
      </c>
      <c r="E1265" s="4" t="s">
        <v>5</v>
      </c>
      <c r="F1265" s="4" t="s">
        <v>15</v>
      </c>
      <c r="G1265" s="4" t="s">
        <v>10</v>
      </c>
      <c r="H1265" s="41" t="s">
        <v>78</v>
      </c>
      <c r="I1265" s="4" t="s">
        <v>15</v>
      </c>
      <c r="J1265" s="4" t="s">
        <v>22</v>
      </c>
    </row>
    <row r="1266" spans="1:10">
      <c r="A1266" t="n">
        <v>9840</v>
      </c>
      <c r="B1266" s="11" t="n">
        <v>5</v>
      </c>
      <c r="C1266" s="7" t="n">
        <v>28</v>
      </c>
      <c r="D1266" s="41" t="s">
        <v>3</v>
      </c>
      <c r="E1266" s="31" t="n">
        <v>64</v>
      </c>
      <c r="F1266" s="7" t="n">
        <v>5</v>
      </c>
      <c r="G1266" s="7" t="n">
        <v>1</v>
      </c>
      <c r="H1266" s="41" t="s">
        <v>3</v>
      </c>
      <c r="I1266" s="7" t="n">
        <v>1</v>
      </c>
      <c r="J1266" s="12" t="n">
        <f t="normal" ca="1">A1278</f>
        <v>0</v>
      </c>
    </row>
    <row r="1267" spans="1:10">
      <c r="A1267" t="s">
        <v>4</v>
      </c>
      <c r="B1267" s="4" t="s">
        <v>5</v>
      </c>
      <c r="C1267" s="4" t="s">
        <v>15</v>
      </c>
      <c r="D1267" s="4" t="s">
        <v>10</v>
      </c>
      <c r="E1267" s="4" t="s">
        <v>6</v>
      </c>
    </row>
    <row r="1268" spans="1:10">
      <c r="A1268" t="n">
        <v>9851</v>
      </c>
      <c r="B1268" s="47" t="n">
        <v>51</v>
      </c>
      <c r="C1268" s="7" t="n">
        <v>4</v>
      </c>
      <c r="D1268" s="7" t="n">
        <v>1</v>
      </c>
      <c r="E1268" s="7" t="s">
        <v>151</v>
      </c>
    </row>
    <row r="1269" spans="1:10">
      <c r="A1269" t="s">
        <v>4</v>
      </c>
      <c r="B1269" s="4" t="s">
        <v>5</v>
      </c>
      <c r="C1269" s="4" t="s">
        <v>10</v>
      </c>
    </row>
    <row r="1270" spans="1:10">
      <c r="A1270" t="n">
        <v>9864</v>
      </c>
      <c r="B1270" s="26" t="n">
        <v>16</v>
      </c>
      <c r="C1270" s="7" t="n">
        <v>0</v>
      </c>
    </row>
    <row r="1271" spans="1:10">
      <c r="A1271" t="s">
        <v>4</v>
      </c>
      <c r="B1271" s="4" t="s">
        <v>5</v>
      </c>
      <c r="C1271" s="4" t="s">
        <v>10</v>
      </c>
      <c r="D1271" s="4" t="s">
        <v>15</v>
      </c>
      <c r="E1271" s="4" t="s">
        <v>9</v>
      </c>
      <c r="F1271" s="4" t="s">
        <v>109</v>
      </c>
      <c r="G1271" s="4" t="s">
        <v>15</v>
      </c>
      <c r="H1271" s="4" t="s">
        <v>15</v>
      </c>
    </row>
    <row r="1272" spans="1:10">
      <c r="A1272" t="n">
        <v>9867</v>
      </c>
      <c r="B1272" s="53" t="n">
        <v>26</v>
      </c>
      <c r="C1272" s="7" t="n">
        <v>1</v>
      </c>
      <c r="D1272" s="7" t="n">
        <v>17</v>
      </c>
      <c r="E1272" s="7" t="n">
        <v>1439</v>
      </c>
      <c r="F1272" s="7" t="s">
        <v>152</v>
      </c>
      <c r="G1272" s="7" t="n">
        <v>2</v>
      </c>
      <c r="H1272" s="7" t="n">
        <v>0</v>
      </c>
    </row>
    <row r="1273" spans="1:10">
      <c r="A1273" t="s">
        <v>4</v>
      </c>
      <c r="B1273" s="4" t="s">
        <v>5</v>
      </c>
    </row>
    <row r="1274" spans="1:10">
      <c r="A1274" t="n">
        <v>9903</v>
      </c>
      <c r="B1274" s="54" t="n">
        <v>28</v>
      </c>
    </row>
    <row r="1275" spans="1:10">
      <c r="A1275" t="s">
        <v>4</v>
      </c>
      <c r="B1275" s="4" t="s">
        <v>5</v>
      </c>
      <c r="C1275" s="4" t="s">
        <v>10</v>
      </c>
      <c r="D1275" s="4" t="s">
        <v>15</v>
      </c>
    </row>
    <row r="1276" spans="1:10">
      <c r="A1276" t="n">
        <v>9904</v>
      </c>
      <c r="B1276" s="55" t="n">
        <v>89</v>
      </c>
      <c r="C1276" s="7" t="n">
        <v>65533</v>
      </c>
      <c r="D1276" s="7" t="n">
        <v>1</v>
      </c>
    </row>
    <row r="1277" spans="1:10">
      <c r="A1277" t="s">
        <v>4</v>
      </c>
      <c r="B1277" s="4" t="s">
        <v>5</v>
      </c>
      <c r="C1277" s="4" t="s">
        <v>15</v>
      </c>
      <c r="D1277" s="41" t="s">
        <v>77</v>
      </c>
      <c r="E1277" s="4" t="s">
        <v>5</v>
      </c>
      <c r="F1277" s="4" t="s">
        <v>15</v>
      </c>
      <c r="G1277" s="4" t="s">
        <v>10</v>
      </c>
      <c r="H1277" s="41" t="s">
        <v>78</v>
      </c>
      <c r="I1277" s="4" t="s">
        <v>15</v>
      </c>
      <c r="J1277" s="4" t="s">
        <v>22</v>
      </c>
    </row>
    <row r="1278" spans="1:10">
      <c r="A1278" t="n">
        <v>9908</v>
      </c>
      <c r="B1278" s="11" t="n">
        <v>5</v>
      </c>
      <c r="C1278" s="7" t="n">
        <v>28</v>
      </c>
      <c r="D1278" s="41" t="s">
        <v>3</v>
      </c>
      <c r="E1278" s="31" t="n">
        <v>64</v>
      </c>
      <c r="F1278" s="7" t="n">
        <v>5</v>
      </c>
      <c r="G1278" s="7" t="n">
        <v>2</v>
      </c>
      <c r="H1278" s="41" t="s">
        <v>3</v>
      </c>
      <c r="I1278" s="7" t="n">
        <v>1</v>
      </c>
      <c r="J1278" s="12" t="n">
        <f t="normal" ca="1">A1290</f>
        <v>0</v>
      </c>
    </row>
    <row r="1279" spans="1:10">
      <c r="A1279" t="s">
        <v>4</v>
      </c>
      <c r="B1279" s="4" t="s">
        <v>5</v>
      </c>
      <c r="C1279" s="4" t="s">
        <v>15</v>
      </c>
      <c r="D1279" s="4" t="s">
        <v>10</v>
      </c>
      <c r="E1279" s="4" t="s">
        <v>6</v>
      </c>
    </row>
    <row r="1280" spans="1:10">
      <c r="A1280" t="n">
        <v>9919</v>
      </c>
      <c r="B1280" s="47" t="n">
        <v>51</v>
      </c>
      <c r="C1280" s="7" t="n">
        <v>4</v>
      </c>
      <c r="D1280" s="7" t="n">
        <v>2</v>
      </c>
      <c r="E1280" s="7" t="s">
        <v>127</v>
      </c>
    </row>
    <row r="1281" spans="1:10">
      <c r="A1281" t="s">
        <v>4</v>
      </c>
      <c r="B1281" s="4" t="s">
        <v>5</v>
      </c>
      <c r="C1281" s="4" t="s">
        <v>10</v>
      </c>
    </row>
    <row r="1282" spans="1:10">
      <c r="A1282" t="n">
        <v>9933</v>
      </c>
      <c r="B1282" s="26" t="n">
        <v>16</v>
      </c>
      <c r="C1282" s="7" t="n">
        <v>0</v>
      </c>
    </row>
    <row r="1283" spans="1:10">
      <c r="A1283" t="s">
        <v>4</v>
      </c>
      <c r="B1283" s="4" t="s">
        <v>5</v>
      </c>
      <c r="C1283" s="4" t="s">
        <v>10</v>
      </c>
      <c r="D1283" s="4" t="s">
        <v>15</v>
      </c>
      <c r="E1283" s="4" t="s">
        <v>9</v>
      </c>
      <c r="F1283" s="4" t="s">
        <v>109</v>
      </c>
      <c r="G1283" s="4" t="s">
        <v>15</v>
      </c>
      <c r="H1283" s="4" t="s">
        <v>15</v>
      </c>
    </row>
    <row r="1284" spans="1:10">
      <c r="A1284" t="n">
        <v>9936</v>
      </c>
      <c r="B1284" s="53" t="n">
        <v>26</v>
      </c>
      <c r="C1284" s="7" t="n">
        <v>2</v>
      </c>
      <c r="D1284" s="7" t="n">
        <v>17</v>
      </c>
      <c r="E1284" s="7" t="n">
        <v>6445</v>
      </c>
      <c r="F1284" s="7" t="s">
        <v>153</v>
      </c>
      <c r="G1284" s="7" t="n">
        <v>2</v>
      </c>
      <c r="H1284" s="7" t="n">
        <v>0</v>
      </c>
    </row>
    <row r="1285" spans="1:10">
      <c r="A1285" t="s">
        <v>4</v>
      </c>
      <c r="B1285" s="4" t="s">
        <v>5</v>
      </c>
    </row>
    <row r="1286" spans="1:10">
      <c r="A1286" t="n">
        <v>9978</v>
      </c>
      <c r="B1286" s="54" t="n">
        <v>28</v>
      </c>
    </row>
    <row r="1287" spans="1:10">
      <c r="A1287" t="s">
        <v>4</v>
      </c>
      <c r="B1287" s="4" t="s">
        <v>5</v>
      </c>
      <c r="C1287" s="4" t="s">
        <v>10</v>
      </c>
      <c r="D1287" s="4" t="s">
        <v>15</v>
      </c>
    </row>
    <row r="1288" spans="1:10">
      <c r="A1288" t="n">
        <v>9979</v>
      </c>
      <c r="B1288" s="55" t="n">
        <v>89</v>
      </c>
      <c r="C1288" s="7" t="n">
        <v>65533</v>
      </c>
      <c r="D1288" s="7" t="n">
        <v>1</v>
      </c>
    </row>
    <row r="1289" spans="1:10">
      <c r="A1289" t="s">
        <v>4</v>
      </c>
      <c r="B1289" s="4" t="s">
        <v>5</v>
      </c>
      <c r="C1289" s="4" t="s">
        <v>15</v>
      </c>
      <c r="D1289" s="41" t="s">
        <v>77</v>
      </c>
      <c r="E1289" s="4" t="s">
        <v>5</v>
      </c>
      <c r="F1289" s="4" t="s">
        <v>15</v>
      </c>
      <c r="G1289" s="4" t="s">
        <v>10</v>
      </c>
      <c r="H1289" s="41" t="s">
        <v>78</v>
      </c>
      <c r="I1289" s="4" t="s">
        <v>15</v>
      </c>
      <c r="J1289" s="4" t="s">
        <v>22</v>
      </c>
    </row>
    <row r="1290" spans="1:10">
      <c r="A1290" t="n">
        <v>9983</v>
      </c>
      <c r="B1290" s="11" t="n">
        <v>5</v>
      </c>
      <c r="C1290" s="7" t="n">
        <v>28</v>
      </c>
      <c r="D1290" s="41" t="s">
        <v>3</v>
      </c>
      <c r="E1290" s="31" t="n">
        <v>64</v>
      </c>
      <c r="F1290" s="7" t="n">
        <v>5</v>
      </c>
      <c r="G1290" s="7" t="n">
        <v>8</v>
      </c>
      <c r="H1290" s="41" t="s">
        <v>3</v>
      </c>
      <c r="I1290" s="7" t="n">
        <v>1</v>
      </c>
      <c r="J1290" s="12" t="n">
        <f t="normal" ca="1">A1304</f>
        <v>0</v>
      </c>
    </row>
    <row r="1291" spans="1:10">
      <c r="A1291" t="s">
        <v>4</v>
      </c>
      <c r="B1291" s="4" t="s">
        <v>5</v>
      </c>
      <c r="C1291" s="4" t="s">
        <v>15</v>
      </c>
      <c r="D1291" s="4" t="s">
        <v>10</v>
      </c>
      <c r="E1291" s="4" t="s">
        <v>6</v>
      </c>
    </row>
    <row r="1292" spans="1:10">
      <c r="A1292" t="n">
        <v>9994</v>
      </c>
      <c r="B1292" s="47" t="n">
        <v>51</v>
      </c>
      <c r="C1292" s="7" t="n">
        <v>4</v>
      </c>
      <c r="D1292" s="7" t="n">
        <v>8</v>
      </c>
      <c r="E1292" s="7" t="s">
        <v>108</v>
      </c>
    </row>
    <row r="1293" spans="1:10">
      <c r="A1293" t="s">
        <v>4</v>
      </c>
      <c r="B1293" s="4" t="s">
        <v>5</v>
      </c>
      <c r="C1293" s="4" t="s">
        <v>10</v>
      </c>
    </row>
    <row r="1294" spans="1:10">
      <c r="A1294" t="n">
        <v>10008</v>
      </c>
      <c r="B1294" s="26" t="n">
        <v>16</v>
      </c>
      <c r="C1294" s="7" t="n">
        <v>0</v>
      </c>
    </row>
    <row r="1295" spans="1:10">
      <c r="A1295" t="s">
        <v>4</v>
      </c>
      <c r="B1295" s="4" t="s">
        <v>5</v>
      </c>
      <c r="C1295" s="4" t="s">
        <v>10</v>
      </c>
      <c r="D1295" s="4" t="s">
        <v>15</v>
      </c>
      <c r="E1295" s="4" t="s">
        <v>9</v>
      </c>
      <c r="F1295" s="4" t="s">
        <v>109</v>
      </c>
      <c r="G1295" s="4" t="s">
        <v>15</v>
      </c>
      <c r="H1295" s="4" t="s">
        <v>15</v>
      </c>
    </row>
    <row r="1296" spans="1:10">
      <c r="A1296" t="n">
        <v>10011</v>
      </c>
      <c r="B1296" s="53" t="n">
        <v>26</v>
      </c>
      <c r="C1296" s="7" t="n">
        <v>8</v>
      </c>
      <c r="D1296" s="7" t="n">
        <v>17</v>
      </c>
      <c r="E1296" s="7" t="n">
        <v>9388</v>
      </c>
      <c r="F1296" s="7" t="s">
        <v>154</v>
      </c>
      <c r="G1296" s="7" t="n">
        <v>2</v>
      </c>
      <c r="H1296" s="7" t="n">
        <v>0</v>
      </c>
    </row>
    <row r="1297" spans="1:10">
      <c r="A1297" t="s">
        <v>4</v>
      </c>
      <c r="B1297" s="4" t="s">
        <v>5</v>
      </c>
    </row>
    <row r="1298" spans="1:10">
      <c r="A1298" t="n">
        <v>10117</v>
      </c>
      <c r="B1298" s="54" t="n">
        <v>28</v>
      </c>
    </row>
    <row r="1299" spans="1:10">
      <c r="A1299" t="s">
        <v>4</v>
      </c>
      <c r="B1299" s="4" t="s">
        <v>5</v>
      </c>
      <c r="C1299" s="4" t="s">
        <v>10</v>
      </c>
      <c r="D1299" s="4" t="s">
        <v>15</v>
      </c>
    </row>
    <row r="1300" spans="1:10">
      <c r="A1300" t="n">
        <v>10118</v>
      </c>
      <c r="B1300" s="55" t="n">
        <v>89</v>
      </c>
      <c r="C1300" s="7" t="n">
        <v>65533</v>
      </c>
      <c r="D1300" s="7" t="n">
        <v>1</v>
      </c>
    </row>
    <row r="1301" spans="1:10">
      <c r="A1301" t="s">
        <v>4</v>
      </c>
      <c r="B1301" s="4" t="s">
        <v>5</v>
      </c>
      <c r="C1301" s="4" t="s">
        <v>22</v>
      </c>
    </row>
    <row r="1302" spans="1:10">
      <c r="A1302" t="n">
        <v>10122</v>
      </c>
      <c r="B1302" s="15" t="n">
        <v>3</v>
      </c>
      <c r="C1302" s="12" t="n">
        <f t="normal" ca="1">A1314</f>
        <v>0</v>
      </c>
    </row>
    <row r="1303" spans="1:10">
      <c r="A1303" t="s">
        <v>4</v>
      </c>
      <c r="B1303" s="4" t="s">
        <v>5</v>
      </c>
      <c r="C1303" s="4" t="s">
        <v>15</v>
      </c>
      <c r="D1303" s="4" t="s">
        <v>10</v>
      </c>
      <c r="E1303" s="4" t="s">
        <v>6</v>
      </c>
    </row>
    <row r="1304" spans="1:10">
      <c r="A1304" t="n">
        <v>10127</v>
      </c>
      <c r="B1304" s="47" t="n">
        <v>51</v>
      </c>
      <c r="C1304" s="7" t="n">
        <v>4</v>
      </c>
      <c r="D1304" s="7" t="n">
        <v>0</v>
      </c>
      <c r="E1304" s="7" t="s">
        <v>108</v>
      </c>
    </row>
    <row r="1305" spans="1:10">
      <c r="A1305" t="s">
        <v>4</v>
      </c>
      <c r="B1305" s="4" t="s">
        <v>5</v>
      </c>
      <c r="C1305" s="4" t="s">
        <v>10</v>
      </c>
    </row>
    <row r="1306" spans="1:10">
      <c r="A1306" t="n">
        <v>10141</v>
      </c>
      <c r="B1306" s="26" t="n">
        <v>16</v>
      </c>
      <c r="C1306" s="7" t="n">
        <v>0</v>
      </c>
    </row>
    <row r="1307" spans="1:10">
      <c r="A1307" t="s">
        <v>4</v>
      </c>
      <c r="B1307" s="4" t="s">
        <v>5</v>
      </c>
      <c r="C1307" s="4" t="s">
        <v>10</v>
      </c>
      <c r="D1307" s="4" t="s">
        <v>15</v>
      </c>
      <c r="E1307" s="4" t="s">
        <v>9</v>
      </c>
      <c r="F1307" s="4" t="s">
        <v>109</v>
      </c>
      <c r="G1307" s="4" t="s">
        <v>15</v>
      </c>
      <c r="H1307" s="4" t="s">
        <v>15</v>
      </c>
    </row>
    <row r="1308" spans="1:10">
      <c r="A1308" t="n">
        <v>10144</v>
      </c>
      <c r="B1308" s="53" t="n">
        <v>26</v>
      </c>
      <c r="C1308" s="7" t="n">
        <v>0</v>
      </c>
      <c r="D1308" s="7" t="n">
        <v>17</v>
      </c>
      <c r="E1308" s="7" t="n">
        <v>53030</v>
      </c>
      <c r="F1308" s="7" t="s">
        <v>154</v>
      </c>
      <c r="G1308" s="7" t="n">
        <v>2</v>
      </c>
      <c r="H1308" s="7" t="n">
        <v>0</v>
      </c>
    </row>
    <row r="1309" spans="1:10">
      <c r="A1309" t="s">
        <v>4</v>
      </c>
      <c r="B1309" s="4" t="s">
        <v>5</v>
      </c>
    </row>
    <row r="1310" spans="1:10">
      <c r="A1310" t="n">
        <v>10250</v>
      </c>
      <c r="B1310" s="54" t="n">
        <v>28</v>
      </c>
    </row>
    <row r="1311" spans="1:10">
      <c r="A1311" t="s">
        <v>4</v>
      </c>
      <c r="B1311" s="4" t="s">
        <v>5</v>
      </c>
      <c r="C1311" s="4" t="s">
        <v>10</v>
      </c>
      <c r="D1311" s="4" t="s">
        <v>15</v>
      </c>
    </row>
    <row r="1312" spans="1:10">
      <c r="A1312" t="n">
        <v>10251</v>
      </c>
      <c r="B1312" s="55" t="n">
        <v>89</v>
      </c>
      <c r="C1312" s="7" t="n">
        <v>65533</v>
      </c>
      <c r="D1312" s="7" t="n">
        <v>1</v>
      </c>
    </row>
    <row r="1313" spans="1:8">
      <c r="A1313" t="s">
        <v>4</v>
      </c>
      <c r="B1313" s="4" t="s">
        <v>5</v>
      </c>
      <c r="C1313" s="4" t="s">
        <v>15</v>
      </c>
      <c r="D1313" s="41" t="s">
        <v>77</v>
      </c>
      <c r="E1313" s="4" t="s">
        <v>5</v>
      </c>
      <c r="F1313" s="4" t="s">
        <v>15</v>
      </c>
      <c r="G1313" s="4" t="s">
        <v>10</v>
      </c>
      <c r="H1313" s="41" t="s">
        <v>78</v>
      </c>
      <c r="I1313" s="4" t="s">
        <v>15</v>
      </c>
      <c r="J1313" s="4" t="s">
        <v>22</v>
      </c>
    </row>
    <row r="1314" spans="1:8">
      <c r="A1314" t="n">
        <v>10255</v>
      </c>
      <c r="B1314" s="11" t="n">
        <v>5</v>
      </c>
      <c r="C1314" s="7" t="n">
        <v>28</v>
      </c>
      <c r="D1314" s="41" t="s">
        <v>3</v>
      </c>
      <c r="E1314" s="31" t="n">
        <v>64</v>
      </c>
      <c r="F1314" s="7" t="n">
        <v>5</v>
      </c>
      <c r="G1314" s="7" t="n">
        <v>9</v>
      </c>
      <c r="H1314" s="41" t="s">
        <v>3</v>
      </c>
      <c r="I1314" s="7" t="n">
        <v>1</v>
      </c>
      <c r="J1314" s="12" t="n">
        <f t="normal" ca="1">A1328</f>
        <v>0</v>
      </c>
    </row>
    <row r="1315" spans="1:8">
      <c r="A1315" t="s">
        <v>4</v>
      </c>
      <c r="B1315" s="4" t="s">
        <v>5</v>
      </c>
      <c r="C1315" s="4" t="s">
        <v>15</v>
      </c>
      <c r="D1315" s="4" t="s">
        <v>10</v>
      </c>
      <c r="E1315" s="4" t="s">
        <v>6</v>
      </c>
    </row>
    <row r="1316" spans="1:8">
      <c r="A1316" t="n">
        <v>10266</v>
      </c>
      <c r="B1316" s="47" t="n">
        <v>51</v>
      </c>
      <c r="C1316" s="7" t="n">
        <v>4</v>
      </c>
      <c r="D1316" s="7" t="n">
        <v>9</v>
      </c>
      <c r="E1316" s="7" t="s">
        <v>127</v>
      </c>
    </row>
    <row r="1317" spans="1:8">
      <c r="A1317" t="s">
        <v>4</v>
      </c>
      <c r="B1317" s="4" t="s">
        <v>5</v>
      </c>
      <c r="C1317" s="4" t="s">
        <v>10</v>
      </c>
    </row>
    <row r="1318" spans="1:8">
      <c r="A1318" t="n">
        <v>10280</v>
      </c>
      <c r="B1318" s="26" t="n">
        <v>16</v>
      </c>
      <c r="C1318" s="7" t="n">
        <v>0</v>
      </c>
    </row>
    <row r="1319" spans="1:8">
      <c r="A1319" t="s">
        <v>4</v>
      </c>
      <c r="B1319" s="4" t="s">
        <v>5</v>
      </c>
      <c r="C1319" s="4" t="s">
        <v>10</v>
      </c>
      <c r="D1319" s="4" t="s">
        <v>15</v>
      </c>
      <c r="E1319" s="4" t="s">
        <v>9</v>
      </c>
      <c r="F1319" s="4" t="s">
        <v>109</v>
      </c>
      <c r="G1319" s="4" t="s">
        <v>15</v>
      </c>
      <c r="H1319" s="4" t="s">
        <v>15</v>
      </c>
    </row>
    <row r="1320" spans="1:8">
      <c r="A1320" t="n">
        <v>10283</v>
      </c>
      <c r="B1320" s="53" t="n">
        <v>26</v>
      </c>
      <c r="C1320" s="7" t="n">
        <v>9</v>
      </c>
      <c r="D1320" s="7" t="n">
        <v>17</v>
      </c>
      <c r="E1320" s="7" t="n">
        <v>5391</v>
      </c>
      <c r="F1320" s="7" t="s">
        <v>155</v>
      </c>
      <c r="G1320" s="7" t="n">
        <v>2</v>
      </c>
      <c r="H1320" s="7" t="n">
        <v>0</v>
      </c>
    </row>
    <row r="1321" spans="1:8">
      <c r="A1321" t="s">
        <v>4</v>
      </c>
      <c r="B1321" s="4" t="s">
        <v>5</v>
      </c>
    </row>
    <row r="1322" spans="1:8">
      <c r="A1322" t="n">
        <v>10354</v>
      </c>
      <c r="B1322" s="54" t="n">
        <v>28</v>
      </c>
    </row>
    <row r="1323" spans="1:8">
      <c r="A1323" t="s">
        <v>4</v>
      </c>
      <c r="B1323" s="4" t="s">
        <v>5</v>
      </c>
      <c r="C1323" s="4" t="s">
        <v>10</v>
      </c>
      <c r="D1323" s="4" t="s">
        <v>15</v>
      </c>
    </row>
    <row r="1324" spans="1:8">
      <c r="A1324" t="n">
        <v>10355</v>
      </c>
      <c r="B1324" s="55" t="n">
        <v>89</v>
      </c>
      <c r="C1324" s="7" t="n">
        <v>65533</v>
      </c>
      <c r="D1324" s="7" t="n">
        <v>1</v>
      </c>
    </row>
    <row r="1325" spans="1:8">
      <c r="A1325" t="s">
        <v>4</v>
      </c>
      <c r="B1325" s="4" t="s">
        <v>5</v>
      </c>
      <c r="C1325" s="4" t="s">
        <v>22</v>
      </c>
    </row>
    <row r="1326" spans="1:8">
      <c r="A1326" t="n">
        <v>10359</v>
      </c>
      <c r="B1326" s="15" t="n">
        <v>3</v>
      </c>
      <c r="C1326" s="12" t="n">
        <f t="normal" ca="1">A1340</f>
        <v>0</v>
      </c>
    </row>
    <row r="1327" spans="1:8">
      <c r="A1327" t="s">
        <v>4</v>
      </c>
      <c r="B1327" s="4" t="s">
        <v>5</v>
      </c>
      <c r="C1327" s="4" t="s">
        <v>15</v>
      </c>
      <c r="D1327" s="41" t="s">
        <v>77</v>
      </c>
      <c r="E1327" s="4" t="s">
        <v>5</v>
      </c>
      <c r="F1327" s="4" t="s">
        <v>15</v>
      </c>
      <c r="G1327" s="4" t="s">
        <v>10</v>
      </c>
      <c r="H1327" s="41" t="s">
        <v>78</v>
      </c>
      <c r="I1327" s="4" t="s">
        <v>15</v>
      </c>
      <c r="J1327" s="4" t="s">
        <v>22</v>
      </c>
    </row>
    <row r="1328" spans="1:8">
      <c r="A1328" t="n">
        <v>10364</v>
      </c>
      <c r="B1328" s="11" t="n">
        <v>5</v>
      </c>
      <c r="C1328" s="7" t="n">
        <v>28</v>
      </c>
      <c r="D1328" s="41" t="s">
        <v>3</v>
      </c>
      <c r="E1328" s="31" t="n">
        <v>64</v>
      </c>
      <c r="F1328" s="7" t="n">
        <v>5</v>
      </c>
      <c r="G1328" s="7" t="n">
        <v>7</v>
      </c>
      <c r="H1328" s="41" t="s">
        <v>3</v>
      </c>
      <c r="I1328" s="7" t="n">
        <v>1</v>
      </c>
      <c r="J1328" s="12" t="n">
        <f t="normal" ca="1">A1340</f>
        <v>0</v>
      </c>
    </row>
    <row r="1329" spans="1:10">
      <c r="A1329" t="s">
        <v>4</v>
      </c>
      <c r="B1329" s="4" t="s">
        <v>5</v>
      </c>
      <c r="C1329" s="4" t="s">
        <v>15</v>
      </c>
      <c r="D1329" s="4" t="s">
        <v>10</v>
      </c>
      <c r="E1329" s="4" t="s">
        <v>6</v>
      </c>
    </row>
    <row r="1330" spans="1:10">
      <c r="A1330" t="n">
        <v>10375</v>
      </c>
      <c r="B1330" s="47" t="n">
        <v>51</v>
      </c>
      <c r="C1330" s="7" t="n">
        <v>4</v>
      </c>
      <c r="D1330" s="7" t="n">
        <v>7</v>
      </c>
      <c r="E1330" s="7" t="s">
        <v>108</v>
      </c>
    </row>
    <row r="1331" spans="1:10">
      <c r="A1331" t="s">
        <v>4</v>
      </c>
      <c r="B1331" s="4" t="s">
        <v>5</v>
      </c>
      <c r="C1331" s="4" t="s">
        <v>10</v>
      </c>
    </row>
    <row r="1332" spans="1:10">
      <c r="A1332" t="n">
        <v>10389</v>
      </c>
      <c r="B1332" s="26" t="n">
        <v>16</v>
      </c>
      <c r="C1332" s="7" t="n">
        <v>0</v>
      </c>
    </row>
    <row r="1333" spans="1:10">
      <c r="A1333" t="s">
        <v>4</v>
      </c>
      <c r="B1333" s="4" t="s">
        <v>5</v>
      </c>
      <c r="C1333" s="4" t="s">
        <v>10</v>
      </c>
      <c r="D1333" s="4" t="s">
        <v>15</v>
      </c>
      <c r="E1333" s="4" t="s">
        <v>9</v>
      </c>
      <c r="F1333" s="4" t="s">
        <v>109</v>
      </c>
      <c r="G1333" s="4" t="s">
        <v>15</v>
      </c>
      <c r="H1333" s="4" t="s">
        <v>15</v>
      </c>
    </row>
    <row r="1334" spans="1:10">
      <c r="A1334" t="n">
        <v>10392</v>
      </c>
      <c r="B1334" s="53" t="n">
        <v>26</v>
      </c>
      <c r="C1334" s="7" t="n">
        <v>7</v>
      </c>
      <c r="D1334" s="7" t="n">
        <v>17</v>
      </c>
      <c r="E1334" s="7" t="n">
        <v>4432</v>
      </c>
      <c r="F1334" s="7" t="s">
        <v>155</v>
      </c>
      <c r="G1334" s="7" t="n">
        <v>2</v>
      </c>
      <c r="H1334" s="7" t="n">
        <v>0</v>
      </c>
    </row>
    <row r="1335" spans="1:10">
      <c r="A1335" t="s">
        <v>4</v>
      </c>
      <c r="B1335" s="4" t="s">
        <v>5</v>
      </c>
    </row>
    <row r="1336" spans="1:10">
      <c r="A1336" t="n">
        <v>10463</v>
      </c>
      <c r="B1336" s="54" t="n">
        <v>28</v>
      </c>
    </row>
    <row r="1337" spans="1:10">
      <c r="A1337" t="s">
        <v>4</v>
      </c>
      <c r="B1337" s="4" t="s">
        <v>5</v>
      </c>
      <c r="C1337" s="4" t="s">
        <v>10</v>
      </c>
      <c r="D1337" s="4" t="s">
        <v>15</v>
      </c>
    </row>
    <row r="1338" spans="1:10">
      <c r="A1338" t="n">
        <v>10464</v>
      </c>
      <c r="B1338" s="55" t="n">
        <v>89</v>
      </c>
      <c r="C1338" s="7" t="n">
        <v>65533</v>
      </c>
      <c r="D1338" s="7" t="n">
        <v>1</v>
      </c>
    </row>
    <row r="1339" spans="1:10">
      <c r="A1339" t="s">
        <v>4</v>
      </c>
      <c r="B1339" s="4" t="s">
        <v>5</v>
      </c>
      <c r="C1339" s="4" t="s">
        <v>15</v>
      </c>
      <c r="D1339" s="41" t="s">
        <v>77</v>
      </c>
      <c r="E1339" s="4" t="s">
        <v>5</v>
      </c>
      <c r="F1339" s="4" t="s">
        <v>15</v>
      </c>
      <c r="G1339" s="4" t="s">
        <v>10</v>
      </c>
      <c r="H1339" s="41" t="s">
        <v>78</v>
      </c>
      <c r="I1339" s="4" t="s">
        <v>15</v>
      </c>
      <c r="J1339" s="41" t="s">
        <v>77</v>
      </c>
      <c r="K1339" s="4" t="s">
        <v>5</v>
      </c>
      <c r="L1339" s="4" t="s">
        <v>15</v>
      </c>
      <c r="M1339" s="4" t="s">
        <v>10</v>
      </c>
      <c r="N1339" s="41" t="s">
        <v>78</v>
      </c>
      <c r="O1339" s="4" t="s">
        <v>15</v>
      </c>
      <c r="P1339" s="4" t="s">
        <v>15</v>
      </c>
      <c r="Q1339" s="4" t="s">
        <v>22</v>
      </c>
    </row>
    <row r="1340" spans="1:10">
      <c r="A1340" t="n">
        <v>10468</v>
      </c>
      <c r="B1340" s="11" t="n">
        <v>5</v>
      </c>
      <c r="C1340" s="7" t="n">
        <v>28</v>
      </c>
      <c r="D1340" s="41" t="s">
        <v>3</v>
      </c>
      <c r="E1340" s="31" t="n">
        <v>64</v>
      </c>
      <c r="F1340" s="7" t="n">
        <v>5</v>
      </c>
      <c r="G1340" s="7" t="n">
        <v>9</v>
      </c>
      <c r="H1340" s="41" t="s">
        <v>3</v>
      </c>
      <c r="I1340" s="7" t="n">
        <v>28</v>
      </c>
      <c r="J1340" s="41" t="s">
        <v>3</v>
      </c>
      <c r="K1340" s="31" t="n">
        <v>64</v>
      </c>
      <c r="L1340" s="7" t="n">
        <v>5</v>
      </c>
      <c r="M1340" s="7" t="n">
        <v>7</v>
      </c>
      <c r="N1340" s="41" t="s">
        <v>3</v>
      </c>
      <c r="O1340" s="7" t="n">
        <v>11</v>
      </c>
      <c r="P1340" s="7" t="n">
        <v>1</v>
      </c>
      <c r="Q1340" s="12" t="n">
        <f t="normal" ca="1">A1354</f>
        <v>0</v>
      </c>
    </row>
    <row r="1341" spans="1:10">
      <c r="A1341" t="s">
        <v>4</v>
      </c>
      <c r="B1341" s="4" t="s">
        <v>5</v>
      </c>
      <c r="C1341" s="4" t="s">
        <v>15</v>
      </c>
      <c r="D1341" s="41" t="s">
        <v>77</v>
      </c>
      <c r="E1341" s="4" t="s">
        <v>5</v>
      </c>
      <c r="F1341" s="4" t="s">
        <v>15</v>
      </c>
      <c r="G1341" s="4" t="s">
        <v>10</v>
      </c>
      <c r="H1341" s="41" t="s">
        <v>78</v>
      </c>
      <c r="I1341" s="4" t="s">
        <v>15</v>
      </c>
      <c r="J1341" s="4" t="s">
        <v>22</v>
      </c>
    </row>
    <row r="1342" spans="1:10">
      <c r="A1342" t="n">
        <v>10485</v>
      </c>
      <c r="B1342" s="11" t="n">
        <v>5</v>
      </c>
      <c r="C1342" s="7" t="n">
        <v>28</v>
      </c>
      <c r="D1342" s="41" t="s">
        <v>3</v>
      </c>
      <c r="E1342" s="31" t="n">
        <v>64</v>
      </c>
      <c r="F1342" s="7" t="n">
        <v>5</v>
      </c>
      <c r="G1342" s="7" t="n">
        <v>6</v>
      </c>
      <c r="H1342" s="41" t="s">
        <v>3</v>
      </c>
      <c r="I1342" s="7" t="n">
        <v>1</v>
      </c>
      <c r="J1342" s="12" t="n">
        <f t="normal" ca="1">A1354</f>
        <v>0</v>
      </c>
    </row>
    <row r="1343" spans="1:10">
      <c r="A1343" t="s">
        <v>4</v>
      </c>
      <c r="B1343" s="4" t="s">
        <v>5</v>
      </c>
      <c r="C1343" s="4" t="s">
        <v>15</v>
      </c>
      <c r="D1343" s="4" t="s">
        <v>10</v>
      </c>
      <c r="E1343" s="4" t="s">
        <v>6</v>
      </c>
    </row>
    <row r="1344" spans="1:10">
      <c r="A1344" t="n">
        <v>10496</v>
      </c>
      <c r="B1344" s="47" t="n">
        <v>51</v>
      </c>
      <c r="C1344" s="7" t="n">
        <v>4</v>
      </c>
      <c r="D1344" s="7" t="n">
        <v>6</v>
      </c>
      <c r="E1344" s="7" t="s">
        <v>156</v>
      </c>
    </row>
    <row r="1345" spans="1:17">
      <c r="A1345" t="s">
        <v>4</v>
      </c>
      <c r="B1345" s="4" t="s">
        <v>5</v>
      </c>
      <c r="C1345" s="4" t="s">
        <v>10</v>
      </c>
    </row>
    <row r="1346" spans="1:17">
      <c r="A1346" t="n">
        <v>10510</v>
      </c>
      <c r="B1346" s="26" t="n">
        <v>16</v>
      </c>
      <c r="C1346" s="7" t="n">
        <v>0</v>
      </c>
    </row>
    <row r="1347" spans="1:17">
      <c r="A1347" t="s">
        <v>4</v>
      </c>
      <c r="B1347" s="4" t="s">
        <v>5</v>
      </c>
      <c r="C1347" s="4" t="s">
        <v>10</v>
      </c>
      <c r="D1347" s="4" t="s">
        <v>15</v>
      </c>
      <c r="E1347" s="4" t="s">
        <v>9</v>
      </c>
      <c r="F1347" s="4" t="s">
        <v>109</v>
      </c>
      <c r="G1347" s="4" t="s">
        <v>15</v>
      </c>
      <c r="H1347" s="4" t="s">
        <v>15</v>
      </c>
    </row>
    <row r="1348" spans="1:17">
      <c r="A1348" t="n">
        <v>10513</v>
      </c>
      <c r="B1348" s="53" t="n">
        <v>26</v>
      </c>
      <c r="C1348" s="7" t="n">
        <v>6</v>
      </c>
      <c r="D1348" s="7" t="n">
        <v>17</v>
      </c>
      <c r="E1348" s="7" t="n">
        <v>8464</v>
      </c>
      <c r="F1348" s="7" t="s">
        <v>157</v>
      </c>
      <c r="G1348" s="7" t="n">
        <v>2</v>
      </c>
      <c r="H1348" s="7" t="n">
        <v>0</v>
      </c>
    </row>
    <row r="1349" spans="1:17">
      <c r="A1349" t="s">
        <v>4</v>
      </c>
      <c r="B1349" s="4" t="s">
        <v>5</v>
      </c>
    </row>
    <row r="1350" spans="1:17">
      <c r="A1350" t="n">
        <v>10541</v>
      </c>
      <c r="B1350" s="54" t="n">
        <v>28</v>
      </c>
    </row>
    <row r="1351" spans="1:17">
      <c r="A1351" t="s">
        <v>4</v>
      </c>
      <c r="B1351" s="4" t="s">
        <v>5</v>
      </c>
      <c r="C1351" s="4" t="s">
        <v>10</v>
      </c>
      <c r="D1351" s="4" t="s">
        <v>15</v>
      </c>
    </row>
    <row r="1352" spans="1:17">
      <c r="A1352" t="n">
        <v>10542</v>
      </c>
      <c r="B1352" s="55" t="n">
        <v>89</v>
      </c>
      <c r="C1352" s="7" t="n">
        <v>65533</v>
      </c>
      <c r="D1352" s="7" t="n">
        <v>1</v>
      </c>
    </row>
    <row r="1353" spans="1:17">
      <c r="A1353" t="s">
        <v>4</v>
      </c>
      <c r="B1353" s="4" t="s">
        <v>5</v>
      </c>
      <c r="C1353" s="4" t="s">
        <v>10</v>
      </c>
    </row>
    <row r="1354" spans="1:17">
      <c r="A1354" t="n">
        <v>10546</v>
      </c>
      <c r="B1354" s="26" t="n">
        <v>16</v>
      </c>
      <c r="C1354" s="7" t="n">
        <v>300</v>
      </c>
    </row>
    <row r="1355" spans="1:17">
      <c r="A1355" t="s">
        <v>4</v>
      </c>
      <c r="B1355" s="4" t="s">
        <v>5</v>
      </c>
      <c r="C1355" s="4" t="s">
        <v>15</v>
      </c>
      <c r="D1355" s="4" t="s">
        <v>10</v>
      </c>
      <c r="E1355" s="4" t="s">
        <v>6</v>
      </c>
    </row>
    <row r="1356" spans="1:17">
      <c r="A1356" t="n">
        <v>10549</v>
      </c>
      <c r="B1356" s="47" t="n">
        <v>51</v>
      </c>
      <c r="C1356" s="7" t="n">
        <v>4</v>
      </c>
      <c r="D1356" s="7" t="n">
        <v>0</v>
      </c>
      <c r="E1356" s="7" t="s">
        <v>158</v>
      </c>
    </row>
    <row r="1357" spans="1:17">
      <c r="A1357" t="s">
        <v>4</v>
      </c>
      <c r="B1357" s="4" t="s">
        <v>5</v>
      </c>
      <c r="C1357" s="4" t="s">
        <v>10</v>
      </c>
    </row>
    <row r="1358" spans="1:17">
      <c r="A1358" t="n">
        <v>10563</v>
      </c>
      <c r="B1358" s="26" t="n">
        <v>16</v>
      </c>
      <c r="C1358" s="7" t="n">
        <v>0</v>
      </c>
    </row>
    <row r="1359" spans="1:17">
      <c r="A1359" t="s">
        <v>4</v>
      </c>
      <c r="B1359" s="4" t="s">
        <v>5</v>
      </c>
      <c r="C1359" s="4" t="s">
        <v>10</v>
      </c>
      <c r="D1359" s="4" t="s">
        <v>15</v>
      </c>
      <c r="E1359" s="4" t="s">
        <v>9</v>
      </c>
      <c r="F1359" s="4" t="s">
        <v>109</v>
      </c>
      <c r="G1359" s="4" t="s">
        <v>15</v>
      </c>
      <c r="H1359" s="4" t="s">
        <v>15</v>
      </c>
    </row>
    <row r="1360" spans="1:17">
      <c r="A1360" t="n">
        <v>10566</v>
      </c>
      <c r="B1360" s="53" t="n">
        <v>26</v>
      </c>
      <c r="C1360" s="7" t="n">
        <v>0</v>
      </c>
      <c r="D1360" s="7" t="n">
        <v>17</v>
      </c>
      <c r="E1360" s="7" t="n">
        <v>53031</v>
      </c>
      <c r="F1360" s="7" t="s">
        <v>159</v>
      </c>
      <c r="G1360" s="7" t="n">
        <v>2</v>
      </c>
      <c r="H1360" s="7" t="n">
        <v>0</v>
      </c>
    </row>
    <row r="1361" spans="1:8">
      <c r="A1361" t="s">
        <v>4</v>
      </c>
      <c r="B1361" s="4" t="s">
        <v>5</v>
      </c>
    </row>
    <row r="1362" spans="1:8">
      <c r="A1362" t="n">
        <v>10623</v>
      </c>
      <c r="B1362" s="54" t="n">
        <v>28</v>
      </c>
    </row>
    <row r="1363" spans="1:8">
      <c r="A1363" t="s">
        <v>4</v>
      </c>
      <c r="B1363" s="4" t="s">
        <v>5</v>
      </c>
      <c r="C1363" s="4" t="s">
        <v>10</v>
      </c>
      <c r="D1363" s="4" t="s">
        <v>15</v>
      </c>
    </row>
    <row r="1364" spans="1:8">
      <c r="A1364" t="n">
        <v>10624</v>
      </c>
      <c r="B1364" s="55" t="n">
        <v>89</v>
      </c>
      <c r="C1364" s="7" t="n">
        <v>65533</v>
      </c>
      <c r="D1364" s="7" t="n">
        <v>1</v>
      </c>
    </row>
    <row r="1365" spans="1:8">
      <c r="A1365" t="s">
        <v>4</v>
      </c>
      <c r="B1365" s="4" t="s">
        <v>5</v>
      </c>
      <c r="C1365" s="4" t="s">
        <v>15</v>
      </c>
      <c r="D1365" s="41" t="s">
        <v>77</v>
      </c>
      <c r="E1365" s="4" t="s">
        <v>5</v>
      </c>
      <c r="F1365" s="4" t="s">
        <v>15</v>
      </c>
      <c r="G1365" s="4" t="s">
        <v>10</v>
      </c>
      <c r="H1365" s="41" t="s">
        <v>78</v>
      </c>
      <c r="I1365" s="4" t="s">
        <v>15</v>
      </c>
      <c r="J1365" s="4" t="s">
        <v>22</v>
      </c>
    </row>
    <row r="1366" spans="1:8">
      <c r="A1366" t="n">
        <v>10628</v>
      </c>
      <c r="B1366" s="11" t="n">
        <v>5</v>
      </c>
      <c r="C1366" s="7" t="n">
        <v>28</v>
      </c>
      <c r="D1366" s="41" t="s">
        <v>3</v>
      </c>
      <c r="E1366" s="31" t="n">
        <v>64</v>
      </c>
      <c r="F1366" s="7" t="n">
        <v>5</v>
      </c>
      <c r="G1366" s="7" t="n">
        <v>3</v>
      </c>
      <c r="H1366" s="41" t="s">
        <v>3</v>
      </c>
      <c r="I1366" s="7" t="n">
        <v>1</v>
      </c>
      <c r="J1366" s="12" t="n">
        <f t="normal" ca="1">A1718</f>
        <v>0</v>
      </c>
    </row>
    <row r="1367" spans="1:8">
      <c r="A1367" t="s">
        <v>4</v>
      </c>
      <c r="B1367" s="4" t="s">
        <v>5</v>
      </c>
      <c r="C1367" s="4" t="s">
        <v>15</v>
      </c>
      <c r="D1367" s="4" t="s">
        <v>10</v>
      </c>
      <c r="E1367" s="4" t="s">
        <v>21</v>
      </c>
    </row>
    <row r="1368" spans="1:8">
      <c r="A1368" t="n">
        <v>10639</v>
      </c>
      <c r="B1368" s="28" t="n">
        <v>58</v>
      </c>
      <c r="C1368" s="7" t="n">
        <v>101</v>
      </c>
      <c r="D1368" s="7" t="n">
        <v>300</v>
      </c>
      <c r="E1368" s="7" t="n">
        <v>1</v>
      </c>
    </row>
    <row r="1369" spans="1:8">
      <c r="A1369" t="s">
        <v>4</v>
      </c>
      <c r="B1369" s="4" t="s">
        <v>5</v>
      </c>
      <c r="C1369" s="4" t="s">
        <v>15</v>
      </c>
      <c r="D1369" s="4" t="s">
        <v>10</v>
      </c>
    </row>
    <row r="1370" spans="1:8">
      <c r="A1370" t="n">
        <v>10647</v>
      </c>
      <c r="B1370" s="28" t="n">
        <v>58</v>
      </c>
      <c r="C1370" s="7" t="n">
        <v>254</v>
      </c>
      <c r="D1370" s="7" t="n">
        <v>0</v>
      </c>
    </row>
    <row r="1371" spans="1:8">
      <c r="A1371" t="s">
        <v>4</v>
      </c>
      <c r="B1371" s="4" t="s">
        <v>5</v>
      </c>
      <c r="C1371" s="4" t="s">
        <v>15</v>
      </c>
      <c r="D1371" s="4" t="s">
        <v>15</v>
      </c>
      <c r="E1371" s="4" t="s">
        <v>21</v>
      </c>
      <c r="F1371" s="4" t="s">
        <v>21</v>
      </c>
      <c r="G1371" s="4" t="s">
        <v>21</v>
      </c>
      <c r="H1371" s="4" t="s">
        <v>10</v>
      </c>
    </row>
    <row r="1372" spans="1:8">
      <c r="A1372" t="n">
        <v>10651</v>
      </c>
      <c r="B1372" s="32" t="n">
        <v>45</v>
      </c>
      <c r="C1372" s="7" t="n">
        <v>2</v>
      </c>
      <c r="D1372" s="7" t="n">
        <v>3</v>
      </c>
      <c r="E1372" s="7" t="n">
        <v>1.75999999046326</v>
      </c>
      <c r="F1372" s="7" t="n">
        <v>5.25</v>
      </c>
      <c r="G1372" s="7" t="n">
        <v>-115.51000213623</v>
      </c>
      <c r="H1372" s="7" t="n">
        <v>0</v>
      </c>
    </row>
    <row r="1373" spans="1:8">
      <c r="A1373" t="s">
        <v>4</v>
      </c>
      <c r="B1373" s="4" t="s">
        <v>5</v>
      </c>
      <c r="C1373" s="4" t="s">
        <v>15</v>
      </c>
      <c r="D1373" s="4" t="s">
        <v>15</v>
      </c>
      <c r="E1373" s="4" t="s">
        <v>21</v>
      </c>
      <c r="F1373" s="4" t="s">
        <v>21</v>
      </c>
      <c r="G1373" s="4" t="s">
        <v>21</v>
      </c>
      <c r="H1373" s="4" t="s">
        <v>10</v>
      </c>
      <c r="I1373" s="4" t="s">
        <v>15</v>
      </c>
    </row>
    <row r="1374" spans="1:8">
      <c r="A1374" t="n">
        <v>10668</v>
      </c>
      <c r="B1374" s="32" t="n">
        <v>45</v>
      </c>
      <c r="C1374" s="7" t="n">
        <v>4</v>
      </c>
      <c r="D1374" s="7" t="n">
        <v>3</v>
      </c>
      <c r="E1374" s="7" t="n">
        <v>0.189999997615814</v>
      </c>
      <c r="F1374" s="7" t="n">
        <v>135.119995117188</v>
      </c>
      <c r="G1374" s="7" t="n">
        <v>360</v>
      </c>
      <c r="H1374" s="7" t="n">
        <v>0</v>
      </c>
      <c r="I1374" s="7" t="n">
        <v>1</v>
      </c>
    </row>
    <row r="1375" spans="1:8">
      <c r="A1375" t="s">
        <v>4</v>
      </c>
      <c r="B1375" s="4" t="s">
        <v>5</v>
      </c>
      <c r="C1375" s="4" t="s">
        <v>15</v>
      </c>
      <c r="D1375" s="4" t="s">
        <v>15</v>
      </c>
      <c r="E1375" s="4" t="s">
        <v>21</v>
      </c>
      <c r="F1375" s="4" t="s">
        <v>10</v>
      </c>
    </row>
    <row r="1376" spans="1:8">
      <c r="A1376" t="n">
        <v>10686</v>
      </c>
      <c r="B1376" s="32" t="n">
        <v>45</v>
      </c>
      <c r="C1376" s="7" t="n">
        <v>5</v>
      </c>
      <c r="D1376" s="7" t="n">
        <v>3</v>
      </c>
      <c r="E1376" s="7" t="n">
        <v>3.40000009536743</v>
      </c>
      <c r="F1376" s="7" t="n">
        <v>0</v>
      </c>
    </row>
    <row r="1377" spans="1:10">
      <c r="A1377" t="s">
        <v>4</v>
      </c>
      <c r="B1377" s="4" t="s">
        <v>5</v>
      </c>
      <c r="C1377" s="4" t="s">
        <v>15</v>
      </c>
      <c r="D1377" s="4" t="s">
        <v>15</v>
      </c>
      <c r="E1377" s="4" t="s">
        <v>21</v>
      </c>
      <c r="F1377" s="4" t="s">
        <v>10</v>
      </c>
    </row>
    <row r="1378" spans="1:10">
      <c r="A1378" t="n">
        <v>10695</v>
      </c>
      <c r="B1378" s="32" t="n">
        <v>45</v>
      </c>
      <c r="C1378" s="7" t="n">
        <v>11</v>
      </c>
      <c r="D1378" s="7" t="n">
        <v>3</v>
      </c>
      <c r="E1378" s="7" t="n">
        <v>17.3999996185303</v>
      </c>
      <c r="F1378" s="7" t="n">
        <v>0</v>
      </c>
    </row>
    <row r="1379" spans="1:10">
      <c r="A1379" t="s">
        <v>4</v>
      </c>
      <c r="B1379" s="4" t="s">
        <v>5</v>
      </c>
      <c r="C1379" s="4" t="s">
        <v>15</v>
      </c>
      <c r="D1379" s="4" t="s">
        <v>10</v>
      </c>
    </row>
    <row r="1380" spans="1:10">
      <c r="A1380" t="n">
        <v>10704</v>
      </c>
      <c r="B1380" s="28" t="n">
        <v>58</v>
      </c>
      <c r="C1380" s="7" t="n">
        <v>255</v>
      </c>
      <c r="D1380" s="7" t="n">
        <v>0</v>
      </c>
    </row>
    <row r="1381" spans="1:10">
      <c r="A1381" t="s">
        <v>4</v>
      </c>
      <c r="B1381" s="4" t="s">
        <v>5</v>
      </c>
      <c r="C1381" s="4" t="s">
        <v>10</v>
      </c>
      <c r="D1381" s="4" t="s">
        <v>15</v>
      </c>
      <c r="E1381" s="4" t="s">
        <v>21</v>
      </c>
      <c r="F1381" s="4" t="s">
        <v>10</v>
      </c>
    </row>
    <row r="1382" spans="1:10">
      <c r="A1382" t="n">
        <v>10708</v>
      </c>
      <c r="B1382" s="58" t="n">
        <v>59</v>
      </c>
      <c r="C1382" s="7" t="n">
        <v>3</v>
      </c>
      <c r="D1382" s="7" t="n">
        <v>9</v>
      </c>
      <c r="E1382" s="7" t="n">
        <v>0.150000005960464</v>
      </c>
      <c r="F1382" s="7" t="n">
        <v>0</v>
      </c>
    </row>
    <row r="1383" spans="1:10">
      <c r="A1383" t="s">
        <v>4</v>
      </c>
      <c r="B1383" s="4" t="s">
        <v>5</v>
      </c>
      <c r="C1383" s="4" t="s">
        <v>10</v>
      </c>
    </row>
    <row r="1384" spans="1:10">
      <c r="A1384" t="n">
        <v>10718</v>
      </c>
      <c r="B1384" s="26" t="n">
        <v>16</v>
      </c>
      <c r="C1384" s="7" t="n">
        <v>1300</v>
      </c>
    </row>
    <row r="1385" spans="1:10">
      <c r="A1385" t="s">
        <v>4</v>
      </c>
      <c r="B1385" s="4" t="s">
        <v>5</v>
      </c>
      <c r="C1385" s="4" t="s">
        <v>15</v>
      </c>
      <c r="D1385" s="4" t="s">
        <v>10</v>
      </c>
      <c r="E1385" s="4" t="s">
        <v>6</v>
      </c>
    </row>
    <row r="1386" spans="1:10">
      <c r="A1386" t="n">
        <v>10721</v>
      </c>
      <c r="B1386" s="47" t="n">
        <v>51</v>
      </c>
      <c r="C1386" s="7" t="n">
        <v>4</v>
      </c>
      <c r="D1386" s="7" t="n">
        <v>3</v>
      </c>
      <c r="E1386" s="7" t="s">
        <v>160</v>
      </c>
    </row>
    <row r="1387" spans="1:10">
      <c r="A1387" t="s">
        <v>4</v>
      </c>
      <c r="B1387" s="4" t="s">
        <v>5</v>
      </c>
      <c r="C1387" s="4" t="s">
        <v>10</v>
      </c>
    </row>
    <row r="1388" spans="1:10">
      <c r="A1388" t="n">
        <v>10735</v>
      </c>
      <c r="B1388" s="26" t="n">
        <v>16</v>
      </c>
      <c r="C1388" s="7" t="n">
        <v>0</v>
      </c>
    </row>
    <row r="1389" spans="1:10">
      <c r="A1389" t="s">
        <v>4</v>
      </c>
      <c r="B1389" s="4" t="s">
        <v>5</v>
      </c>
      <c r="C1389" s="4" t="s">
        <v>10</v>
      </c>
      <c r="D1389" s="4" t="s">
        <v>15</v>
      </c>
      <c r="E1389" s="4" t="s">
        <v>9</v>
      </c>
      <c r="F1389" s="4" t="s">
        <v>109</v>
      </c>
      <c r="G1389" s="4" t="s">
        <v>15</v>
      </c>
      <c r="H1389" s="4" t="s">
        <v>15</v>
      </c>
      <c r="I1389" s="4" t="s">
        <v>15</v>
      </c>
      <c r="J1389" s="4" t="s">
        <v>9</v>
      </c>
      <c r="K1389" s="4" t="s">
        <v>109</v>
      </c>
      <c r="L1389" s="4" t="s">
        <v>15</v>
      </c>
      <c r="M1389" s="4" t="s">
        <v>15</v>
      </c>
    </row>
    <row r="1390" spans="1:10">
      <c r="A1390" t="n">
        <v>10738</v>
      </c>
      <c r="B1390" s="53" t="n">
        <v>26</v>
      </c>
      <c r="C1390" s="7" t="n">
        <v>3</v>
      </c>
      <c r="D1390" s="7" t="n">
        <v>17</v>
      </c>
      <c r="E1390" s="7" t="n">
        <v>2415</v>
      </c>
      <c r="F1390" s="7" t="s">
        <v>161</v>
      </c>
      <c r="G1390" s="7" t="n">
        <v>2</v>
      </c>
      <c r="H1390" s="7" t="n">
        <v>3</v>
      </c>
      <c r="I1390" s="7" t="n">
        <v>17</v>
      </c>
      <c r="J1390" s="7" t="n">
        <v>2416</v>
      </c>
      <c r="K1390" s="7" t="s">
        <v>162</v>
      </c>
      <c r="L1390" s="7" t="n">
        <v>2</v>
      </c>
      <c r="M1390" s="7" t="n">
        <v>0</v>
      </c>
    </row>
    <row r="1391" spans="1:10">
      <c r="A1391" t="s">
        <v>4</v>
      </c>
      <c r="B1391" s="4" t="s">
        <v>5</v>
      </c>
    </row>
    <row r="1392" spans="1:10">
      <c r="A1392" t="n">
        <v>10918</v>
      </c>
      <c r="B1392" s="54" t="n">
        <v>28</v>
      </c>
    </row>
    <row r="1393" spans="1:13">
      <c r="A1393" t="s">
        <v>4</v>
      </c>
      <c r="B1393" s="4" t="s">
        <v>5</v>
      </c>
      <c r="C1393" s="4" t="s">
        <v>10</v>
      </c>
      <c r="D1393" s="4" t="s">
        <v>15</v>
      </c>
    </row>
    <row r="1394" spans="1:13">
      <c r="A1394" t="n">
        <v>10919</v>
      </c>
      <c r="B1394" s="55" t="n">
        <v>89</v>
      </c>
      <c r="C1394" s="7" t="n">
        <v>65533</v>
      </c>
      <c r="D1394" s="7" t="n">
        <v>1</v>
      </c>
    </row>
    <row r="1395" spans="1:13">
      <c r="A1395" t="s">
        <v>4</v>
      </c>
      <c r="B1395" s="4" t="s">
        <v>5</v>
      </c>
      <c r="C1395" s="4" t="s">
        <v>15</v>
      </c>
      <c r="D1395" s="4" t="s">
        <v>10</v>
      </c>
      <c r="E1395" s="4" t="s">
        <v>21</v>
      </c>
    </row>
    <row r="1396" spans="1:13">
      <c r="A1396" t="n">
        <v>10923</v>
      </c>
      <c r="B1396" s="28" t="n">
        <v>58</v>
      </c>
      <c r="C1396" s="7" t="n">
        <v>101</v>
      </c>
      <c r="D1396" s="7" t="n">
        <v>300</v>
      </c>
      <c r="E1396" s="7" t="n">
        <v>1</v>
      </c>
    </row>
    <row r="1397" spans="1:13">
      <c r="A1397" t="s">
        <v>4</v>
      </c>
      <c r="B1397" s="4" t="s">
        <v>5</v>
      </c>
      <c r="C1397" s="4" t="s">
        <v>15</v>
      </c>
      <c r="D1397" s="4" t="s">
        <v>10</v>
      </c>
    </row>
    <row r="1398" spans="1:13">
      <c r="A1398" t="n">
        <v>10931</v>
      </c>
      <c r="B1398" s="28" t="n">
        <v>58</v>
      </c>
      <c r="C1398" s="7" t="n">
        <v>254</v>
      </c>
      <c r="D1398" s="7" t="n">
        <v>0</v>
      </c>
    </row>
    <row r="1399" spans="1:13">
      <c r="A1399" t="s">
        <v>4</v>
      </c>
      <c r="B1399" s="4" t="s">
        <v>5</v>
      </c>
      <c r="C1399" s="4" t="s">
        <v>15</v>
      </c>
      <c r="D1399" s="4" t="s">
        <v>15</v>
      </c>
      <c r="E1399" s="4" t="s">
        <v>21</v>
      </c>
      <c r="F1399" s="4" t="s">
        <v>21</v>
      </c>
      <c r="G1399" s="4" t="s">
        <v>21</v>
      </c>
      <c r="H1399" s="4" t="s">
        <v>10</v>
      </c>
    </row>
    <row r="1400" spans="1:13">
      <c r="A1400" t="n">
        <v>10935</v>
      </c>
      <c r="B1400" s="32" t="n">
        <v>45</v>
      </c>
      <c r="C1400" s="7" t="n">
        <v>2</v>
      </c>
      <c r="D1400" s="7" t="n">
        <v>3</v>
      </c>
      <c r="E1400" s="7" t="n">
        <v>1.12000000476837</v>
      </c>
      <c r="F1400" s="7" t="n">
        <v>5.1399998664856</v>
      </c>
      <c r="G1400" s="7" t="n">
        <v>-124.680000305176</v>
      </c>
      <c r="H1400" s="7" t="n">
        <v>0</v>
      </c>
    </row>
    <row r="1401" spans="1:13">
      <c r="A1401" t="s">
        <v>4</v>
      </c>
      <c r="B1401" s="4" t="s">
        <v>5</v>
      </c>
      <c r="C1401" s="4" t="s">
        <v>15</v>
      </c>
      <c r="D1401" s="4" t="s">
        <v>15</v>
      </c>
      <c r="E1401" s="4" t="s">
        <v>21</v>
      </c>
      <c r="F1401" s="4" t="s">
        <v>21</v>
      </c>
      <c r="G1401" s="4" t="s">
        <v>21</v>
      </c>
      <c r="H1401" s="4" t="s">
        <v>10</v>
      </c>
      <c r="I1401" s="4" t="s">
        <v>15</v>
      </c>
    </row>
    <row r="1402" spans="1:13">
      <c r="A1402" t="n">
        <v>10952</v>
      </c>
      <c r="B1402" s="32" t="n">
        <v>45</v>
      </c>
      <c r="C1402" s="7" t="n">
        <v>4</v>
      </c>
      <c r="D1402" s="7" t="n">
        <v>3</v>
      </c>
      <c r="E1402" s="7" t="n">
        <v>340.489990234375</v>
      </c>
      <c r="F1402" s="7" t="n">
        <v>30.2000007629395</v>
      </c>
      <c r="G1402" s="7" t="n">
        <v>18</v>
      </c>
      <c r="H1402" s="7" t="n">
        <v>0</v>
      </c>
      <c r="I1402" s="7" t="n">
        <v>1</v>
      </c>
    </row>
    <row r="1403" spans="1:13">
      <c r="A1403" t="s">
        <v>4</v>
      </c>
      <c r="B1403" s="4" t="s">
        <v>5</v>
      </c>
      <c r="C1403" s="4" t="s">
        <v>15</v>
      </c>
      <c r="D1403" s="4" t="s">
        <v>15</v>
      </c>
      <c r="E1403" s="4" t="s">
        <v>21</v>
      </c>
      <c r="F1403" s="4" t="s">
        <v>10</v>
      </c>
    </row>
    <row r="1404" spans="1:13">
      <c r="A1404" t="n">
        <v>10970</v>
      </c>
      <c r="B1404" s="32" t="n">
        <v>45</v>
      </c>
      <c r="C1404" s="7" t="n">
        <v>5</v>
      </c>
      <c r="D1404" s="7" t="n">
        <v>3</v>
      </c>
      <c r="E1404" s="7" t="n">
        <v>2.09999990463257</v>
      </c>
      <c r="F1404" s="7" t="n">
        <v>0</v>
      </c>
    </row>
    <row r="1405" spans="1:13">
      <c r="A1405" t="s">
        <v>4</v>
      </c>
      <c r="B1405" s="4" t="s">
        <v>5</v>
      </c>
      <c r="C1405" s="4" t="s">
        <v>15</v>
      </c>
      <c r="D1405" s="4" t="s">
        <v>15</v>
      </c>
      <c r="E1405" s="4" t="s">
        <v>21</v>
      </c>
      <c r="F1405" s="4" t="s">
        <v>10</v>
      </c>
    </row>
    <row r="1406" spans="1:13">
      <c r="A1406" t="n">
        <v>10979</v>
      </c>
      <c r="B1406" s="32" t="n">
        <v>45</v>
      </c>
      <c r="C1406" s="7" t="n">
        <v>11</v>
      </c>
      <c r="D1406" s="7" t="n">
        <v>3</v>
      </c>
      <c r="E1406" s="7" t="n">
        <v>30</v>
      </c>
      <c r="F1406" s="7" t="n">
        <v>0</v>
      </c>
    </row>
    <row r="1407" spans="1:13">
      <c r="A1407" t="s">
        <v>4</v>
      </c>
      <c r="B1407" s="4" t="s">
        <v>5</v>
      </c>
      <c r="C1407" s="4" t="s">
        <v>15</v>
      </c>
      <c r="D1407" s="4" t="s">
        <v>15</v>
      </c>
      <c r="E1407" s="4" t="s">
        <v>21</v>
      </c>
      <c r="F1407" s="4" t="s">
        <v>21</v>
      </c>
      <c r="G1407" s="4" t="s">
        <v>21</v>
      </c>
      <c r="H1407" s="4" t="s">
        <v>10</v>
      </c>
      <c r="I1407" s="4" t="s">
        <v>15</v>
      </c>
    </row>
    <row r="1408" spans="1:13">
      <c r="A1408" t="n">
        <v>10988</v>
      </c>
      <c r="B1408" s="32" t="n">
        <v>45</v>
      </c>
      <c r="C1408" s="7" t="n">
        <v>4</v>
      </c>
      <c r="D1408" s="7" t="n">
        <v>3</v>
      </c>
      <c r="E1408" s="7" t="n">
        <v>350.269989013672</v>
      </c>
      <c r="F1408" s="7" t="n">
        <v>16.2099990844727</v>
      </c>
      <c r="G1408" s="7" t="n">
        <v>378</v>
      </c>
      <c r="H1408" s="7" t="n">
        <v>15000</v>
      </c>
      <c r="I1408" s="7" t="n">
        <v>1</v>
      </c>
    </row>
    <row r="1409" spans="1:9">
      <c r="A1409" t="s">
        <v>4</v>
      </c>
      <c r="B1409" s="4" t="s">
        <v>5</v>
      </c>
      <c r="C1409" s="4" t="s">
        <v>15</v>
      </c>
      <c r="D1409" s="4" t="s">
        <v>10</v>
      </c>
    </row>
    <row r="1410" spans="1:9">
      <c r="A1410" t="n">
        <v>11006</v>
      </c>
      <c r="B1410" s="28" t="n">
        <v>58</v>
      </c>
      <c r="C1410" s="7" t="n">
        <v>255</v>
      </c>
      <c r="D1410" s="7" t="n">
        <v>0</v>
      </c>
    </row>
    <row r="1411" spans="1:9">
      <c r="A1411" t="s">
        <v>4</v>
      </c>
      <c r="B1411" s="4" t="s">
        <v>5</v>
      </c>
      <c r="C1411" s="4" t="s">
        <v>15</v>
      </c>
      <c r="D1411" s="4" t="s">
        <v>10</v>
      </c>
      <c r="E1411" s="4" t="s">
        <v>6</v>
      </c>
    </row>
    <row r="1412" spans="1:9">
      <c r="A1412" t="n">
        <v>11010</v>
      </c>
      <c r="B1412" s="47" t="n">
        <v>51</v>
      </c>
      <c r="C1412" s="7" t="n">
        <v>4</v>
      </c>
      <c r="D1412" s="7" t="n">
        <v>29</v>
      </c>
      <c r="E1412" s="7" t="s">
        <v>163</v>
      </c>
    </row>
    <row r="1413" spans="1:9">
      <c r="A1413" t="s">
        <v>4</v>
      </c>
      <c r="B1413" s="4" t="s">
        <v>5</v>
      </c>
      <c r="C1413" s="4" t="s">
        <v>10</v>
      </c>
    </row>
    <row r="1414" spans="1:9">
      <c r="A1414" t="n">
        <v>11024</v>
      </c>
      <c r="B1414" s="26" t="n">
        <v>16</v>
      </c>
      <c r="C1414" s="7" t="n">
        <v>0</v>
      </c>
    </row>
    <row r="1415" spans="1:9">
      <c r="A1415" t="s">
        <v>4</v>
      </c>
      <c r="B1415" s="4" t="s">
        <v>5</v>
      </c>
      <c r="C1415" s="4" t="s">
        <v>10</v>
      </c>
      <c r="D1415" s="4" t="s">
        <v>15</v>
      </c>
      <c r="E1415" s="4" t="s">
        <v>9</v>
      </c>
      <c r="F1415" s="4" t="s">
        <v>109</v>
      </c>
      <c r="G1415" s="4" t="s">
        <v>15</v>
      </c>
      <c r="H1415" s="4" t="s">
        <v>15</v>
      </c>
      <c r="I1415" s="4" t="s">
        <v>15</v>
      </c>
      <c r="J1415" s="4" t="s">
        <v>9</v>
      </c>
      <c r="K1415" s="4" t="s">
        <v>109</v>
      </c>
      <c r="L1415" s="4" t="s">
        <v>15</v>
      </c>
      <c r="M1415" s="4" t="s">
        <v>15</v>
      </c>
      <c r="N1415" s="4" t="s">
        <v>15</v>
      </c>
      <c r="O1415" s="4" t="s">
        <v>9</v>
      </c>
      <c r="P1415" s="4" t="s">
        <v>109</v>
      </c>
      <c r="Q1415" s="4" t="s">
        <v>15</v>
      </c>
      <c r="R1415" s="4" t="s">
        <v>15</v>
      </c>
    </row>
    <row r="1416" spans="1:9">
      <c r="A1416" t="n">
        <v>11027</v>
      </c>
      <c r="B1416" s="53" t="n">
        <v>26</v>
      </c>
      <c r="C1416" s="7" t="n">
        <v>29</v>
      </c>
      <c r="D1416" s="7" t="n">
        <v>17</v>
      </c>
      <c r="E1416" s="7" t="n">
        <v>39430</v>
      </c>
      <c r="F1416" s="7" t="s">
        <v>164</v>
      </c>
      <c r="G1416" s="7" t="n">
        <v>2</v>
      </c>
      <c r="H1416" s="7" t="n">
        <v>3</v>
      </c>
      <c r="I1416" s="7" t="n">
        <v>17</v>
      </c>
      <c r="J1416" s="7" t="n">
        <v>39431</v>
      </c>
      <c r="K1416" s="7" t="s">
        <v>165</v>
      </c>
      <c r="L1416" s="7" t="n">
        <v>2</v>
      </c>
      <c r="M1416" s="7" t="n">
        <v>3</v>
      </c>
      <c r="N1416" s="7" t="n">
        <v>17</v>
      </c>
      <c r="O1416" s="7" t="n">
        <v>39432</v>
      </c>
      <c r="P1416" s="7" t="s">
        <v>166</v>
      </c>
      <c r="Q1416" s="7" t="n">
        <v>2</v>
      </c>
      <c r="R1416" s="7" t="n">
        <v>0</v>
      </c>
    </row>
    <row r="1417" spans="1:9">
      <c r="A1417" t="s">
        <v>4</v>
      </c>
      <c r="B1417" s="4" t="s">
        <v>5</v>
      </c>
    </row>
    <row r="1418" spans="1:9">
      <c r="A1418" t="n">
        <v>11277</v>
      </c>
      <c r="B1418" s="54" t="n">
        <v>28</v>
      </c>
    </row>
    <row r="1419" spans="1:9">
      <c r="A1419" t="s">
        <v>4</v>
      </c>
      <c r="B1419" s="4" t="s">
        <v>5</v>
      </c>
      <c r="C1419" s="4" t="s">
        <v>10</v>
      </c>
      <c r="D1419" s="4" t="s">
        <v>15</v>
      </c>
    </row>
    <row r="1420" spans="1:9">
      <c r="A1420" t="n">
        <v>11278</v>
      </c>
      <c r="B1420" s="55" t="n">
        <v>89</v>
      </c>
      <c r="C1420" s="7" t="n">
        <v>65533</v>
      </c>
      <c r="D1420" s="7" t="n">
        <v>1</v>
      </c>
    </row>
    <row r="1421" spans="1:9">
      <c r="A1421" t="s">
        <v>4</v>
      </c>
      <c r="B1421" s="4" t="s">
        <v>5</v>
      </c>
      <c r="C1421" s="4" t="s">
        <v>15</v>
      </c>
      <c r="D1421" s="41" t="s">
        <v>77</v>
      </c>
      <c r="E1421" s="4" t="s">
        <v>5</v>
      </c>
      <c r="F1421" s="4" t="s">
        <v>15</v>
      </c>
      <c r="G1421" s="4" t="s">
        <v>10</v>
      </c>
      <c r="H1421" s="41" t="s">
        <v>78</v>
      </c>
      <c r="I1421" s="4" t="s">
        <v>15</v>
      </c>
      <c r="J1421" s="4" t="s">
        <v>22</v>
      </c>
    </row>
    <row r="1422" spans="1:9">
      <c r="A1422" t="n">
        <v>11282</v>
      </c>
      <c r="B1422" s="11" t="n">
        <v>5</v>
      </c>
      <c r="C1422" s="7" t="n">
        <v>28</v>
      </c>
      <c r="D1422" s="41" t="s">
        <v>3</v>
      </c>
      <c r="E1422" s="31" t="n">
        <v>64</v>
      </c>
      <c r="F1422" s="7" t="n">
        <v>5</v>
      </c>
      <c r="G1422" s="7" t="n">
        <v>7</v>
      </c>
      <c r="H1422" s="41" t="s">
        <v>3</v>
      </c>
      <c r="I1422" s="7" t="n">
        <v>1</v>
      </c>
      <c r="J1422" s="12" t="n">
        <f t="normal" ca="1">A1438</f>
        <v>0</v>
      </c>
    </row>
    <row r="1423" spans="1:9">
      <c r="A1423" t="s">
        <v>4</v>
      </c>
      <c r="B1423" s="4" t="s">
        <v>5</v>
      </c>
      <c r="C1423" s="4" t="s">
        <v>15</v>
      </c>
      <c r="D1423" s="4" t="s">
        <v>10</v>
      </c>
      <c r="E1423" s="4" t="s">
        <v>10</v>
      </c>
      <c r="F1423" s="4" t="s">
        <v>15</v>
      </c>
    </row>
    <row r="1424" spans="1:9">
      <c r="A1424" t="n">
        <v>11293</v>
      </c>
      <c r="B1424" s="56" t="n">
        <v>25</v>
      </c>
      <c r="C1424" s="7" t="n">
        <v>1</v>
      </c>
      <c r="D1424" s="7" t="n">
        <v>60</v>
      </c>
      <c r="E1424" s="7" t="n">
        <v>640</v>
      </c>
      <c r="F1424" s="7" t="n">
        <v>1</v>
      </c>
    </row>
    <row r="1425" spans="1:18">
      <c r="A1425" t="s">
        <v>4</v>
      </c>
      <c r="B1425" s="4" t="s">
        <v>5</v>
      </c>
      <c r="C1425" s="4" t="s">
        <v>15</v>
      </c>
      <c r="D1425" s="4" t="s">
        <v>10</v>
      </c>
      <c r="E1425" s="4" t="s">
        <v>6</v>
      </c>
    </row>
    <row r="1426" spans="1:18">
      <c r="A1426" t="n">
        <v>11300</v>
      </c>
      <c r="B1426" s="47" t="n">
        <v>51</v>
      </c>
      <c r="C1426" s="7" t="n">
        <v>4</v>
      </c>
      <c r="D1426" s="7" t="n">
        <v>7</v>
      </c>
      <c r="E1426" s="7" t="s">
        <v>124</v>
      </c>
    </row>
    <row r="1427" spans="1:18">
      <c r="A1427" t="s">
        <v>4</v>
      </c>
      <c r="B1427" s="4" t="s">
        <v>5</v>
      </c>
      <c r="C1427" s="4" t="s">
        <v>10</v>
      </c>
    </row>
    <row r="1428" spans="1:18">
      <c r="A1428" t="n">
        <v>11313</v>
      </c>
      <c r="B1428" s="26" t="n">
        <v>16</v>
      </c>
      <c r="C1428" s="7" t="n">
        <v>0</v>
      </c>
    </row>
    <row r="1429" spans="1:18">
      <c r="A1429" t="s">
        <v>4</v>
      </c>
      <c r="B1429" s="4" t="s">
        <v>5</v>
      </c>
      <c r="C1429" s="4" t="s">
        <v>10</v>
      </c>
      <c r="D1429" s="4" t="s">
        <v>15</v>
      </c>
      <c r="E1429" s="4" t="s">
        <v>9</v>
      </c>
      <c r="F1429" s="4" t="s">
        <v>109</v>
      </c>
      <c r="G1429" s="4" t="s">
        <v>15</v>
      </c>
      <c r="H1429" s="4" t="s">
        <v>15</v>
      </c>
    </row>
    <row r="1430" spans="1:18">
      <c r="A1430" t="n">
        <v>11316</v>
      </c>
      <c r="B1430" s="53" t="n">
        <v>26</v>
      </c>
      <c r="C1430" s="7" t="n">
        <v>7</v>
      </c>
      <c r="D1430" s="7" t="n">
        <v>17</v>
      </c>
      <c r="E1430" s="7" t="n">
        <v>4434</v>
      </c>
      <c r="F1430" s="7" t="s">
        <v>167</v>
      </c>
      <c r="G1430" s="7" t="n">
        <v>2</v>
      </c>
      <c r="H1430" s="7" t="n">
        <v>0</v>
      </c>
    </row>
    <row r="1431" spans="1:18">
      <c r="A1431" t="s">
        <v>4</v>
      </c>
      <c r="B1431" s="4" t="s">
        <v>5</v>
      </c>
    </row>
    <row r="1432" spans="1:18">
      <c r="A1432" t="n">
        <v>11335</v>
      </c>
      <c r="B1432" s="54" t="n">
        <v>28</v>
      </c>
    </row>
    <row r="1433" spans="1:18">
      <c r="A1433" t="s">
        <v>4</v>
      </c>
      <c r="B1433" s="4" t="s">
        <v>5</v>
      </c>
      <c r="C1433" s="4" t="s">
        <v>10</v>
      </c>
      <c r="D1433" s="4" t="s">
        <v>15</v>
      </c>
    </row>
    <row r="1434" spans="1:18">
      <c r="A1434" t="n">
        <v>11336</v>
      </c>
      <c r="B1434" s="55" t="n">
        <v>89</v>
      </c>
      <c r="C1434" s="7" t="n">
        <v>65533</v>
      </c>
      <c r="D1434" s="7" t="n">
        <v>1</v>
      </c>
    </row>
    <row r="1435" spans="1:18">
      <c r="A1435" t="s">
        <v>4</v>
      </c>
      <c r="B1435" s="4" t="s">
        <v>5</v>
      </c>
      <c r="C1435" s="4" t="s">
        <v>15</v>
      </c>
      <c r="D1435" s="4" t="s">
        <v>10</v>
      </c>
      <c r="E1435" s="4" t="s">
        <v>10</v>
      </c>
      <c r="F1435" s="4" t="s">
        <v>15</v>
      </c>
    </row>
    <row r="1436" spans="1:18">
      <c r="A1436" t="n">
        <v>11340</v>
      </c>
      <c r="B1436" s="56" t="n">
        <v>25</v>
      </c>
      <c r="C1436" s="7" t="n">
        <v>1</v>
      </c>
      <c r="D1436" s="7" t="n">
        <v>65535</v>
      </c>
      <c r="E1436" s="7" t="n">
        <v>65535</v>
      </c>
      <c r="F1436" s="7" t="n">
        <v>0</v>
      </c>
    </row>
    <row r="1437" spans="1:18">
      <c r="A1437" t="s">
        <v>4</v>
      </c>
      <c r="B1437" s="4" t="s">
        <v>5</v>
      </c>
      <c r="C1437" s="4" t="s">
        <v>15</v>
      </c>
      <c r="D1437" s="4" t="s">
        <v>10</v>
      </c>
      <c r="E1437" s="4" t="s">
        <v>21</v>
      </c>
    </row>
    <row r="1438" spans="1:18">
      <c r="A1438" t="n">
        <v>11347</v>
      </c>
      <c r="B1438" s="28" t="n">
        <v>58</v>
      </c>
      <c r="C1438" s="7" t="n">
        <v>101</v>
      </c>
      <c r="D1438" s="7" t="n">
        <v>300</v>
      </c>
      <c r="E1438" s="7" t="n">
        <v>1</v>
      </c>
    </row>
    <row r="1439" spans="1:18">
      <c r="A1439" t="s">
        <v>4</v>
      </c>
      <c r="B1439" s="4" t="s">
        <v>5</v>
      </c>
      <c r="C1439" s="4" t="s">
        <v>15</v>
      </c>
      <c r="D1439" s="4" t="s">
        <v>10</v>
      </c>
    </row>
    <row r="1440" spans="1:18">
      <c r="A1440" t="n">
        <v>11355</v>
      </c>
      <c r="B1440" s="28" t="n">
        <v>58</v>
      </c>
      <c r="C1440" s="7" t="n">
        <v>254</v>
      </c>
      <c r="D1440" s="7" t="n">
        <v>0</v>
      </c>
    </row>
    <row r="1441" spans="1:8">
      <c r="A1441" t="s">
        <v>4</v>
      </c>
      <c r="B1441" s="4" t="s">
        <v>5</v>
      </c>
      <c r="C1441" s="4" t="s">
        <v>15</v>
      </c>
      <c r="D1441" s="4" t="s">
        <v>15</v>
      </c>
      <c r="E1441" s="4" t="s">
        <v>21</v>
      </c>
      <c r="F1441" s="4" t="s">
        <v>21</v>
      </c>
      <c r="G1441" s="4" t="s">
        <v>21</v>
      </c>
      <c r="H1441" s="4" t="s">
        <v>10</v>
      </c>
    </row>
    <row r="1442" spans="1:8">
      <c r="A1442" t="n">
        <v>11359</v>
      </c>
      <c r="B1442" s="32" t="n">
        <v>45</v>
      </c>
      <c r="C1442" s="7" t="n">
        <v>2</v>
      </c>
      <c r="D1442" s="7" t="n">
        <v>3</v>
      </c>
      <c r="E1442" s="7" t="n">
        <v>1.28999996185303</v>
      </c>
      <c r="F1442" s="7" t="n">
        <v>5.19000005722046</v>
      </c>
      <c r="G1442" s="7" t="n">
        <v>-115.690002441406</v>
      </c>
      <c r="H1442" s="7" t="n">
        <v>0</v>
      </c>
    </row>
    <row r="1443" spans="1:8">
      <c r="A1443" t="s">
        <v>4</v>
      </c>
      <c r="B1443" s="4" t="s">
        <v>5</v>
      </c>
      <c r="C1443" s="4" t="s">
        <v>15</v>
      </c>
      <c r="D1443" s="4" t="s">
        <v>15</v>
      </c>
      <c r="E1443" s="4" t="s">
        <v>21</v>
      </c>
      <c r="F1443" s="4" t="s">
        <v>21</v>
      </c>
      <c r="G1443" s="4" t="s">
        <v>21</v>
      </c>
      <c r="H1443" s="4" t="s">
        <v>10</v>
      </c>
      <c r="I1443" s="4" t="s">
        <v>15</v>
      </c>
    </row>
    <row r="1444" spans="1:8">
      <c r="A1444" t="n">
        <v>11376</v>
      </c>
      <c r="B1444" s="32" t="n">
        <v>45</v>
      </c>
      <c r="C1444" s="7" t="n">
        <v>4</v>
      </c>
      <c r="D1444" s="7" t="n">
        <v>3</v>
      </c>
      <c r="E1444" s="7" t="n">
        <v>2.48000001907349</v>
      </c>
      <c r="F1444" s="7" t="n">
        <v>189.839996337891</v>
      </c>
      <c r="G1444" s="7" t="n">
        <v>8</v>
      </c>
      <c r="H1444" s="7" t="n">
        <v>0</v>
      </c>
      <c r="I1444" s="7" t="n">
        <v>1</v>
      </c>
    </row>
    <row r="1445" spans="1:8">
      <c r="A1445" t="s">
        <v>4</v>
      </c>
      <c r="B1445" s="4" t="s">
        <v>5</v>
      </c>
      <c r="C1445" s="4" t="s">
        <v>15</v>
      </c>
      <c r="D1445" s="4" t="s">
        <v>15</v>
      </c>
      <c r="E1445" s="4" t="s">
        <v>21</v>
      </c>
      <c r="F1445" s="4" t="s">
        <v>10</v>
      </c>
    </row>
    <row r="1446" spans="1:8">
      <c r="A1446" t="n">
        <v>11394</v>
      </c>
      <c r="B1446" s="32" t="n">
        <v>45</v>
      </c>
      <c r="C1446" s="7" t="n">
        <v>5</v>
      </c>
      <c r="D1446" s="7" t="n">
        <v>3</v>
      </c>
      <c r="E1446" s="7" t="n">
        <v>1.79999995231628</v>
      </c>
      <c r="F1446" s="7" t="n">
        <v>0</v>
      </c>
    </row>
    <row r="1447" spans="1:8">
      <c r="A1447" t="s">
        <v>4</v>
      </c>
      <c r="B1447" s="4" t="s">
        <v>5</v>
      </c>
      <c r="C1447" s="4" t="s">
        <v>15</v>
      </c>
      <c r="D1447" s="4" t="s">
        <v>15</v>
      </c>
      <c r="E1447" s="4" t="s">
        <v>21</v>
      </c>
      <c r="F1447" s="4" t="s">
        <v>10</v>
      </c>
    </row>
    <row r="1448" spans="1:8">
      <c r="A1448" t="n">
        <v>11403</v>
      </c>
      <c r="B1448" s="32" t="n">
        <v>45</v>
      </c>
      <c r="C1448" s="7" t="n">
        <v>11</v>
      </c>
      <c r="D1448" s="7" t="n">
        <v>3</v>
      </c>
      <c r="E1448" s="7" t="n">
        <v>21.3999996185303</v>
      </c>
      <c r="F1448" s="7" t="n">
        <v>0</v>
      </c>
    </row>
    <row r="1449" spans="1:8">
      <c r="A1449" t="s">
        <v>4</v>
      </c>
      <c r="B1449" s="4" t="s">
        <v>5</v>
      </c>
      <c r="C1449" s="4" t="s">
        <v>15</v>
      </c>
      <c r="D1449" s="4" t="s">
        <v>15</v>
      </c>
      <c r="E1449" s="4" t="s">
        <v>21</v>
      </c>
      <c r="F1449" s="4" t="s">
        <v>10</v>
      </c>
    </row>
    <row r="1450" spans="1:8">
      <c r="A1450" t="n">
        <v>11412</v>
      </c>
      <c r="B1450" s="32" t="n">
        <v>45</v>
      </c>
      <c r="C1450" s="7" t="n">
        <v>5</v>
      </c>
      <c r="D1450" s="7" t="n">
        <v>3</v>
      </c>
      <c r="E1450" s="7" t="n">
        <v>2.90000009536743</v>
      </c>
      <c r="F1450" s="7" t="n">
        <v>20000</v>
      </c>
    </row>
    <row r="1451" spans="1:8">
      <c r="A1451" t="s">
        <v>4</v>
      </c>
      <c r="B1451" s="4" t="s">
        <v>5</v>
      </c>
      <c r="C1451" s="4" t="s">
        <v>15</v>
      </c>
      <c r="D1451" s="4" t="s">
        <v>10</v>
      </c>
      <c r="E1451" s="4" t="s">
        <v>6</v>
      </c>
      <c r="F1451" s="4" t="s">
        <v>6</v>
      </c>
      <c r="G1451" s="4" t="s">
        <v>6</v>
      </c>
      <c r="H1451" s="4" t="s">
        <v>6</v>
      </c>
    </row>
    <row r="1452" spans="1:8">
      <c r="A1452" t="n">
        <v>11421</v>
      </c>
      <c r="B1452" s="47" t="n">
        <v>51</v>
      </c>
      <c r="C1452" s="7" t="n">
        <v>3</v>
      </c>
      <c r="D1452" s="7" t="n">
        <v>61440</v>
      </c>
      <c r="E1452" s="7" t="s">
        <v>94</v>
      </c>
      <c r="F1452" s="7" t="s">
        <v>95</v>
      </c>
      <c r="G1452" s="7" t="s">
        <v>96</v>
      </c>
      <c r="H1452" s="7" t="s">
        <v>97</v>
      </c>
    </row>
    <row r="1453" spans="1:8">
      <c r="A1453" t="s">
        <v>4</v>
      </c>
      <c r="B1453" s="4" t="s">
        <v>5</v>
      </c>
      <c r="C1453" s="4" t="s">
        <v>15</v>
      </c>
      <c r="D1453" s="4" t="s">
        <v>10</v>
      </c>
      <c r="E1453" s="4" t="s">
        <v>6</v>
      </c>
      <c r="F1453" s="4" t="s">
        <v>6</v>
      </c>
      <c r="G1453" s="4" t="s">
        <v>6</v>
      </c>
      <c r="H1453" s="4" t="s">
        <v>6</v>
      </c>
    </row>
    <row r="1454" spans="1:8">
      <c r="A1454" t="n">
        <v>11434</v>
      </c>
      <c r="B1454" s="47" t="n">
        <v>51</v>
      </c>
      <c r="C1454" s="7" t="n">
        <v>3</v>
      </c>
      <c r="D1454" s="7" t="n">
        <v>61441</v>
      </c>
      <c r="E1454" s="7" t="s">
        <v>94</v>
      </c>
      <c r="F1454" s="7" t="s">
        <v>95</v>
      </c>
      <c r="G1454" s="7" t="s">
        <v>96</v>
      </c>
      <c r="H1454" s="7" t="s">
        <v>97</v>
      </c>
    </row>
    <row r="1455" spans="1:8">
      <c r="A1455" t="s">
        <v>4</v>
      </c>
      <c r="B1455" s="4" t="s">
        <v>5</v>
      </c>
      <c r="C1455" s="4" t="s">
        <v>15</v>
      </c>
      <c r="D1455" s="4" t="s">
        <v>10</v>
      </c>
      <c r="E1455" s="4" t="s">
        <v>6</v>
      </c>
      <c r="F1455" s="4" t="s">
        <v>6</v>
      </c>
      <c r="G1455" s="4" t="s">
        <v>6</v>
      </c>
      <c r="H1455" s="4" t="s">
        <v>6</v>
      </c>
    </row>
    <row r="1456" spans="1:8">
      <c r="A1456" t="n">
        <v>11447</v>
      </c>
      <c r="B1456" s="47" t="n">
        <v>51</v>
      </c>
      <c r="C1456" s="7" t="n">
        <v>3</v>
      </c>
      <c r="D1456" s="7" t="n">
        <v>61442</v>
      </c>
      <c r="E1456" s="7" t="s">
        <v>94</v>
      </c>
      <c r="F1456" s="7" t="s">
        <v>95</v>
      </c>
      <c r="G1456" s="7" t="s">
        <v>96</v>
      </c>
      <c r="H1456" s="7" t="s">
        <v>97</v>
      </c>
    </row>
    <row r="1457" spans="1:9">
      <c r="A1457" t="s">
        <v>4</v>
      </c>
      <c r="B1457" s="4" t="s">
        <v>5</v>
      </c>
      <c r="C1457" s="4" t="s">
        <v>15</v>
      </c>
      <c r="D1457" s="4" t="s">
        <v>10</v>
      </c>
      <c r="E1457" s="4" t="s">
        <v>6</v>
      </c>
      <c r="F1457" s="4" t="s">
        <v>6</v>
      </c>
      <c r="G1457" s="4" t="s">
        <v>6</v>
      </c>
      <c r="H1457" s="4" t="s">
        <v>6</v>
      </c>
    </row>
    <row r="1458" spans="1:9">
      <c r="A1458" t="n">
        <v>11460</v>
      </c>
      <c r="B1458" s="47" t="n">
        <v>51</v>
      </c>
      <c r="C1458" s="7" t="n">
        <v>3</v>
      </c>
      <c r="D1458" s="7" t="n">
        <v>61443</v>
      </c>
      <c r="E1458" s="7" t="s">
        <v>94</v>
      </c>
      <c r="F1458" s="7" t="s">
        <v>95</v>
      </c>
      <c r="G1458" s="7" t="s">
        <v>96</v>
      </c>
      <c r="H1458" s="7" t="s">
        <v>97</v>
      </c>
    </row>
    <row r="1459" spans="1:9">
      <c r="A1459" t="s">
        <v>4</v>
      </c>
      <c r="B1459" s="4" t="s">
        <v>5</v>
      </c>
      <c r="C1459" s="4" t="s">
        <v>15</v>
      </c>
      <c r="D1459" s="4" t="s">
        <v>10</v>
      </c>
      <c r="E1459" s="4" t="s">
        <v>6</v>
      </c>
      <c r="F1459" s="4" t="s">
        <v>6</v>
      </c>
      <c r="G1459" s="4" t="s">
        <v>6</v>
      </c>
      <c r="H1459" s="4" t="s">
        <v>6</v>
      </c>
    </row>
    <row r="1460" spans="1:9">
      <c r="A1460" t="n">
        <v>11473</v>
      </c>
      <c r="B1460" s="47" t="n">
        <v>51</v>
      </c>
      <c r="C1460" s="7" t="n">
        <v>3</v>
      </c>
      <c r="D1460" s="7" t="n">
        <v>61444</v>
      </c>
      <c r="E1460" s="7" t="s">
        <v>94</v>
      </c>
      <c r="F1460" s="7" t="s">
        <v>95</v>
      </c>
      <c r="G1460" s="7" t="s">
        <v>96</v>
      </c>
      <c r="H1460" s="7" t="s">
        <v>97</v>
      </c>
    </row>
    <row r="1461" spans="1:9">
      <c r="A1461" t="s">
        <v>4</v>
      </c>
      <c r="B1461" s="4" t="s">
        <v>5</v>
      </c>
      <c r="C1461" s="4" t="s">
        <v>15</v>
      </c>
      <c r="D1461" s="4" t="s">
        <v>10</v>
      </c>
      <c r="E1461" s="4" t="s">
        <v>6</v>
      </c>
      <c r="F1461" s="4" t="s">
        <v>6</v>
      </c>
      <c r="G1461" s="4" t="s">
        <v>6</v>
      </c>
      <c r="H1461" s="4" t="s">
        <v>6</v>
      </c>
    </row>
    <row r="1462" spans="1:9">
      <c r="A1462" t="n">
        <v>11486</v>
      </c>
      <c r="B1462" s="47" t="n">
        <v>51</v>
      </c>
      <c r="C1462" s="7" t="n">
        <v>3</v>
      </c>
      <c r="D1462" s="7" t="n">
        <v>61445</v>
      </c>
      <c r="E1462" s="7" t="s">
        <v>94</v>
      </c>
      <c r="F1462" s="7" t="s">
        <v>95</v>
      </c>
      <c r="G1462" s="7" t="s">
        <v>96</v>
      </c>
      <c r="H1462" s="7" t="s">
        <v>97</v>
      </c>
    </row>
    <row r="1463" spans="1:9">
      <c r="A1463" t="s">
        <v>4</v>
      </c>
      <c r="B1463" s="4" t="s">
        <v>5</v>
      </c>
      <c r="C1463" s="4" t="s">
        <v>15</v>
      </c>
      <c r="D1463" s="4" t="s">
        <v>10</v>
      </c>
      <c r="E1463" s="4" t="s">
        <v>6</v>
      </c>
      <c r="F1463" s="4" t="s">
        <v>6</v>
      </c>
      <c r="G1463" s="4" t="s">
        <v>6</v>
      </c>
      <c r="H1463" s="4" t="s">
        <v>6</v>
      </c>
    </row>
    <row r="1464" spans="1:9">
      <c r="A1464" t="n">
        <v>11499</v>
      </c>
      <c r="B1464" s="47" t="n">
        <v>51</v>
      </c>
      <c r="C1464" s="7" t="n">
        <v>3</v>
      </c>
      <c r="D1464" s="7" t="n">
        <v>61446</v>
      </c>
      <c r="E1464" s="7" t="s">
        <v>94</v>
      </c>
      <c r="F1464" s="7" t="s">
        <v>95</v>
      </c>
      <c r="G1464" s="7" t="s">
        <v>96</v>
      </c>
      <c r="H1464" s="7" t="s">
        <v>97</v>
      </c>
    </row>
    <row r="1465" spans="1:9">
      <c r="A1465" t="s">
        <v>4</v>
      </c>
      <c r="B1465" s="4" t="s">
        <v>5</v>
      </c>
      <c r="C1465" s="4" t="s">
        <v>15</v>
      </c>
      <c r="D1465" s="4" t="s">
        <v>10</v>
      </c>
      <c r="E1465" s="4" t="s">
        <v>6</v>
      </c>
      <c r="F1465" s="4" t="s">
        <v>6</v>
      </c>
      <c r="G1465" s="4" t="s">
        <v>6</v>
      </c>
      <c r="H1465" s="4" t="s">
        <v>6</v>
      </c>
    </row>
    <row r="1466" spans="1:9">
      <c r="A1466" t="n">
        <v>11512</v>
      </c>
      <c r="B1466" s="47" t="n">
        <v>51</v>
      </c>
      <c r="C1466" s="7" t="n">
        <v>3</v>
      </c>
      <c r="D1466" s="7" t="n">
        <v>7032</v>
      </c>
      <c r="E1466" s="7" t="s">
        <v>94</v>
      </c>
      <c r="F1466" s="7" t="s">
        <v>95</v>
      </c>
      <c r="G1466" s="7" t="s">
        <v>96</v>
      </c>
      <c r="H1466" s="7" t="s">
        <v>97</v>
      </c>
    </row>
    <row r="1467" spans="1:9">
      <c r="A1467" t="s">
        <v>4</v>
      </c>
      <c r="B1467" s="4" t="s">
        <v>5</v>
      </c>
      <c r="C1467" s="4" t="s">
        <v>15</v>
      </c>
      <c r="D1467" s="4" t="s">
        <v>10</v>
      </c>
    </row>
    <row r="1468" spans="1:9">
      <c r="A1468" t="n">
        <v>11525</v>
      </c>
      <c r="B1468" s="28" t="n">
        <v>58</v>
      </c>
      <c r="C1468" s="7" t="n">
        <v>255</v>
      </c>
      <c r="D1468" s="7" t="n">
        <v>0</v>
      </c>
    </row>
    <row r="1469" spans="1:9">
      <c r="A1469" t="s">
        <v>4</v>
      </c>
      <c r="B1469" s="4" t="s">
        <v>5</v>
      </c>
      <c r="C1469" s="4" t="s">
        <v>15</v>
      </c>
      <c r="D1469" s="4" t="s">
        <v>10</v>
      </c>
      <c r="E1469" s="4" t="s">
        <v>6</v>
      </c>
    </row>
    <row r="1470" spans="1:9">
      <c r="A1470" t="n">
        <v>11529</v>
      </c>
      <c r="B1470" s="47" t="n">
        <v>51</v>
      </c>
      <c r="C1470" s="7" t="n">
        <v>4</v>
      </c>
      <c r="D1470" s="7" t="n">
        <v>3</v>
      </c>
      <c r="E1470" s="7" t="s">
        <v>163</v>
      </c>
    </row>
    <row r="1471" spans="1:9">
      <c r="A1471" t="s">
        <v>4</v>
      </c>
      <c r="B1471" s="4" t="s">
        <v>5</v>
      </c>
      <c r="C1471" s="4" t="s">
        <v>10</v>
      </c>
    </row>
    <row r="1472" spans="1:9">
      <c r="A1472" t="n">
        <v>11543</v>
      </c>
      <c r="B1472" s="26" t="n">
        <v>16</v>
      </c>
      <c r="C1472" s="7" t="n">
        <v>0</v>
      </c>
    </row>
    <row r="1473" spans="1:8">
      <c r="A1473" t="s">
        <v>4</v>
      </c>
      <c r="B1473" s="4" t="s">
        <v>5</v>
      </c>
      <c r="C1473" s="4" t="s">
        <v>10</v>
      </c>
      <c r="D1473" s="4" t="s">
        <v>15</v>
      </c>
      <c r="E1473" s="4" t="s">
        <v>9</v>
      </c>
      <c r="F1473" s="4" t="s">
        <v>109</v>
      </c>
      <c r="G1473" s="4" t="s">
        <v>15</v>
      </c>
      <c r="H1473" s="4" t="s">
        <v>15</v>
      </c>
      <c r="I1473" s="4" t="s">
        <v>15</v>
      </c>
      <c r="J1473" s="4" t="s">
        <v>9</v>
      </c>
      <c r="K1473" s="4" t="s">
        <v>109</v>
      </c>
      <c r="L1473" s="4" t="s">
        <v>15</v>
      </c>
      <c r="M1473" s="4" t="s">
        <v>15</v>
      </c>
    </row>
    <row r="1474" spans="1:8">
      <c r="A1474" t="n">
        <v>11546</v>
      </c>
      <c r="B1474" s="53" t="n">
        <v>26</v>
      </c>
      <c r="C1474" s="7" t="n">
        <v>3</v>
      </c>
      <c r="D1474" s="7" t="n">
        <v>17</v>
      </c>
      <c r="E1474" s="7" t="n">
        <v>2417</v>
      </c>
      <c r="F1474" s="7" t="s">
        <v>168</v>
      </c>
      <c r="G1474" s="7" t="n">
        <v>2</v>
      </c>
      <c r="H1474" s="7" t="n">
        <v>3</v>
      </c>
      <c r="I1474" s="7" t="n">
        <v>17</v>
      </c>
      <c r="J1474" s="7" t="n">
        <v>2418</v>
      </c>
      <c r="K1474" s="7" t="s">
        <v>169</v>
      </c>
      <c r="L1474" s="7" t="n">
        <v>2</v>
      </c>
      <c r="M1474" s="7" t="n">
        <v>0</v>
      </c>
    </row>
    <row r="1475" spans="1:8">
      <c r="A1475" t="s">
        <v>4</v>
      </c>
      <c r="B1475" s="4" t="s">
        <v>5</v>
      </c>
    </row>
    <row r="1476" spans="1:8">
      <c r="A1476" t="n">
        <v>11679</v>
      </c>
      <c r="B1476" s="54" t="n">
        <v>28</v>
      </c>
    </row>
    <row r="1477" spans="1:8">
      <c r="A1477" t="s">
        <v>4</v>
      </c>
      <c r="B1477" s="4" t="s">
        <v>5</v>
      </c>
      <c r="C1477" s="4" t="s">
        <v>10</v>
      </c>
      <c r="D1477" s="4" t="s">
        <v>15</v>
      </c>
    </row>
    <row r="1478" spans="1:8">
      <c r="A1478" t="n">
        <v>11680</v>
      </c>
      <c r="B1478" s="55" t="n">
        <v>89</v>
      </c>
      <c r="C1478" s="7" t="n">
        <v>65533</v>
      </c>
      <c r="D1478" s="7" t="n">
        <v>1</v>
      </c>
    </row>
    <row r="1479" spans="1:8">
      <c r="A1479" t="s">
        <v>4</v>
      </c>
      <c r="B1479" s="4" t="s">
        <v>5</v>
      </c>
      <c r="C1479" s="4" t="s">
        <v>10</v>
      </c>
      <c r="D1479" s="4" t="s">
        <v>15</v>
      </c>
      <c r="E1479" s="4" t="s">
        <v>6</v>
      </c>
      <c r="F1479" s="4" t="s">
        <v>21</v>
      </c>
      <c r="G1479" s="4" t="s">
        <v>21</v>
      </c>
      <c r="H1479" s="4" t="s">
        <v>21</v>
      </c>
    </row>
    <row r="1480" spans="1:8">
      <c r="A1480" t="n">
        <v>11684</v>
      </c>
      <c r="B1480" s="50" t="n">
        <v>48</v>
      </c>
      <c r="C1480" s="7" t="n">
        <v>3</v>
      </c>
      <c r="D1480" s="7" t="n">
        <v>0</v>
      </c>
      <c r="E1480" s="7" t="s">
        <v>99</v>
      </c>
      <c r="F1480" s="7" t="n">
        <v>-1</v>
      </c>
      <c r="G1480" s="7" t="n">
        <v>1</v>
      </c>
      <c r="H1480" s="7" t="n">
        <v>0</v>
      </c>
    </row>
    <row r="1481" spans="1:8">
      <c r="A1481" t="s">
        <v>4</v>
      </c>
      <c r="B1481" s="4" t="s">
        <v>5</v>
      </c>
      <c r="C1481" s="4" t="s">
        <v>10</v>
      </c>
    </row>
    <row r="1482" spans="1:8">
      <c r="A1482" t="n">
        <v>11712</v>
      </c>
      <c r="B1482" s="26" t="n">
        <v>16</v>
      </c>
      <c r="C1482" s="7" t="n">
        <v>800</v>
      </c>
    </row>
    <row r="1483" spans="1:8">
      <c r="A1483" t="s">
        <v>4</v>
      </c>
      <c r="B1483" s="4" t="s">
        <v>5</v>
      </c>
      <c r="C1483" s="4" t="s">
        <v>15</v>
      </c>
      <c r="D1483" s="4" t="s">
        <v>10</v>
      </c>
      <c r="E1483" s="4" t="s">
        <v>6</v>
      </c>
    </row>
    <row r="1484" spans="1:8">
      <c r="A1484" t="n">
        <v>11715</v>
      </c>
      <c r="B1484" s="47" t="n">
        <v>51</v>
      </c>
      <c r="C1484" s="7" t="n">
        <v>4</v>
      </c>
      <c r="D1484" s="7" t="n">
        <v>3</v>
      </c>
      <c r="E1484" s="7" t="s">
        <v>170</v>
      </c>
    </row>
    <row r="1485" spans="1:8">
      <c r="A1485" t="s">
        <v>4</v>
      </c>
      <c r="B1485" s="4" t="s">
        <v>5</v>
      </c>
      <c r="C1485" s="4" t="s">
        <v>10</v>
      </c>
    </row>
    <row r="1486" spans="1:8">
      <c r="A1486" t="n">
        <v>11728</v>
      </c>
      <c r="B1486" s="26" t="n">
        <v>16</v>
      </c>
      <c r="C1486" s="7" t="n">
        <v>0</v>
      </c>
    </row>
    <row r="1487" spans="1:8">
      <c r="A1487" t="s">
        <v>4</v>
      </c>
      <c r="B1487" s="4" t="s">
        <v>5</v>
      </c>
      <c r="C1487" s="4" t="s">
        <v>10</v>
      </c>
      <c r="D1487" s="4" t="s">
        <v>15</v>
      </c>
      <c r="E1487" s="4" t="s">
        <v>9</v>
      </c>
      <c r="F1487" s="4" t="s">
        <v>109</v>
      </c>
      <c r="G1487" s="4" t="s">
        <v>15</v>
      </c>
      <c r="H1487" s="4" t="s">
        <v>15</v>
      </c>
      <c r="I1487" s="4" t="s">
        <v>15</v>
      </c>
      <c r="J1487" s="4" t="s">
        <v>9</v>
      </c>
      <c r="K1487" s="4" t="s">
        <v>109</v>
      </c>
      <c r="L1487" s="4" t="s">
        <v>15</v>
      </c>
      <c r="M1487" s="4" t="s">
        <v>15</v>
      </c>
    </row>
    <row r="1488" spans="1:8">
      <c r="A1488" t="n">
        <v>11731</v>
      </c>
      <c r="B1488" s="53" t="n">
        <v>26</v>
      </c>
      <c r="C1488" s="7" t="n">
        <v>3</v>
      </c>
      <c r="D1488" s="7" t="n">
        <v>17</v>
      </c>
      <c r="E1488" s="7" t="n">
        <v>2419</v>
      </c>
      <c r="F1488" s="7" t="s">
        <v>171</v>
      </c>
      <c r="G1488" s="7" t="n">
        <v>2</v>
      </c>
      <c r="H1488" s="7" t="n">
        <v>3</v>
      </c>
      <c r="I1488" s="7" t="n">
        <v>17</v>
      </c>
      <c r="J1488" s="7" t="n">
        <v>2420</v>
      </c>
      <c r="K1488" s="7" t="s">
        <v>172</v>
      </c>
      <c r="L1488" s="7" t="n">
        <v>2</v>
      </c>
      <c r="M1488" s="7" t="n">
        <v>0</v>
      </c>
    </row>
    <row r="1489" spans="1:13">
      <c r="A1489" t="s">
        <v>4</v>
      </c>
      <c r="B1489" s="4" t="s">
        <v>5</v>
      </c>
    </row>
    <row r="1490" spans="1:13">
      <c r="A1490" t="n">
        <v>11903</v>
      </c>
      <c r="B1490" s="54" t="n">
        <v>28</v>
      </c>
    </row>
    <row r="1491" spans="1:13">
      <c r="A1491" t="s">
        <v>4</v>
      </c>
      <c r="B1491" s="4" t="s">
        <v>5</v>
      </c>
      <c r="C1491" s="4" t="s">
        <v>10</v>
      </c>
      <c r="D1491" s="4" t="s">
        <v>15</v>
      </c>
      <c r="E1491" s="4" t="s">
        <v>6</v>
      </c>
      <c r="F1491" s="4" t="s">
        <v>21</v>
      </c>
      <c r="G1491" s="4" t="s">
        <v>21</v>
      </c>
      <c r="H1491" s="4" t="s">
        <v>21</v>
      </c>
    </row>
    <row r="1492" spans="1:13">
      <c r="A1492" t="n">
        <v>11904</v>
      </c>
      <c r="B1492" s="50" t="n">
        <v>48</v>
      </c>
      <c r="C1492" s="7" t="n">
        <v>3</v>
      </c>
      <c r="D1492" s="7" t="n">
        <v>0</v>
      </c>
      <c r="E1492" s="7" t="s">
        <v>98</v>
      </c>
      <c r="F1492" s="7" t="n">
        <v>-1</v>
      </c>
      <c r="G1492" s="7" t="n">
        <v>1</v>
      </c>
      <c r="H1492" s="7" t="n">
        <v>0</v>
      </c>
    </row>
    <row r="1493" spans="1:13">
      <c r="A1493" t="s">
        <v>4</v>
      </c>
      <c r="B1493" s="4" t="s">
        <v>5</v>
      </c>
      <c r="C1493" s="4" t="s">
        <v>10</v>
      </c>
    </row>
    <row r="1494" spans="1:13">
      <c r="A1494" t="n">
        <v>11930</v>
      </c>
      <c r="B1494" s="26" t="n">
        <v>16</v>
      </c>
      <c r="C1494" s="7" t="n">
        <v>2500</v>
      </c>
    </row>
    <row r="1495" spans="1:13">
      <c r="A1495" t="s">
        <v>4</v>
      </c>
      <c r="B1495" s="4" t="s">
        <v>5</v>
      </c>
      <c r="C1495" s="4" t="s">
        <v>15</v>
      </c>
      <c r="D1495" s="4" t="s">
        <v>21</v>
      </c>
      <c r="E1495" s="4" t="s">
        <v>21</v>
      </c>
      <c r="F1495" s="4" t="s">
        <v>21</v>
      </c>
    </row>
    <row r="1496" spans="1:13">
      <c r="A1496" t="n">
        <v>11933</v>
      </c>
      <c r="B1496" s="32" t="n">
        <v>45</v>
      </c>
      <c r="C1496" s="7" t="n">
        <v>9</v>
      </c>
      <c r="D1496" s="7" t="n">
        <v>0.0500000007450581</v>
      </c>
      <c r="E1496" s="7" t="n">
        <v>0.0500000007450581</v>
      </c>
      <c r="F1496" s="7" t="n">
        <v>0.200000002980232</v>
      </c>
    </row>
    <row r="1497" spans="1:13">
      <c r="A1497" t="s">
        <v>4</v>
      </c>
      <c r="B1497" s="4" t="s">
        <v>5</v>
      </c>
      <c r="C1497" s="4" t="s">
        <v>15</v>
      </c>
      <c r="D1497" s="4" t="s">
        <v>10</v>
      </c>
      <c r="E1497" s="4" t="s">
        <v>6</v>
      </c>
    </row>
    <row r="1498" spans="1:13">
      <c r="A1498" t="n">
        <v>11947</v>
      </c>
      <c r="B1498" s="47" t="n">
        <v>51</v>
      </c>
      <c r="C1498" s="7" t="n">
        <v>4</v>
      </c>
      <c r="D1498" s="7" t="n">
        <v>3</v>
      </c>
      <c r="E1498" s="7" t="s">
        <v>173</v>
      </c>
    </row>
    <row r="1499" spans="1:13">
      <c r="A1499" t="s">
        <v>4</v>
      </c>
      <c r="B1499" s="4" t="s">
        <v>5</v>
      </c>
      <c r="C1499" s="4" t="s">
        <v>10</v>
      </c>
    </row>
    <row r="1500" spans="1:13">
      <c r="A1500" t="n">
        <v>11960</v>
      </c>
      <c r="B1500" s="26" t="n">
        <v>16</v>
      </c>
      <c r="C1500" s="7" t="n">
        <v>0</v>
      </c>
    </row>
    <row r="1501" spans="1:13">
      <c r="A1501" t="s">
        <v>4</v>
      </c>
      <c r="B1501" s="4" t="s">
        <v>5</v>
      </c>
      <c r="C1501" s="4" t="s">
        <v>10</v>
      </c>
      <c r="D1501" s="4" t="s">
        <v>15</v>
      </c>
      <c r="E1501" s="4" t="s">
        <v>9</v>
      </c>
      <c r="F1501" s="4" t="s">
        <v>109</v>
      </c>
      <c r="G1501" s="4" t="s">
        <v>15</v>
      </c>
      <c r="H1501" s="4" t="s">
        <v>15</v>
      </c>
    </row>
    <row r="1502" spans="1:13">
      <c r="A1502" t="n">
        <v>11963</v>
      </c>
      <c r="B1502" s="53" t="n">
        <v>26</v>
      </c>
      <c r="C1502" s="7" t="n">
        <v>3</v>
      </c>
      <c r="D1502" s="7" t="n">
        <v>17</v>
      </c>
      <c r="E1502" s="7" t="n">
        <v>2421</v>
      </c>
      <c r="F1502" s="7" t="s">
        <v>174</v>
      </c>
      <c r="G1502" s="7" t="n">
        <v>2</v>
      </c>
      <c r="H1502" s="7" t="n">
        <v>0</v>
      </c>
    </row>
    <row r="1503" spans="1:13">
      <c r="A1503" t="s">
        <v>4</v>
      </c>
      <c r="B1503" s="4" t="s">
        <v>5</v>
      </c>
    </row>
    <row r="1504" spans="1:13">
      <c r="A1504" t="n">
        <v>12049</v>
      </c>
      <c r="B1504" s="54" t="n">
        <v>28</v>
      </c>
    </row>
    <row r="1505" spans="1:8">
      <c r="A1505" t="s">
        <v>4</v>
      </c>
      <c r="B1505" s="4" t="s">
        <v>5</v>
      </c>
      <c r="C1505" s="4" t="s">
        <v>10</v>
      </c>
      <c r="D1505" s="4" t="s">
        <v>15</v>
      </c>
    </row>
    <row r="1506" spans="1:8">
      <c r="A1506" t="n">
        <v>12050</v>
      </c>
      <c r="B1506" s="55" t="n">
        <v>89</v>
      </c>
      <c r="C1506" s="7" t="n">
        <v>65533</v>
      </c>
      <c r="D1506" s="7" t="n">
        <v>1</v>
      </c>
    </row>
    <row r="1507" spans="1:8">
      <c r="A1507" t="s">
        <v>4</v>
      </c>
      <c r="B1507" s="4" t="s">
        <v>5</v>
      </c>
      <c r="C1507" s="4" t="s">
        <v>15</v>
      </c>
      <c r="D1507" s="4" t="s">
        <v>10</v>
      </c>
      <c r="E1507" s="4" t="s">
        <v>21</v>
      </c>
    </row>
    <row r="1508" spans="1:8">
      <c r="A1508" t="n">
        <v>12054</v>
      </c>
      <c r="B1508" s="28" t="n">
        <v>58</v>
      </c>
      <c r="C1508" s="7" t="n">
        <v>101</v>
      </c>
      <c r="D1508" s="7" t="n">
        <v>300</v>
      </c>
      <c r="E1508" s="7" t="n">
        <v>1</v>
      </c>
    </row>
    <row r="1509" spans="1:8">
      <c r="A1509" t="s">
        <v>4</v>
      </c>
      <c r="B1509" s="4" t="s">
        <v>5</v>
      </c>
      <c r="C1509" s="4" t="s">
        <v>15</v>
      </c>
      <c r="D1509" s="4" t="s">
        <v>10</v>
      </c>
    </row>
    <row r="1510" spans="1:8">
      <c r="A1510" t="n">
        <v>12062</v>
      </c>
      <c r="B1510" s="28" t="n">
        <v>58</v>
      </c>
      <c r="C1510" s="7" t="n">
        <v>254</v>
      </c>
      <c r="D1510" s="7" t="n">
        <v>0</v>
      </c>
    </row>
    <row r="1511" spans="1:8">
      <c r="A1511" t="s">
        <v>4</v>
      </c>
      <c r="B1511" s="4" t="s">
        <v>5</v>
      </c>
      <c r="C1511" s="4" t="s">
        <v>15</v>
      </c>
      <c r="D1511" s="4" t="s">
        <v>15</v>
      </c>
      <c r="E1511" s="4" t="s">
        <v>21</v>
      </c>
      <c r="F1511" s="4" t="s">
        <v>21</v>
      </c>
      <c r="G1511" s="4" t="s">
        <v>21</v>
      </c>
      <c r="H1511" s="4" t="s">
        <v>10</v>
      </c>
    </row>
    <row r="1512" spans="1:8">
      <c r="A1512" t="n">
        <v>12066</v>
      </c>
      <c r="B1512" s="32" t="n">
        <v>45</v>
      </c>
      <c r="C1512" s="7" t="n">
        <v>2</v>
      </c>
      <c r="D1512" s="7" t="n">
        <v>3</v>
      </c>
      <c r="E1512" s="7" t="n">
        <v>-0.189999997615814</v>
      </c>
      <c r="F1512" s="7" t="n">
        <v>5.42000007629395</v>
      </c>
      <c r="G1512" s="7" t="n">
        <v>-116.379997253418</v>
      </c>
      <c r="H1512" s="7" t="n">
        <v>0</v>
      </c>
    </row>
    <row r="1513" spans="1:8">
      <c r="A1513" t="s">
        <v>4</v>
      </c>
      <c r="B1513" s="4" t="s">
        <v>5</v>
      </c>
      <c r="C1513" s="4" t="s">
        <v>15</v>
      </c>
      <c r="D1513" s="4" t="s">
        <v>15</v>
      </c>
      <c r="E1513" s="4" t="s">
        <v>21</v>
      </c>
      <c r="F1513" s="4" t="s">
        <v>21</v>
      </c>
      <c r="G1513" s="4" t="s">
        <v>21</v>
      </c>
      <c r="H1513" s="4" t="s">
        <v>10</v>
      </c>
      <c r="I1513" s="4" t="s">
        <v>15</v>
      </c>
    </row>
    <row r="1514" spans="1:8">
      <c r="A1514" t="n">
        <v>12083</v>
      </c>
      <c r="B1514" s="32" t="n">
        <v>45</v>
      </c>
      <c r="C1514" s="7" t="n">
        <v>4</v>
      </c>
      <c r="D1514" s="7" t="n">
        <v>3</v>
      </c>
      <c r="E1514" s="7" t="n">
        <v>3.5</v>
      </c>
      <c r="F1514" s="7" t="n">
        <v>330.540008544922</v>
      </c>
      <c r="G1514" s="7" t="n">
        <v>0</v>
      </c>
      <c r="H1514" s="7" t="n">
        <v>0</v>
      </c>
      <c r="I1514" s="7" t="n">
        <v>1</v>
      </c>
    </row>
    <row r="1515" spans="1:8">
      <c r="A1515" t="s">
        <v>4</v>
      </c>
      <c r="B1515" s="4" t="s">
        <v>5</v>
      </c>
      <c r="C1515" s="4" t="s">
        <v>15</v>
      </c>
      <c r="D1515" s="4" t="s">
        <v>15</v>
      </c>
      <c r="E1515" s="4" t="s">
        <v>21</v>
      </c>
      <c r="F1515" s="4" t="s">
        <v>10</v>
      </c>
    </row>
    <row r="1516" spans="1:8">
      <c r="A1516" t="n">
        <v>12101</v>
      </c>
      <c r="B1516" s="32" t="n">
        <v>45</v>
      </c>
      <c r="C1516" s="7" t="n">
        <v>5</v>
      </c>
      <c r="D1516" s="7" t="n">
        <v>3</v>
      </c>
      <c r="E1516" s="7" t="n">
        <v>19.2000007629395</v>
      </c>
      <c r="F1516" s="7" t="n">
        <v>0</v>
      </c>
    </row>
    <row r="1517" spans="1:8">
      <c r="A1517" t="s">
        <v>4</v>
      </c>
      <c r="B1517" s="4" t="s">
        <v>5</v>
      </c>
      <c r="C1517" s="4" t="s">
        <v>15</v>
      </c>
      <c r="D1517" s="4" t="s">
        <v>15</v>
      </c>
      <c r="E1517" s="4" t="s">
        <v>21</v>
      </c>
      <c r="F1517" s="4" t="s">
        <v>10</v>
      </c>
    </row>
    <row r="1518" spans="1:8">
      <c r="A1518" t="n">
        <v>12110</v>
      </c>
      <c r="B1518" s="32" t="n">
        <v>45</v>
      </c>
      <c r="C1518" s="7" t="n">
        <v>11</v>
      </c>
      <c r="D1518" s="7" t="n">
        <v>3</v>
      </c>
      <c r="E1518" s="7" t="n">
        <v>9.39999961853027</v>
      </c>
      <c r="F1518" s="7" t="n">
        <v>0</v>
      </c>
    </row>
    <row r="1519" spans="1:8">
      <c r="A1519" t="s">
        <v>4</v>
      </c>
      <c r="B1519" s="4" t="s">
        <v>5</v>
      </c>
      <c r="C1519" s="4" t="s">
        <v>15</v>
      </c>
    </row>
    <row r="1520" spans="1:8">
      <c r="A1520" t="n">
        <v>12119</v>
      </c>
      <c r="B1520" s="51" t="n">
        <v>116</v>
      </c>
      <c r="C1520" s="7" t="n">
        <v>0</v>
      </c>
    </row>
    <row r="1521" spans="1:9">
      <c r="A1521" t="s">
        <v>4</v>
      </c>
      <c r="B1521" s="4" t="s">
        <v>5</v>
      </c>
      <c r="C1521" s="4" t="s">
        <v>15</v>
      </c>
      <c r="D1521" s="4" t="s">
        <v>10</v>
      </c>
    </row>
    <row r="1522" spans="1:9">
      <c r="A1522" t="n">
        <v>12121</v>
      </c>
      <c r="B1522" s="51" t="n">
        <v>116</v>
      </c>
      <c r="C1522" s="7" t="n">
        <v>2</v>
      </c>
      <c r="D1522" s="7" t="n">
        <v>1</v>
      </c>
    </row>
    <row r="1523" spans="1:9">
      <c r="A1523" t="s">
        <v>4</v>
      </c>
      <c r="B1523" s="4" t="s">
        <v>5</v>
      </c>
      <c r="C1523" s="4" t="s">
        <v>15</v>
      </c>
      <c r="D1523" s="4" t="s">
        <v>9</v>
      </c>
    </row>
    <row r="1524" spans="1:9">
      <c r="A1524" t="n">
        <v>12125</v>
      </c>
      <c r="B1524" s="51" t="n">
        <v>116</v>
      </c>
      <c r="C1524" s="7" t="n">
        <v>5</v>
      </c>
      <c r="D1524" s="7" t="n">
        <v>1120403456</v>
      </c>
    </row>
    <row r="1525" spans="1:9">
      <c r="A1525" t="s">
        <v>4</v>
      </c>
      <c r="B1525" s="4" t="s">
        <v>5</v>
      </c>
      <c r="C1525" s="4" t="s">
        <v>15</v>
      </c>
      <c r="D1525" s="4" t="s">
        <v>10</v>
      </c>
    </row>
    <row r="1526" spans="1:9">
      <c r="A1526" t="n">
        <v>12131</v>
      </c>
      <c r="B1526" s="51" t="n">
        <v>116</v>
      </c>
      <c r="C1526" s="7" t="n">
        <v>6</v>
      </c>
      <c r="D1526" s="7" t="n">
        <v>1</v>
      </c>
    </row>
    <row r="1527" spans="1:9">
      <c r="A1527" t="s">
        <v>4</v>
      </c>
      <c r="B1527" s="4" t="s">
        <v>5</v>
      </c>
      <c r="C1527" s="4" t="s">
        <v>15</v>
      </c>
      <c r="D1527" s="4" t="s">
        <v>10</v>
      </c>
    </row>
    <row r="1528" spans="1:9">
      <c r="A1528" t="n">
        <v>12135</v>
      </c>
      <c r="B1528" s="28" t="n">
        <v>58</v>
      </c>
      <c r="C1528" s="7" t="n">
        <v>255</v>
      </c>
      <c r="D1528" s="7" t="n">
        <v>0</v>
      </c>
    </row>
    <row r="1529" spans="1:9">
      <c r="A1529" t="s">
        <v>4</v>
      </c>
      <c r="B1529" s="4" t="s">
        <v>5</v>
      </c>
      <c r="C1529" s="4" t="s">
        <v>10</v>
      </c>
    </row>
    <row r="1530" spans="1:9">
      <c r="A1530" t="n">
        <v>12139</v>
      </c>
      <c r="B1530" s="26" t="n">
        <v>16</v>
      </c>
      <c r="C1530" s="7" t="n">
        <v>300</v>
      </c>
    </row>
    <row r="1531" spans="1:9">
      <c r="A1531" t="s">
        <v>4</v>
      </c>
      <c r="B1531" s="4" t="s">
        <v>5</v>
      </c>
      <c r="C1531" s="4" t="s">
        <v>15</v>
      </c>
      <c r="D1531" s="4" t="s">
        <v>21</v>
      </c>
      <c r="E1531" s="4" t="s">
        <v>21</v>
      </c>
      <c r="F1531" s="4" t="s">
        <v>21</v>
      </c>
    </row>
    <row r="1532" spans="1:9">
      <c r="A1532" t="n">
        <v>12142</v>
      </c>
      <c r="B1532" s="32" t="n">
        <v>45</v>
      </c>
      <c r="C1532" s="7" t="n">
        <v>9</v>
      </c>
      <c r="D1532" s="7" t="n">
        <v>0.0500000007450581</v>
      </c>
      <c r="E1532" s="7" t="n">
        <v>0.0500000007450581</v>
      </c>
      <c r="F1532" s="7" t="n">
        <v>0.200000002980232</v>
      </c>
    </row>
    <row r="1533" spans="1:9">
      <c r="A1533" t="s">
        <v>4</v>
      </c>
      <c r="B1533" s="4" t="s">
        <v>5</v>
      </c>
      <c r="C1533" s="4" t="s">
        <v>15</v>
      </c>
      <c r="D1533" s="4" t="s">
        <v>10</v>
      </c>
      <c r="E1533" s="4" t="s">
        <v>6</v>
      </c>
    </row>
    <row r="1534" spans="1:9">
      <c r="A1534" t="n">
        <v>12156</v>
      </c>
      <c r="B1534" s="47" t="n">
        <v>51</v>
      </c>
      <c r="C1534" s="7" t="n">
        <v>4</v>
      </c>
      <c r="D1534" s="7" t="n">
        <v>29</v>
      </c>
      <c r="E1534" s="7" t="s">
        <v>135</v>
      </c>
    </row>
    <row r="1535" spans="1:9">
      <c r="A1535" t="s">
        <v>4</v>
      </c>
      <c r="B1535" s="4" t="s">
        <v>5</v>
      </c>
      <c r="C1535" s="4" t="s">
        <v>10</v>
      </c>
    </row>
    <row r="1536" spans="1:9">
      <c r="A1536" t="n">
        <v>12170</v>
      </c>
      <c r="B1536" s="26" t="n">
        <v>16</v>
      </c>
      <c r="C1536" s="7" t="n">
        <v>0</v>
      </c>
    </row>
    <row r="1537" spans="1:6">
      <c r="A1537" t="s">
        <v>4</v>
      </c>
      <c r="B1537" s="4" t="s">
        <v>5</v>
      </c>
      <c r="C1537" s="4" t="s">
        <v>10</v>
      </c>
      <c r="D1537" s="4" t="s">
        <v>15</v>
      </c>
      <c r="E1537" s="4" t="s">
        <v>9</v>
      </c>
      <c r="F1537" s="4" t="s">
        <v>109</v>
      </c>
      <c r="G1537" s="4" t="s">
        <v>15</v>
      </c>
      <c r="H1537" s="4" t="s">
        <v>15</v>
      </c>
    </row>
    <row r="1538" spans="1:6">
      <c r="A1538" t="n">
        <v>12173</v>
      </c>
      <c r="B1538" s="53" t="n">
        <v>26</v>
      </c>
      <c r="C1538" s="7" t="n">
        <v>29</v>
      </c>
      <c r="D1538" s="7" t="n">
        <v>17</v>
      </c>
      <c r="E1538" s="7" t="n">
        <v>39433</v>
      </c>
      <c r="F1538" s="7" t="s">
        <v>175</v>
      </c>
      <c r="G1538" s="7" t="n">
        <v>2</v>
      </c>
      <c r="H1538" s="7" t="n">
        <v>0</v>
      </c>
    </row>
    <row r="1539" spans="1:6">
      <c r="A1539" t="s">
        <v>4</v>
      </c>
      <c r="B1539" s="4" t="s">
        <v>5</v>
      </c>
    </row>
    <row r="1540" spans="1:6">
      <c r="A1540" t="n">
        <v>12191</v>
      </c>
      <c r="B1540" s="54" t="n">
        <v>28</v>
      </c>
    </row>
    <row r="1541" spans="1:6">
      <c r="A1541" t="s">
        <v>4</v>
      </c>
      <c r="B1541" s="4" t="s">
        <v>5</v>
      </c>
      <c r="C1541" s="4" t="s">
        <v>10</v>
      </c>
      <c r="D1541" s="4" t="s">
        <v>15</v>
      </c>
    </row>
    <row r="1542" spans="1:6">
      <c r="A1542" t="n">
        <v>12192</v>
      </c>
      <c r="B1542" s="55" t="n">
        <v>89</v>
      </c>
      <c r="C1542" s="7" t="n">
        <v>65533</v>
      </c>
      <c r="D1542" s="7" t="n">
        <v>1</v>
      </c>
    </row>
    <row r="1543" spans="1:6">
      <c r="A1543" t="s">
        <v>4</v>
      </c>
      <c r="B1543" s="4" t="s">
        <v>5</v>
      </c>
      <c r="C1543" s="4" t="s">
        <v>15</v>
      </c>
      <c r="D1543" s="4" t="s">
        <v>10</v>
      </c>
      <c r="E1543" s="4" t="s">
        <v>6</v>
      </c>
    </row>
    <row r="1544" spans="1:6">
      <c r="A1544" t="n">
        <v>12196</v>
      </c>
      <c r="B1544" s="47" t="n">
        <v>51</v>
      </c>
      <c r="C1544" s="7" t="n">
        <v>4</v>
      </c>
      <c r="D1544" s="7" t="n">
        <v>0</v>
      </c>
      <c r="E1544" s="7" t="s">
        <v>176</v>
      </c>
    </row>
    <row r="1545" spans="1:6">
      <c r="A1545" t="s">
        <v>4</v>
      </c>
      <c r="B1545" s="4" t="s">
        <v>5</v>
      </c>
      <c r="C1545" s="4" t="s">
        <v>10</v>
      </c>
    </row>
    <row r="1546" spans="1:6">
      <c r="A1546" t="n">
        <v>12209</v>
      </c>
      <c r="B1546" s="26" t="n">
        <v>16</v>
      </c>
      <c r="C1546" s="7" t="n">
        <v>0</v>
      </c>
    </row>
    <row r="1547" spans="1:6">
      <c r="A1547" t="s">
        <v>4</v>
      </c>
      <c r="B1547" s="4" t="s">
        <v>5</v>
      </c>
      <c r="C1547" s="4" t="s">
        <v>10</v>
      </c>
      <c r="D1547" s="4" t="s">
        <v>15</v>
      </c>
      <c r="E1547" s="4" t="s">
        <v>9</v>
      </c>
      <c r="F1547" s="4" t="s">
        <v>109</v>
      </c>
      <c r="G1547" s="4" t="s">
        <v>15</v>
      </c>
      <c r="H1547" s="4" t="s">
        <v>15</v>
      </c>
    </row>
    <row r="1548" spans="1:6">
      <c r="A1548" t="n">
        <v>12212</v>
      </c>
      <c r="B1548" s="53" t="n">
        <v>26</v>
      </c>
      <c r="C1548" s="7" t="n">
        <v>0</v>
      </c>
      <c r="D1548" s="7" t="n">
        <v>17</v>
      </c>
      <c r="E1548" s="7" t="n">
        <v>53032</v>
      </c>
      <c r="F1548" s="7" t="s">
        <v>177</v>
      </c>
      <c r="G1548" s="7" t="n">
        <v>2</v>
      </c>
      <c r="H1548" s="7" t="n">
        <v>0</v>
      </c>
    </row>
    <row r="1549" spans="1:6">
      <c r="A1549" t="s">
        <v>4</v>
      </c>
      <c r="B1549" s="4" t="s">
        <v>5</v>
      </c>
    </row>
    <row r="1550" spans="1:6">
      <c r="A1550" t="n">
        <v>12232</v>
      </c>
      <c r="B1550" s="54" t="n">
        <v>28</v>
      </c>
    </row>
    <row r="1551" spans="1:6">
      <c r="A1551" t="s">
        <v>4</v>
      </c>
      <c r="B1551" s="4" t="s">
        <v>5</v>
      </c>
      <c r="C1551" s="4" t="s">
        <v>10</v>
      </c>
      <c r="D1551" s="4" t="s">
        <v>15</v>
      </c>
    </row>
    <row r="1552" spans="1:6">
      <c r="A1552" t="n">
        <v>12233</v>
      </c>
      <c r="B1552" s="55" t="n">
        <v>89</v>
      </c>
      <c r="C1552" s="7" t="n">
        <v>65533</v>
      </c>
      <c r="D1552" s="7" t="n">
        <v>1</v>
      </c>
    </row>
    <row r="1553" spans="1:8">
      <c r="A1553" t="s">
        <v>4</v>
      </c>
      <c r="B1553" s="4" t="s">
        <v>5</v>
      </c>
      <c r="C1553" s="4" t="s">
        <v>15</v>
      </c>
      <c r="D1553" s="41" t="s">
        <v>77</v>
      </c>
      <c r="E1553" s="4" t="s">
        <v>5</v>
      </c>
      <c r="F1553" s="4" t="s">
        <v>15</v>
      </c>
      <c r="G1553" s="4" t="s">
        <v>10</v>
      </c>
      <c r="H1553" s="41" t="s">
        <v>78</v>
      </c>
      <c r="I1553" s="4" t="s">
        <v>15</v>
      </c>
      <c r="J1553" s="4" t="s">
        <v>22</v>
      </c>
    </row>
    <row r="1554" spans="1:8">
      <c r="A1554" t="n">
        <v>12237</v>
      </c>
      <c r="B1554" s="11" t="n">
        <v>5</v>
      </c>
      <c r="C1554" s="7" t="n">
        <v>28</v>
      </c>
      <c r="D1554" s="41" t="s">
        <v>3</v>
      </c>
      <c r="E1554" s="31" t="n">
        <v>64</v>
      </c>
      <c r="F1554" s="7" t="n">
        <v>5</v>
      </c>
      <c r="G1554" s="7" t="n">
        <v>9</v>
      </c>
      <c r="H1554" s="41" t="s">
        <v>3</v>
      </c>
      <c r="I1554" s="7" t="n">
        <v>1</v>
      </c>
      <c r="J1554" s="12" t="n">
        <f t="normal" ca="1">A1566</f>
        <v>0</v>
      </c>
    </row>
    <row r="1555" spans="1:8">
      <c r="A1555" t="s">
        <v>4</v>
      </c>
      <c r="B1555" s="4" t="s">
        <v>5</v>
      </c>
      <c r="C1555" s="4" t="s">
        <v>15</v>
      </c>
      <c r="D1555" s="4" t="s">
        <v>10</v>
      </c>
      <c r="E1555" s="4" t="s">
        <v>6</v>
      </c>
    </row>
    <row r="1556" spans="1:8">
      <c r="A1556" t="n">
        <v>12248</v>
      </c>
      <c r="B1556" s="47" t="n">
        <v>51</v>
      </c>
      <c r="C1556" s="7" t="n">
        <v>4</v>
      </c>
      <c r="D1556" s="7" t="n">
        <v>9</v>
      </c>
      <c r="E1556" s="7" t="s">
        <v>178</v>
      </c>
    </row>
    <row r="1557" spans="1:8">
      <c r="A1557" t="s">
        <v>4</v>
      </c>
      <c r="B1557" s="4" t="s">
        <v>5</v>
      </c>
      <c r="C1557" s="4" t="s">
        <v>10</v>
      </c>
    </row>
    <row r="1558" spans="1:8">
      <c r="A1558" t="n">
        <v>12262</v>
      </c>
      <c r="B1558" s="26" t="n">
        <v>16</v>
      </c>
      <c r="C1558" s="7" t="n">
        <v>0</v>
      </c>
    </row>
    <row r="1559" spans="1:8">
      <c r="A1559" t="s">
        <v>4</v>
      </c>
      <c r="B1559" s="4" t="s">
        <v>5</v>
      </c>
      <c r="C1559" s="4" t="s">
        <v>10</v>
      </c>
      <c r="D1559" s="4" t="s">
        <v>15</v>
      </c>
      <c r="E1559" s="4" t="s">
        <v>9</v>
      </c>
      <c r="F1559" s="4" t="s">
        <v>109</v>
      </c>
      <c r="G1559" s="4" t="s">
        <v>15</v>
      </c>
      <c r="H1559" s="4" t="s">
        <v>15</v>
      </c>
    </row>
    <row r="1560" spans="1:8">
      <c r="A1560" t="n">
        <v>12265</v>
      </c>
      <c r="B1560" s="53" t="n">
        <v>26</v>
      </c>
      <c r="C1560" s="7" t="n">
        <v>9</v>
      </c>
      <c r="D1560" s="7" t="n">
        <v>17</v>
      </c>
      <c r="E1560" s="7" t="n">
        <v>5392</v>
      </c>
      <c r="F1560" s="7" t="s">
        <v>179</v>
      </c>
      <c r="G1560" s="7" t="n">
        <v>2</v>
      </c>
      <c r="H1560" s="7" t="n">
        <v>0</v>
      </c>
    </row>
    <row r="1561" spans="1:8">
      <c r="A1561" t="s">
        <v>4</v>
      </c>
      <c r="B1561" s="4" t="s">
        <v>5</v>
      </c>
    </row>
    <row r="1562" spans="1:8">
      <c r="A1562" t="n">
        <v>12310</v>
      </c>
      <c r="B1562" s="54" t="n">
        <v>28</v>
      </c>
    </row>
    <row r="1563" spans="1:8">
      <c r="A1563" t="s">
        <v>4</v>
      </c>
      <c r="B1563" s="4" t="s">
        <v>5</v>
      </c>
      <c r="C1563" s="4" t="s">
        <v>10</v>
      </c>
      <c r="D1563" s="4" t="s">
        <v>15</v>
      </c>
    </row>
    <row r="1564" spans="1:8">
      <c r="A1564" t="n">
        <v>12311</v>
      </c>
      <c r="B1564" s="55" t="n">
        <v>89</v>
      </c>
      <c r="C1564" s="7" t="n">
        <v>65533</v>
      </c>
      <c r="D1564" s="7" t="n">
        <v>1</v>
      </c>
    </row>
    <row r="1565" spans="1:8">
      <c r="A1565" t="s">
        <v>4</v>
      </c>
      <c r="B1565" s="4" t="s">
        <v>5</v>
      </c>
      <c r="C1565" s="4" t="s">
        <v>15</v>
      </c>
      <c r="D1565" s="41" t="s">
        <v>77</v>
      </c>
      <c r="E1565" s="4" t="s">
        <v>5</v>
      </c>
      <c r="F1565" s="4" t="s">
        <v>15</v>
      </c>
      <c r="G1565" s="4" t="s">
        <v>10</v>
      </c>
      <c r="H1565" s="41" t="s">
        <v>78</v>
      </c>
      <c r="I1565" s="4" t="s">
        <v>15</v>
      </c>
      <c r="J1565" s="4" t="s">
        <v>22</v>
      </c>
    </row>
    <row r="1566" spans="1:8">
      <c r="A1566" t="n">
        <v>12315</v>
      </c>
      <c r="B1566" s="11" t="n">
        <v>5</v>
      </c>
      <c r="C1566" s="7" t="n">
        <v>28</v>
      </c>
      <c r="D1566" s="41" t="s">
        <v>3</v>
      </c>
      <c r="E1566" s="31" t="n">
        <v>64</v>
      </c>
      <c r="F1566" s="7" t="n">
        <v>5</v>
      </c>
      <c r="G1566" s="7" t="n">
        <v>7</v>
      </c>
      <c r="H1566" s="41" t="s">
        <v>3</v>
      </c>
      <c r="I1566" s="7" t="n">
        <v>1</v>
      </c>
      <c r="J1566" s="12" t="n">
        <f t="normal" ca="1">A1578</f>
        <v>0</v>
      </c>
    </row>
    <row r="1567" spans="1:8">
      <c r="A1567" t="s">
        <v>4</v>
      </c>
      <c r="B1567" s="4" t="s">
        <v>5</v>
      </c>
      <c r="C1567" s="4" t="s">
        <v>15</v>
      </c>
      <c r="D1567" s="4" t="s">
        <v>10</v>
      </c>
      <c r="E1567" s="4" t="s">
        <v>6</v>
      </c>
    </row>
    <row r="1568" spans="1:8">
      <c r="A1568" t="n">
        <v>12326</v>
      </c>
      <c r="B1568" s="47" t="n">
        <v>51</v>
      </c>
      <c r="C1568" s="7" t="n">
        <v>4</v>
      </c>
      <c r="D1568" s="7" t="n">
        <v>7</v>
      </c>
      <c r="E1568" s="7" t="s">
        <v>180</v>
      </c>
    </row>
    <row r="1569" spans="1:10">
      <c r="A1569" t="s">
        <v>4</v>
      </c>
      <c r="B1569" s="4" t="s">
        <v>5</v>
      </c>
      <c r="C1569" s="4" t="s">
        <v>10</v>
      </c>
    </row>
    <row r="1570" spans="1:10">
      <c r="A1570" t="n">
        <v>12339</v>
      </c>
      <c r="B1570" s="26" t="n">
        <v>16</v>
      </c>
      <c r="C1570" s="7" t="n">
        <v>0</v>
      </c>
    </row>
    <row r="1571" spans="1:10">
      <c r="A1571" t="s">
        <v>4</v>
      </c>
      <c r="B1571" s="4" t="s">
        <v>5</v>
      </c>
      <c r="C1571" s="4" t="s">
        <v>10</v>
      </c>
      <c r="D1571" s="4" t="s">
        <v>15</v>
      </c>
      <c r="E1571" s="4" t="s">
        <v>9</v>
      </c>
      <c r="F1571" s="4" t="s">
        <v>109</v>
      </c>
      <c r="G1571" s="4" t="s">
        <v>15</v>
      </c>
      <c r="H1571" s="4" t="s">
        <v>15</v>
      </c>
    </row>
    <row r="1572" spans="1:10">
      <c r="A1572" t="n">
        <v>12342</v>
      </c>
      <c r="B1572" s="53" t="n">
        <v>26</v>
      </c>
      <c r="C1572" s="7" t="n">
        <v>7</v>
      </c>
      <c r="D1572" s="7" t="n">
        <v>17</v>
      </c>
      <c r="E1572" s="7" t="n">
        <v>4433</v>
      </c>
      <c r="F1572" s="7" t="s">
        <v>181</v>
      </c>
      <c r="G1572" s="7" t="n">
        <v>2</v>
      </c>
      <c r="H1572" s="7" t="n">
        <v>0</v>
      </c>
    </row>
    <row r="1573" spans="1:10">
      <c r="A1573" t="s">
        <v>4</v>
      </c>
      <c r="B1573" s="4" t="s">
        <v>5</v>
      </c>
    </row>
    <row r="1574" spans="1:10">
      <c r="A1574" t="n">
        <v>12372</v>
      </c>
      <c r="B1574" s="54" t="n">
        <v>28</v>
      </c>
    </row>
    <row r="1575" spans="1:10">
      <c r="A1575" t="s">
        <v>4</v>
      </c>
      <c r="B1575" s="4" t="s">
        <v>5</v>
      </c>
      <c r="C1575" s="4" t="s">
        <v>10</v>
      </c>
      <c r="D1575" s="4" t="s">
        <v>15</v>
      </c>
    </row>
    <row r="1576" spans="1:10">
      <c r="A1576" t="n">
        <v>12373</v>
      </c>
      <c r="B1576" s="55" t="n">
        <v>89</v>
      </c>
      <c r="C1576" s="7" t="n">
        <v>65533</v>
      </c>
      <c r="D1576" s="7" t="n">
        <v>1</v>
      </c>
    </row>
    <row r="1577" spans="1:10">
      <c r="A1577" t="s">
        <v>4</v>
      </c>
      <c r="B1577" s="4" t="s">
        <v>5</v>
      </c>
      <c r="C1577" s="4" t="s">
        <v>15</v>
      </c>
      <c r="D1577" s="41" t="s">
        <v>77</v>
      </c>
      <c r="E1577" s="4" t="s">
        <v>5</v>
      </c>
      <c r="F1577" s="4" t="s">
        <v>15</v>
      </c>
      <c r="G1577" s="4" t="s">
        <v>10</v>
      </c>
      <c r="H1577" s="41" t="s">
        <v>78</v>
      </c>
      <c r="I1577" s="4" t="s">
        <v>15</v>
      </c>
      <c r="J1577" s="4" t="s">
        <v>22</v>
      </c>
    </row>
    <row r="1578" spans="1:10">
      <c r="A1578" t="n">
        <v>12377</v>
      </c>
      <c r="B1578" s="11" t="n">
        <v>5</v>
      </c>
      <c r="C1578" s="7" t="n">
        <v>28</v>
      </c>
      <c r="D1578" s="41" t="s">
        <v>3</v>
      </c>
      <c r="E1578" s="31" t="n">
        <v>64</v>
      </c>
      <c r="F1578" s="7" t="n">
        <v>5</v>
      </c>
      <c r="G1578" s="7" t="n">
        <v>1</v>
      </c>
      <c r="H1578" s="41" t="s">
        <v>3</v>
      </c>
      <c r="I1578" s="7" t="n">
        <v>1</v>
      </c>
      <c r="J1578" s="12" t="n">
        <f t="normal" ca="1">A1590</f>
        <v>0</v>
      </c>
    </row>
    <row r="1579" spans="1:10">
      <c r="A1579" t="s">
        <v>4</v>
      </c>
      <c r="B1579" s="4" t="s">
        <v>5</v>
      </c>
      <c r="C1579" s="4" t="s">
        <v>15</v>
      </c>
      <c r="D1579" s="4" t="s">
        <v>10</v>
      </c>
      <c r="E1579" s="4" t="s">
        <v>6</v>
      </c>
    </row>
    <row r="1580" spans="1:10">
      <c r="A1580" t="n">
        <v>12388</v>
      </c>
      <c r="B1580" s="47" t="n">
        <v>51</v>
      </c>
      <c r="C1580" s="7" t="n">
        <v>4</v>
      </c>
      <c r="D1580" s="7" t="n">
        <v>1</v>
      </c>
      <c r="E1580" s="7" t="s">
        <v>176</v>
      </c>
    </row>
    <row r="1581" spans="1:10">
      <c r="A1581" t="s">
        <v>4</v>
      </c>
      <c r="B1581" s="4" t="s">
        <v>5</v>
      </c>
      <c r="C1581" s="4" t="s">
        <v>10</v>
      </c>
    </row>
    <row r="1582" spans="1:10">
      <c r="A1582" t="n">
        <v>12401</v>
      </c>
      <c r="B1582" s="26" t="n">
        <v>16</v>
      </c>
      <c r="C1582" s="7" t="n">
        <v>0</v>
      </c>
    </row>
    <row r="1583" spans="1:10">
      <c r="A1583" t="s">
        <v>4</v>
      </c>
      <c r="B1583" s="4" t="s">
        <v>5</v>
      </c>
      <c r="C1583" s="4" t="s">
        <v>10</v>
      </c>
      <c r="D1583" s="4" t="s">
        <v>15</v>
      </c>
      <c r="E1583" s="4" t="s">
        <v>9</v>
      </c>
      <c r="F1583" s="4" t="s">
        <v>109</v>
      </c>
      <c r="G1583" s="4" t="s">
        <v>15</v>
      </c>
      <c r="H1583" s="4" t="s">
        <v>15</v>
      </c>
    </row>
    <row r="1584" spans="1:10">
      <c r="A1584" t="n">
        <v>12404</v>
      </c>
      <c r="B1584" s="53" t="n">
        <v>26</v>
      </c>
      <c r="C1584" s="7" t="n">
        <v>1</v>
      </c>
      <c r="D1584" s="7" t="n">
        <v>17</v>
      </c>
      <c r="E1584" s="7" t="n">
        <v>1440</v>
      </c>
      <c r="F1584" s="7" t="s">
        <v>182</v>
      </c>
      <c r="G1584" s="7" t="n">
        <v>2</v>
      </c>
      <c r="H1584" s="7" t="n">
        <v>0</v>
      </c>
    </row>
    <row r="1585" spans="1:10">
      <c r="A1585" t="s">
        <v>4</v>
      </c>
      <c r="B1585" s="4" t="s">
        <v>5</v>
      </c>
    </row>
    <row r="1586" spans="1:10">
      <c r="A1586" t="n">
        <v>12491</v>
      </c>
      <c r="B1586" s="54" t="n">
        <v>28</v>
      </c>
    </row>
    <row r="1587" spans="1:10">
      <c r="A1587" t="s">
        <v>4</v>
      </c>
      <c r="B1587" s="4" t="s">
        <v>5</v>
      </c>
      <c r="C1587" s="4" t="s">
        <v>10</v>
      </c>
      <c r="D1587" s="4" t="s">
        <v>15</v>
      </c>
    </row>
    <row r="1588" spans="1:10">
      <c r="A1588" t="n">
        <v>12492</v>
      </c>
      <c r="B1588" s="55" t="n">
        <v>89</v>
      </c>
      <c r="C1588" s="7" t="n">
        <v>65533</v>
      </c>
      <c r="D1588" s="7" t="n">
        <v>1</v>
      </c>
    </row>
    <row r="1589" spans="1:10">
      <c r="A1589" t="s">
        <v>4</v>
      </c>
      <c r="B1589" s="4" t="s">
        <v>5</v>
      </c>
      <c r="C1589" s="4" t="s">
        <v>15</v>
      </c>
      <c r="D1589" s="41" t="s">
        <v>77</v>
      </c>
      <c r="E1589" s="4" t="s">
        <v>5</v>
      </c>
      <c r="F1589" s="4" t="s">
        <v>15</v>
      </c>
      <c r="G1589" s="4" t="s">
        <v>10</v>
      </c>
      <c r="H1589" s="41" t="s">
        <v>78</v>
      </c>
      <c r="I1589" s="4" t="s">
        <v>15</v>
      </c>
      <c r="J1589" s="4" t="s">
        <v>22</v>
      </c>
    </row>
    <row r="1590" spans="1:10">
      <c r="A1590" t="n">
        <v>12496</v>
      </c>
      <c r="B1590" s="11" t="n">
        <v>5</v>
      </c>
      <c r="C1590" s="7" t="n">
        <v>28</v>
      </c>
      <c r="D1590" s="41" t="s">
        <v>3</v>
      </c>
      <c r="E1590" s="31" t="n">
        <v>64</v>
      </c>
      <c r="F1590" s="7" t="n">
        <v>5</v>
      </c>
      <c r="G1590" s="7" t="n">
        <v>11</v>
      </c>
      <c r="H1590" s="41" t="s">
        <v>3</v>
      </c>
      <c r="I1590" s="7" t="n">
        <v>1</v>
      </c>
      <c r="J1590" s="12" t="n">
        <f t="normal" ca="1">A1602</f>
        <v>0</v>
      </c>
    </row>
    <row r="1591" spans="1:10">
      <c r="A1591" t="s">
        <v>4</v>
      </c>
      <c r="B1591" s="4" t="s">
        <v>5</v>
      </c>
      <c r="C1591" s="4" t="s">
        <v>15</v>
      </c>
      <c r="D1591" s="4" t="s">
        <v>10</v>
      </c>
      <c r="E1591" s="4" t="s">
        <v>6</v>
      </c>
    </row>
    <row r="1592" spans="1:10">
      <c r="A1592" t="n">
        <v>12507</v>
      </c>
      <c r="B1592" s="47" t="n">
        <v>51</v>
      </c>
      <c r="C1592" s="7" t="n">
        <v>4</v>
      </c>
      <c r="D1592" s="7" t="n">
        <v>11</v>
      </c>
      <c r="E1592" s="7" t="s">
        <v>156</v>
      </c>
    </row>
    <row r="1593" spans="1:10">
      <c r="A1593" t="s">
        <v>4</v>
      </c>
      <c r="B1593" s="4" t="s">
        <v>5</v>
      </c>
      <c r="C1593" s="4" t="s">
        <v>10</v>
      </c>
    </row>
    <row r="1594" spans="1:10">
      <c r="A1594" t="n">
        <v>12521</v>
      </c>
      <c r="B1594" s="26" t="n">
        <v>16</v>
      </c>
      <c r="C1594" s="7" t="n">
        <v>0</v>
      </c>
    </row>
    <row r="1595" spans="1:10">
      <c r="A1595" t="s">
        <v>4</v>
      </c>
      <c r="B1595" s="4" t="s">
        <v>5</v>
      </c>
      <c r="C1595" s="4" t="s">
        <v>10</v>
      </c>
      <c r="D1595" s="4" t="s">
        <v>15</v>
      </c>
      <c r="E1595" s="4" t="s">
        <v>9</v>
      </c>
      <c r="F1595" s="4" t="s">
        <v>109</v>
      </c>
      <c r="G1595" s="4" t="s">
        <v>15</v>
      </c>
      <c r="H1595" s="4" t="s">
        <v>15</v>
      </c>
    </row>
    <row r="1596" spans="1:10">
      <c r="A1596" t="n">
        <v>12524</v>
      </c>
      <c r="B1596" s="53" t="n">
        <v>26</v>
      </c>
      <c r="C1596" s="7" t="n">
        <v>11</v>
      </c>
      <c r="D1596" s="7" t="n">
        <v>17</v>
      </c>
      <c r="E1596" s="7" t="n">
        <v>10413</v>
      </c>
      <c r="F1596" s="7" t="s">
        <v>183</v>
      </c>
      <c r="G1596" s="7" t="n">
        <v>2</v>
      </c>
      <c r="H1596" s="7" t="n">
        <v>0</v>
      </c>
    </row>
    <row r="1597" spans="1:10">
      <c r="A1597" t="s">
        <v>4</v>
      </c>
      <c r="B1597" s="4" t="s">
        <v>5</v>
      </c>
    </row>
    <row r="1598" spans="1:10">
      <c r="A1598" t="n">
        <v>12605</v>
      </c>
      <c r="B1598" s="54" t="n">
        <v>28</v>
      </c>
    </row>
    <row r="1599" spans="1:10">
      <c r="A1599" t="s">
        <v>4</v>
      </c>
      <c r="B1599" s="4" t="s">
        <v>5</v>
      </c>
      <c r="C1599" s="4" t="s">
        <v>10</v>
      </c>
      <c r="D1599" s="4" t="s">
        <v>15</v>
      </c>
    </row>
    <row r="1600" spans="1:10">
      <c r="A1600" t="n">
        <v>12606</v>
      </c>
      <c r="B1600" s="55" t="n">
        <v>89</v>
      </c>
      <c r="C1600" s="7" t="n">
        <v>65533</v>
      </c>
      <c r="D1600" s="7" t="n">
        <v>1</v>
      </c>
    </row>
    <row r="1601" spans="1:10">
      <c r="A1601" t="s">
        <v>4</v>
      </c>
      <c r="B1601" s="4" t="s">
        <v>5</v>
      </c>
      <c r="C1601" s="4" t="s">
        <v>15</v>
      </c>
      <c r="D1601" s="41" t="s">
        <v>77</v>
      </c>
      <c r="E1601" s="4" t="s">
        <v>5</v>
      </c>
      <c r="F1601" s="4" t="s">
        <v>15</v>
      </c>
      <c r="G1601" s="4" t="s">
        <v>10</v>
      </c>
      <c r="H1601" s="41" t="s">
        <v>78</v>
      </c>
      <c r="I1601" s="4" t="s">
        <v>15</v>
      </c>
      <c r="J1601" s="4" t="s">
        <v>22</v>
      </c>
    </row>
    <row r="1602" spans="1:10">
      <c r="A1602" t="n">
        <v>12610</v>
      </c>
      <c r="B1602" s="11" t="n">
        <v>5</v>
      </c>
      <c r="C1602" s="7" t="n">
        <v>28</v>
      </c>
      <c r="D1602" s="41" t="s">
        <v>3</v>
      </c>
      <c r="E1602" s="31" t="n">
        <v>64</v>
      </c>
      <c r="F1602" s="7" t="n">
        <v>5</v>
      </c>
      <c r="G1602" s="7" t="n">
        <v>2</v>
      </c>
      <c r="H1602" s="41" t="s">
        <v>3</v>
      </c>
      <c r="I1602" s="7" t="n">
        <v>1</v>
      </c>
      <c r="J1602" s="12" t="n">
        <f t="normal" ca="1">A1638</f>
        <v>0</v>
      </c>
    </row>
    <row r="1603" spans="1:10">
      <c r="A1603" t="s">
        <v>4</v>
      </c>
      <c r="B1603" s="4" t="s">
        <v>5</v>
      </c>
      <c r="C1603" s="4" t="s">
        <v>15</v>
      </c>
      <c r="D1603" s="4" t="s">
        <v>10</v>
      </c>
      <c r="E1603" s="4" t="s">
        <v>6</v>
      </c>
    </row>
    <row r="1604" spans="1:10">
      <c r="A1604" t="n">
        <v>12621</v>
      </c>
      <c r="B1604" s="47" t="n">
        <v>51</v>
      </c>
      <c r="C1604" s="7" t="n">
        <v>4</v>
      </c>
      <c r="D1604" s="7" t="n">
        <v>2</v>
      </c>
      <c r="E1604" s="7" t="s">
        <v>127</v>
      </c>
    </row>
    <row r="1605" spans="1:10">
      <c r="A1605" t="s">
        <v>4</v>
      </c>
      <c r="B1605" s="4" t="s">
        <v>5</v>
      </c>
      <c r="C1605" s="4" t="s">
        <v>10</v>
      </c>
    </row>
    <row r="1606" spans="1:10">
      <c r="A1606" t="n">
        <v>12635</v>
      </c>
      <c r="B1606" s="26" t="n">
        <v>16</v>
      </c>
      <c r="C1606" s="7" t="n">
        <v>0</v>
      </c>
    </row>
    <row r="1607" spans="1:10">
      <c r="A1607" t="s">
        <v>4</v>
      </c>
      <c r="B1607" s="4" t="s">
        <v>5</v>
      </c>
      <c r="C1607" s="4" t="s">
        <v>10</v>
      </c>
      <c r="D1607" s="4" t="s">
        <v>15</v>
      </c>
      <c r="E1607" s="4" t="s">
        <v>9</v>
      </c>
      <c r="F1607" s="4" t="s">
        <v>109</v>
      </c>
      <c r="G1607" s="4" t="s">
        <v>15</v>
      </c>
      <c r="H1607" s="4" t="s">
        <v>15</v>
      </c>
    </row>
    <row r="1608" spans="1:10">
      <c r="A1608" t="n">
        <v>12638</v>
      </c>
      <c r="B1608" s="53" t="n">
        <v>26</v>
      </c>
      <c r="C1608" s="7" t="n">
        <v>2</v>
      </c>
      <c r="D1608" s="7" t="n">
        <v>17</v>
      </c>
      <c r="E1608" s="7" t="n">
        <v>6446</v>
      </c>
      <c r="F1608" s="7" t="s">
        <v>184</v>
      </c>
      <c r="G1608" s="7" t="n">
        <v>2</v>
      </c>
      <c r="H1608" s="7" t="n">
        <v>0</v>
      </c>
    </row>
    <row r="1609" spans="1:10">
      <c r="A1609" t="s">
        <v>4</v>
      </c>
      <c r="B1609" s="4" t="s">
        <v>5</v>
      </c>
    </row>
    <row r="1610" spans="1:10">
      <c r="A1610" t="n">
        <v>12683</v>
      </c>
      <c r="B1610" s="54" t="n">
        <v>28</v>
      </c>
    </row>
    <row r="1611" spans="1:10">
      <c r="A1611" t="s">
        <v>4</v>
      </c>
      <c r="B1611" s="4" t="s">
        <v>5</v>
      </c>
      <c r="C1611" s="4" t="s">
        <v>10</v>
      </c>
      <c r="D1611" s="4" t="s">
        <v>15</v>
      </c>
    </row>
    <row r="1612" spans="1:10">
      <c r="A1612" t="n">
        <v>12684</v>
      </c>
      <c r="B1612" s="55" t="n">
        <v>89</v>
      </c>
      <c r="C1612" s="7" t="n">
        <v>65533</v>
      </c>
      <c r="D1612" s="7" t="n">
        <v>1</v>
      </c>
    </row>
    <row r="1613" spans="1:10">
      <c r="A1613" t="s">
        <v>4</v>
      </c>
      <c r="B1613" s="4" t="s">
        <v>5</v>
      </c>
      <c r="C1613" s="4" t="s">
        <v>15</v>
      </c>
      <c r="D1613" s="41" t="s">
        <v>77</v>
      </c>
      <c r="E1613" s="4" t="s">
        <v>5</v>
      </c>
      <c r="F1613" s="4" t="s">
        <v>15</v>
      </c>
      <c r="G1613" s="4" t="s">
        <v>10</v>
      </c>
      <c r="H1613" s="41" t="s">
        <v>78</v>
      </c>
      <c r="I1613" s="4" t="s">
        <v>15</v>
      </c>
      <c r="J1613" s="4" t="s">
        <v>22</v>
      </c>
    </row>
    <row r="1614" spans="1:10">
      <c r="A1614" t="n">
        <v>12688</v>
      </c>
      <c r="B1614" s="11" t="n">
        <v>5</v>
      </c>
      <c r="C1614" s="7" t="n">
        <v>28</v>
      </c>
      <c r="D1614" s="41" t="s">
        <v>3</v>
      </c>
      <c r="E1614" s="31" t="n">
        <v>64</v>
      </c>
      <c r="F1614" s="7" t="n">
        <v>5</v>
      </c>
      <c r="G1614" s="7" t="n">
        <v>4</v>
      </c>
      <c r="H1614" s="41" t="s">
        <v>3</v>
      </c>
      <c r="I1614" s="7" t="n">
        <v>1</v>
      </c>
      <c r="J1614" s="12" t="n">
        <f t="normal" ca="1">A1626</f>
        <v>0</v>
      </c>
    </row>
    <row r="1615" spans="1:10">
      <c r="A1615" t="s">
        <v>4</v>
      </c>
      <c r="B1615" s="4" t="s">
        <v>5</v>
      </c>
      <c r="C1615" s="4" t="s">
        <v>15</v>
      </c>
      <c r="D1615" s="4" t="s">
        <v>10</v>
      </c>
      <c r="E1615" s="4" t="s">
        <v>6</v>
      </c>
    </row>
    <row r="1616" spans="1:10">
      <c r="A1616" t="n">
        <v>12699</v>
      </c>
      <c r="B1616" s="47" t="n">
        <v>51</v>
      </c>
      <c r="C1616" s="7" t="n">
        <v>4</v>
      </c>
      <c r="D1616" s="7" t="n">
        <v>4</v>
      </c>
      <c r="E1616" s="7" t="s">
        <v>185</v>
      </c>
    </row>
    <row r="1617" spans="1:10">
      <c r="A1617" t="s">
        <v>4</v>
      </c>
      <c r="B1617" s="4" t="s">
        <v>5</v>
      </c>
      <c r="C1617" s="4" t="s">
        <v>10</v>
      </c>
    </row>
    <row r="1618" spans="1:10">
      <c r="A1618" t="n">
        <v>12713</v>
      </c>
      <c r="B1618" s="26" t="n">
        <v>16</v>
      </c>
      <c r="C1618" s="7" t="n">
        <v>0</v>
      </c>
    </row>
    <row r="1619" spans="1:10">
      <c r="A1619" t="s">
        <v>4</v>
      </c>
      <c r="B1619" s="4" t="s">
        <v>5</v>
      </c>
      <c r="C1619" s="4" t="s">
        <v>10</v>
      </c>
      <c r="D1619" s="4" t="s">
        <v>15</v>
      </c>
      <c r="E1619" s="4" t="s">
        <v>9</v>
      </c>
      <c r="F1619" s="4" t="s">
        <v>109</v>
      </c>
      <c r="G1619" s="4" t="s">
        <v>15</v>
      </c>
      <c r="H1619" s="4" t="s">
        <v>15</v>
      </c>
    </row>
    <row r="1620" spans="1:10">
      <c r="A1620" t="n">
        <v>12716</v>
      </c>
      <c r="B1620" s="53" t="n">
        <v>26</v>
      </c>
      <c r="C1620" s="7" t="n">
        <v>4</v>
      </c>
      <c r="D1620" s="7" t="n">
        <v>17</v>
      </c>
      <c r="E1620" s="7" t="n">
        <v>7438</v>
      </c>
      <c r="F1620" s="7" t="s">
        <v>186</v>
      </c>
      <c r="G1620" s="7" t="n">
        <v>2</v>
      </c>
      <c r="H1620" s="7" t="n">
        <v>0</v>
      </c>
    </row>
    <row r="1621" spans="1:10">
      <c r="A1621" t="s">
        <v>4</v>
      </c>
      <c r="B1621" s="4" t="s">
        <v>5</v>
      </c>
    </row>
    <row r="1622" spans="1:10">
      <c r="A1622" t="n">
        <v>12779</v>
      </c>
      <c r="B1622" s="54" t="n">
        <v>28</v>
      </c>
    </row>
    <row r="1623" spans="1:10">
      <c r="A1623" t="s">
        <v>4</v>
      </c>
      <c r="B1623" s="4" t="s">
        <v>5</v>
      </c>
      <c r="C1623" s="4" t="s">
        <v>10</v>
      </c>
      <c r="D1623" s="4" t="s">
        <v>15</v>
      </c>
    </row>
    <row r="1624" spans="1:10">
      <c r="A1624" t="n">
        <v>12780</v>
      </c>
      <c r="B1624" s="55" t="n">
        <v>89</v>
      </c>
      <c r="C1624" s="7" t="n">
        <v>65533</v>
      </c>
      <c r="D1624" s="7" t="n">
        <v>1</v>
      </c>
    </row>
    <row r="1625" spans="1:10">
      <c r="A1625" t="s">
        <v>4</v>
      </c>
      <c r="B1625" s="4" t="s">
        <v>5</v>
      </c>
      <c r="C1625" s="4" t="s">
        <v>15</v>
      </c>
      <c r="D1625" s="41" t="s">
        <v>77</v>
      </c>
      <c r="E1625" s="4" t="s">
        <v>5</v>
      </c>
      <c r="F1625" s="4" t="s">
        <v>15</v>
      </c>
      <c r="G1625" s="4" t="s">
        <v>10</v>
      </c>
      <c r="H1625" s="41" t="s">
        <v>78</v>
      </c>
      <c r="I1625" s="4" t="s">
        <v>15</v>
      </c>
      <c r="J1625" s="4" t="s">
        <v>22</v>
      </c>
    </row>
    <row r="1626" spans="1:10">
      <c r="A1626" t="n">
        <v>12784</v>
      </c>
      <c r="B1626" s="11" t="n">
        <v>5</v>
      </c>
      <c r="C1626" s="7" t="n">
        <v>28</v>
      </c>
      <c r="D1626" s="41" t="s">
        <v>3</v>
      </c>
      <c r="E1626" s="31" t="n">
        <v>64</v>
      </c>
      <c r="F1626" s="7" t="n">
        <v>5</v>
      </c>
      <c r="G1626" s="7" t="n">
        <v>6</v>
      </c>
      <c r="H1626" s="41" t="s">
        <v>3</v>
      </c>
      <c r="I1626" s="7" t="n">
        <v>1</v>
      </c>
      <c r="J1626" s="12" t="n">
        <f t="normal" ca="1">A1638</f>
        <v>0</v>
      </c>
    </row>
    <row r="1627" spans="1:10">
      <c r="A1627" t="s">
        <v>4</v>
      </c>
      <c r="B1627" s="4" t="s">
        <v>5</v>
      </c>
      <c r="C1627" s="4" t="s">
        <v>15</v>
      </c>
      <c r="D1627" s="4" t="s">
        <v>10</v>
      </c>
      <c r="E1627" s="4" t="s">
        <v>6</v>
      </c>
    </row>
    <row r="1628" spans="1:10">
      <c r="A1628" t="n">
        <v>12795</v>
      </c>
      <c r="B1628" s="47" t="n">
        <v>51</v>
      </c>
      <c r="C1628" s="7" t="n">
        <v>4</v>
      </c>
      <c r="D1628" s="7" t="n">
        <v>6</v>
      </c>
      <c r="E1628" s="7" t="s">
        <v>163</v>
      </c>
    </row>
    <row r="1629" spans="1:10">
      <c r="A1629" t="s">
        <v>4</v>
      </c>
      <c r="B1629" s="4" t="s">
        <v>5</v>
      </c>
      <c r="C1629" s="4" t="s">
        <v>10</v>
      </c>
    </row>
    <row r="1630" spans="1:10">
      <c r="A1630" t="n">
        <v>12809</v>
      </c>
      <c r="B1630" s="26" t="n">
        <v>16</v>
      </c>
      <c r="C1630" s="7" t="n">
        <v>0</v>
      </c>
    </row>
    <row r="1631" spans="1:10">
      <c r="A1631" t="s">
        <v>4</v>
      </c>
      <c r="B1631" s="4" t="s">
        <v>5</v>
      </c>
      <c r="C1631" s="4" t="s">
        <v>10</v>
      </c>
      <c r="D1631" s="4" t="s">
        <v>15</v>
      </c>
      <c r="E1631" s="4" t="s">
        <v>9</v>
      </c>
      <c r="F1631" s="4" t="s">
        <v>109</v>
      </c>
      <c r="G1631" s="4" t="s">
        <v>15</v>
      </c>
      <c r="H1631" s="4" t="s">
        <v>15</v>
      </c>
    </row>
    <row r="1632" spans="1:10">
      <c r="A1632" t="n">
        <v>12812</v>
      </c>
      <c r="B1632" s="53" t="n">
        <v>26</v>
      </c>
      <c r="C1632" s="7" t="n">
        <v>6</v>
      </c>
      <c r="D1632" s="7" t="n">
        <v>17</v>
      </c>
      <c r="E1632" s="7" t="n">
        <v>8465</v>
      </c>
      <c r="F1632" s="7" t="s">
        <v>187</v>
      </c>
      <c r="G1632" s="7" t="n">
        <v>2</v>
      </c>
      <c r="H1632" s="7" t="n">
        <v>0</v>
      </c>
    </row>
    <row r="1633" spans="1:10">
      <c r="A1633" t="s">
        <v>4</v>
      </c>
      <c r="B1633" s="4" t="s">
        <v>5</v>
      </c>
    </row>
    <row r="1634" spans="1:10">
      <c r="A1634" t="n">
        <v>12861</v>
      </c>
      <c r="B1634" s="54" t="n">
        <v>28</v>
      </c>
    </row>
    <row r="1635" spans="1:10">
      <c r="A1635" t="s">
        <v>4</v>
      </c>
      <c r="B1635" s="4" t="s">
        <v>5</v>
      </c>
      <c r="C1635" s="4" t="s">
        <v>10</v>
      </c>
      <c r="D1635" s="4" t="s">
        <v>15</v>
      </c>
    </row>
    <row r="1636" spans="1:10">
      <c r="A1636" t="n">
        <v>12862</v>
      </c>
      <c r="B1636" s="55" t="n">
        <v>89</v>
      </c>
      <c r="C1636" s="7" t="n">
        <v>65533</v>
      </c>
      <c r="D1636" s="7" t="n">
        <v>1</v>
      </c>
    </row>
    <row r="1637" spans="1:10">
      <c r="A1637" t="s">
        <v>4</v>
      </c>
      <c r="B1637" s="4" t="s">
        <v>5</v>
      </c>
      <c r="C1637" s="4" t="s">
        <v>15</v>
      </c>
      <c r="D1637" s="41" t="s">
        <v>77</v>
      </c>
      <c r="E1637" s="4" t="s">
        <v>5</v>
      </c>
      <c r="F1637" s="4" t="s">
        <v>15</v>
      </c>
      <c r="G1637" s="4" t="s">
        <v>10</v>
      </c>
      <c r="H1637" s="41" t="s">
        <v>78</v>
      </c>
      <c r="I1637" s="4" t="s">
        <v>15</v>
      </c>
      <c r="J1637" s="4" t="s">
        <v>22</v>
      </c>
    </row>
    <row r="1638" spans="1:10">
      <c r="A1638" t="n">
        <v>12866</v>
      </c>
      <c r="B1638" s="11" t="n">
        <v>5</v>
      </c>
      <c r="C1638" s="7" t="n">
        <v>28</v>
      </c>
      <c r="D1638" s="41" t="s">
        <v>3</v>
      </c>
      <c r="E1638" s="31" t="n">
        <v>64</v>
      </c>
      <c r="F1638" s="7" t="n">
        <v>5</v>
      </c>
      <c r="G1638" s="7" t="n">
        <v>8</v>
      </c>
      <c r="H1638" s="41" t="s">
        <v>3</v>
      </c>
      <c r="I1638" s="7" t="n">
        <v>1</v>
      </c>
      <c r="J1638" s="12" t="n">
        <f t="normal" ca="1">A1650</f>
        <v>0</v>
      </c>
    </row>
    <row r="1639" spans="1:10">
      <c r="A1639" t="s">
        <v>4</v>
      </c>
      <c r="B1639" s="4" t="s">
        <v>5</v>
      </c>
      <c r="C1639" s="4" t="s">
        <v>15</v>
      </c>
      <c r="D1639" s="4" t="s">
        <v>10</v>
      </c>
      <c r="E1639" s="4" t="s">
        <v>6</v>
      </c>
    </row>
    <row r="1640" spans="1:10">
      <c r="A1640" t="n">
        <v>12877</v>
      </c>
      <c r="B1640" s="47" t="n">
        <v>51</v>
      </c>
      <c r="C1640" s="7" t="n">
        <v>4</v>
      </c>
      <c r="D1640" s="7" t="n">
        <v>8</v>
      </c>
      <c r="E1640" s="7" t="s">
        <v>151</v>
      </c>
    </row>
    <row r="1641" spans="1:10">
      <c r="A1641" t="s">
        <v>4</v>
      </c>
      <c r="B1641" s="4" t="s">
        <v>5</v>
      </c>
      <c r="C1641" s="4" t="s">
        <v>10</v>
      </c>
    </row>
    <row r="1642" spans="1:10">
      <c r="A1642" t="n">
        <v>12890</v>
      </c>
      <c r="B1642" s="26" t="n">
        <v>16</v>
      </c>
      <c r="C1642" s="7" t="n">
        <v>0</v>
      </c>
    </row>
    <row r="1643" spans="1:10">
      <c r="A1643" t="s">
        <v>4</v>
      </c>
      <c r="B1643" s="4" t="s">
        <v>5</v>
      </c>
      <c r="C1643" s="4" t="s">
        <v>10</v>
      </c>
      <c r="D1643" s="4" t="s">
        <v>15</v>
      </c>
      <c r="E1643" s="4" t="s">
        <v>9</v>
      </c>
      <c r="F1643" s="4" t="s">
        <v>109</v>
      </c>
      <c r="G1643" s="4" t="s">
        <v>15</v>
      </c>
      <c r="H1643" s="4" t="s">
        <v>15</v>
      </c>
    </row>
    <row r="1644" spans="1:10">
      <c r="A1644" t="n">
        <v>12893</v>
      </c>
      <c r="B1644" s="53" t="n">
        <v>26</v>
      </c>
      <c r="C1644" s="7" t="n">
        <v>8</v>
      </c>
      <c r="D1644" s="7" t="n">
        <v>17</v>
      </c>
      <c r="E1644" s="7" t="n">
        <v>9389</v>
      </c>
      <c r="F1644" s="7" t="s">
        <v>188</v>
      </c>
      <c r="G1644" s="7" t="n">
        <v>2</v>
      </c>
      <c r="H1644" s="7" t="n">
        <v>0</v>
      </c>
    </row>
    <row r="1645" spans="1:10">
      <c r="A1645" t="s">
        <v>4</v>
      </c>
      <c r="B1645" s="4" t="s">
        <v>5</v>
      </c>
    </row>
    <row r="1646" spans="1:10">
      <c r="A1646" t="n">
        <v>12970</v>
      </c>
      <c r="B1646" s="54" t="n">
        <v>28</v>
      </c>
    </row>
    <row r="1647" spans="1:10">
      <c r="A1647" t="s">
        <v>4</v>
      </c>
      <c r="B1647" s="4" t="s">
        <v>5</v>
      </c>
      <c r="C1647" s="4" t="s">
        <v>10</v>
      </c>
      <c r="D1647" s="4" t="s">
        <v>15</v>
      </c>
    </row>
    <row r="1648" spans="1:10">
      <c r="A1648" t="n">
        <v>12971</v>
      </c>
      <c r="B1648" s="55" t="n">
        <v>89</v>
      </c>
      <c r="C1648" s="7" t="n">
        <v>65533</v>
      </c>
      <c r="D1648" s="7" t="n">
        <v>1</v>
      </c>
    </row>
    <row r="1649" spans="1:10">
      <c r="A1649" t="s">
        <v>4</v>
      </c>
      <c r="B1649" s="4" t="s">
        <v>5</v>
      </c>
      <c r="C1649" s="4" t="s">
        <v>15</v>
      </c>
      <c r="D1649" s="41" t="s">
        <v>77</v>
      </c>
      <c r="E1649" s="4" t="s">
        <v>5</v>
      </c>
      <c r="F1649" s="4" t="s">
        <v>15</v>
      </c>
      <c r="G1649" s="4" t="s">
        <v>10</v>
      </c>
      <c r="H1649" s="41" t="s">
        <v>78</v>
      </c>
      <c r="I1649" s="4" t="s">
        <v>15</v>
      </c>
      <c r="J1649" s="4" t="s">
        <v>22</v>
      </c>
    </row>
    <row r="1650" spans="1:10">
      <c r="A1650" t="n">
        <v>12975</v>
      </c>
      <c r="B1650" s="11" t="n">
        <v>5</v>
      </c>
      <c r="C1650" s="7" t="n">
        <v>28</v>
      </c>
      <c r="D1650" s="41" t="s">
        <v>3</v>
      </c>
      <c r="E1650" s="31" t="n">
        <v>64</v>
      </c>
      <c r="F1650" s="7" t="n">
        <v>5</v>
      </c>
      <c r="G1650" s="7" t="n">
        <v>5</v>
      </c>
      <c r="H1650" s="41" t="s">
        <v>3</v>
      </c>
      <c r="I1650" s="7" t="n">
        <v>1</v>
      </c>
      <c r="J1650" s="12" t="n">
        <f t="normal" ca="1">A1662</f>
        <v>0</v>
      </c>
    </row>
    <row r="1651" spans="1:10">
      <c r="A1651" t="s">
        <v>4</v>
      </c>
      <c r="B1651" s="4" t="s">
        <v>5</v>
      </c>
      <c r="C1651" s="4" t="s">
        <v>15</v>
      </c>
      <c r="D1651" s="4" t="s">
        <v>10</v>
      </c>
      <c r="E1651" s="4" t="s">
        <v>6</v>
      </c>
    </row>
    <row r="1652" spans="1:10">
      <c r="A1652" t="n">
        <v>12986</v>
      </c>
      <c r="B1652" s="47" t="n">
        <v>51</v>
      </c>
      <c r="C1652" s="7" t="n">
        <v>4</v>
      </c>
      <c r="D1652" s="7" t="n">
        <v>5</v>
      </c>
      <c r="E1652" s="7" t="s">
        <v>189</v>
      </c>
    </row>
    <row r="1653" spans="1:10">
      <c r="A1653" t="s">
        <v>4</v>
      </c>
      <c r="B1653" s="4" t="s">
        <v>5</v>
      </c>
      <c r="C1653" s="4" t="s">
        <v>10</v>
      </c>
    </row>
    <row r="1654" spans="1:10">
      <c r="A1654" t="n">
        <v>12999</v>
      </c>
      <c r="B1654" s="26" t="n">
        <v>16</v>
      </c>
      <c r="C1654" s="7" t="n">
        <v>0</v>
      </c>
    </row>
    <row r="1655" spans="1:10">
      <c r="A1655" t="s">
        <v>4</v>
      </c>
      <c r="B1655" s="4" t="s">
        <v>5</v>
      </c>
      <c r="C1655" s="4" t="s">
        <v>10</v>
      </c>
      <c r="D1655" s="4" t="s">
        <v>15</v>
      </c>
      <c r="E1655" s="4" t="s">
        <v>9</v>
      </c>
      <c r="F1655" s="4" t="s">
        <v>109</v>
      </c>
      <c r="G1655" s="4" t="s">
        <v>15</v>
      </c>
      <c r="H1655" s="4" t="s">
        <v>15</v>
      </c>
    </row>
    <row r="1656" spans="1:10">
      <c r="A1656" t="n">
        <v>13002</v>
      </c>
      <c r="B1656" s="53" t="n">
        <v>26</v>
      </c>
      <c r="C1656" s="7" t="n">
        <v>5</v>
      </c>
      <c r="D1656" s="7" t="n">
        <v>17</v>
      </c>
      <c r="E1656" s="7" t="n">
        <v>3441</v>
      </c>
      <c r="F1656" s="7" t="s">
        <v>190</v>
      </c>
      <c r="G1656" s="7" t="n">
        <v>2</v>
      </c>
      <c r="H1656" s="7" t="n">
        <v>0</v>
      </c>
    </row>
    <row r="1657" spans="1:10">
      <c r="A1657" t="s">
        <v>4</v>
      </c>
      <c r="B1657" s="4" t="s">
        <v>5</v>
      </c>
    </row>
    <row r="1658" spans="1:10">
      <c r="A1658" t="n">
        <v>13055</v>
      </c>
      <c r="B1658" s="54" t="n">
        <v>28</v>
      </c>
    </row>
    <row r="1659" spans="1:10">
      <c r="A1659" t="s">
        <v>4</v>
      </c>
      <c r="B1659" s="4" t="s">
        <v>5</v>
      </c>
      <c r="C1659" s="4" t="s">
        <v>10</v>
      </c>
      <c r="D1659" s="4" t="s">
        <v>15</v>
      </c>
    </row>
    <row r="1660" spans="1:10">
      <c r="A1660" t="n">
        <v>13056</v>
      </c>
      <c r="B1660" s="55" t="n">
        <v>89</v>
      </c>
      <c r="C1660" s="7" t="n">
        <v>65533</v>
      </c>
      <c r="D1660" s="7" t="n">
        <v>1</v>
      </c>
    </row>
    <row r="1661" spans="1:10">
      <c r="A1661" t="s">
        <v>4</v>
      </c>
      <c r="B1661" s="4" t="s">
        <v>5</v>
      </c>
      <c r="C1661" s="4" t="s">
        <v>15</v>
      </c>
      <c r="D1661" s="4" t="s">
        <v>10</v>
      </c>
      <c r="E1661" s="4" t="s">
        <v>21</v>
      </c>
    </row>
    <row r="1662" spans="1:10">
      <c r="A1662" t="n">
        <v>13060</v>
      </c>
      <c r="B1662" s="28" t="n">
        <v>58</v>
      </c>
      <c r="C1662" s="7" t="n">
        <v>101</v>
      </c>
      <c r="D1662" s="7" t="n">
        <v>300</v>
      </c>
      <c r="E1662" s="7" t="n">
        <v>1</v>
      </c>
    </row>
    <row r="1663" spans="1:10">
      <c r="A1663" t="s">
        <v>4</v>
      </c>
      <c r="B1663" s="4" t="s">
        <v>5</v>
      </c>
      <c r="C1663" s="4" t="s">
        <v>15</v>
      </c>
      <c r="D1663" s="4" t="s">
        <v>10</v>
      </c>
    </row>
    <row r="1664" spans="1:10">
      <c r="A1664" t="n">
        <v>13068</v>
      </c>
      <c r="B1664" s="28" t="n">
        <v>58</v>
      </c>
      <c r="C1664" s="7" t="n">
        <v>254</v>
      </c>
      <c r="D1664" s="7" t="n">
        <v>0</v>
      </c>
    </row>
    <row r="1665" spans="1:10">
      <c r="A1665" t="s">
        <v>4</v>
      </c>
      <c r="B1665" s="4" t="s">
        <v>5</v>
      </c>
      <c r="C1665" s="4" t="s">
        <v>15</v>
      </c>
      <c r="D1665" s="4" t="s">
        <v>15</v>
      </c>
      <c r="E1665" s="4" t="s">
        <v>21</v>
      </c>
      <c r="F1665" s="4" t="s">
        <v>21</v>
      </c>
      <c r="G1665" s="4" t="s">
        <v>21</v>
      </c>
      <c r="H1665" s="4" t="s">
        <v>10</v>
      </c>
    </row>
    <row r="1666" spans="1:10">
      <c r="A1666" t="n">
        <v>13072</v>
      </c>
      <c r="B1666" s="32" t="n">
        <v>45</v>
      </c>
      <c r="C1666" s="7" t="n">
        <v>2</v>
      </c>
      <c r="D1666" s="7" t="n">
        <v>3</v>
      </c>
      <c r="E1666" s="7" t="n">
        <v>6.44000005722046</v>
      </c>
      <c r="F1666" s="7" t="n">
        <v>4.07999992370605</v>
      </c>
      <c r="G1666" s="7" t="n">
        <v>-133.649993896484</v>
      </c>
      <c r="H1666" s="7" t="n">
        <v>0</v>
      </c>
    </row>
    <row r="1667" spans="1:10">
      <c r="A1667" t="s">
        <v>4</v>
      </c>
      <c r="B1667" s="4" t="s">
        <v>5</v>
      </c>
      <c r="C1667" s="4" t="s">
        <v>15</v>
      </c>
      <c r="D1667" s="4" t="s">
        <v>15</v>
      </c>
      <c r="E1667" s="4" t="s">
        <v>21</v>
      </c>
      <c r="F1667" s="4" t="s">
        <v>21</v>
      </c>
      <c r="G1667" s="4" t="s">
        <v>21</v>
      </c>
      <c r="H1667" s="4" t="s">
        <v>10</v>
      </c>
      <c r="I1667" s="4" t="s">
        <v>15</v>
      </c>
    </row>
    <row r="1668" spans="1:10">
      <c r="A1668" t="n">
        <v>13089</v>
      </c>
      <c r="B1668" s="32" t="n">
        <v>45</v>
      </c>
      <c r="C1668" s="7" t="n">
        <v>4</v>
      </c>
      <c r="D1668" s="7" t="n">
        <v>3</v>
      </c>
      <c r="E1668" s="7" t="n">
        <v>3.5</v>
      </c>
      <c r="F1668" s="7" t="n">
        <v>330.540008544922</v>
      </c>
      <c r="G1668" s="7" t="n">
        <v>350</v>
      </c>
      <c r="H1668" s="7" t="n">
        <v>0</v>
      </c>
      <c r="I1668" s="7" t="n">
        <v>0</v>
      </c>
    </row>
    <row r="1669" spans="1:10">
      <c r="A1669" t="s">
        <v>4</v>
      </c>
      <c r="B1669" s="4" t="s">
        <v>5</v>
      </c>
      <c r="C1669" s="4" t="s">
        <v>15</v>
      </c>
      <c r="D1669" s="4" t="s">
        <v>15</v>
      </c>
      <c r="E1669" s="4" t="s">
        <v>21</v>
      </c>
      <c r="F1669" s="4" t="s">
        <v>10</v>
      </c>
    </row>
    <row r="1670" spans="1:10">
      <c r="A1670" t="n">
        <v>13107</v>
      </c>
      <c r="B1670" s="32" t="n">
        <v>45</v>
      </c>
      <c r="C1670" s="7" t="n">
        <v>5</v>
      </c>
      <c r="D1670" s="7" t="n">
        <v>3</v>
      </c>
      <c r="E1670" s="7" t="n">
        <v>19.2000007629395</v>
      </c>
      <c r="F1670" s="7" t="n">
        <v>0</v>
      </c>
    </row>
    <row r="1671" spans="1:10">
      <c r="A1671" t="s">
        <v>4</v>
      </c>
      <c r="B1671" s="4" t="s">
        <v>5</v>
      </c>
      <c r="C1671" s="4" t="s">
        <v>15</v>
      </c>
      <c r="D1671" s="4" t="s">
        <v>15</v>
      </c>
      <c r="E1671" s="4" t="s">
        <v>21</v>
      </c>
      <c r="F1671" s="4" t="s">
        <v>10</v>
      </c>
    </row>
    <row r="1672" spans="1:10">
      <c r="A1672" t="n">
        <v>13116</v>
      </c>
      <c r="B1672" s="32" t="n">
        <v>45</v>
      </c>
      <c r="C1672" s="7" t="n">
        <v>11</v>
      </c>
      <c r="D1672" s="7" t="n">
        <v>3</v>
      </c>
      <c r="E1672" s="7" t="n">
        <v>9.39999961853027</v>
      </c>
      <c r="F1672" s="7" t="n">
        <v>0</v>
      </c>
    </row>
    <row r="1673" spans="1:10">
      <c r="A1673" t="s">
        <v>4</v>
      </c>
      <c r="B1673" s="4" t="s">
        <v>5</v>
      </c>
      <c r="C1673" s="4" t="s">
        <v>15</v>
      </c>
      <c r="D1673" s="4" t="s">
        <v>15</v>
      </c>
      <c r="E1673" s="4" t="s">
        <v>21</v>
      </c>
      <c r="F1673" s="4" t="s">
        <v>21</v>
      </c>
      <c r="G1673" s="4" t="s">
        <v>21</v>
      </c>
      <c r="H1673" s="4" t="s">
        <v>10</v>
      </c>
    </row>
    <row r="1674" spans="1:10">
      <c r="A1674" t="n">
        <v>13125</v>
      </c>
      <c r="B1674" s="32" t="n">
        <v>45</v>
      </c>
      <c r="C1674" s="7" t="n">
        <v>2</v>
      </c>
      <c r="D1674" s="7" t="n">
        <v>3</v>
      </c>
      <c r="E1674" s="7" t="n">
        <v>2.61999988555908</v>
      </c>
      <c r="F1674" s="7" t="n">
        <v>4.61999988555908</v>
      </c>
      <c r="G1674" s="7" t="n">
        <v>-127.099998474121</v>
      </c>
      <c r="H1674" s="7" t="n">
        <v>0</v>
      </c>
    </row>
    <row r="1675" spans="1:10">
      <c r="A1675" t="s">
        <v>4</v>
      </c>
      <c r="B1675" s="4" t="s">
        <v>5</v>
      </c>
      <c r="C1675" s="4" t="s">
        <v>15</v>
      </c>
      <c r="D1675" s="4" t="s">
        <v>15</v>
      </c>
      <c r="E1675" s="4" t="s">
        <v>21</v>
      </c>
      <c r="F1675" s="4" t="s">
        <v>21</v>
      </c>
      <c r="G1675" s="4" t="s">
        <v>21</v>
      </c>
      <c r="H1675" s="4" t="s">
        <v>10</v>
      </c>
      <c r="I1675" s="4" t="s">
        <v>15</v>
      </c>
    </row>
    <row r="1676" spans="1:10">
      <c r="A1676" t="n">
        <v>13142</v>
      </c>
      <c r="B1676" s="32" t="n">
        <v>45</v>
      </c>
      <c r="C1676" s="7" t="n">
        <v>4</v>
      </c>
      <c r="D1676" s="7" t="n">
        <v>3</v>
      </c>
      <c r="E1676" s="7" t="n">
        <v>2.0699999332428</v>
      </c>
      <c r="F1676" s="7" t="n">
        <v>330.540008544922</v>
      </c>
      <c r="G1676" s="7" t="n">
        <v>348</v>
      </c>
      <c r="H1676" s="7" t="n">
        <v>0</v>
      </c>
      <c r="I1676" s="7" t="n">
        <v>0</v>
      </c>
    </row>
    <row r="1677" spans="1:10">
      <c r="A1677" t="s">
        <v>4</v>
      </c>
      <c r="B1677" s="4" t="s">
        <v>5</v>
      </c>
      <c r="C1677" s="4" t="s">
        <v>15</v>
      </c>
      <c r="D1677" s="4" t="s">
        <v>15</v>
      </c>
      <c r="E1677" s="4" t="s">
        <v>21</v>
      </c>
      <c r="F1677" s="4" t="s">
        <v>10</v>
      </c>
    </row>
    <row r="1678" spans="1:10">
      <c r="A1678" t="n">
        <v>13160</v>
      </c>
      <c r="B1678" s="32" t="n">
        <v>45</v>
      </c>
      <c r="C1678" s="7" t="n">
        <v>5</v>
      </c>
      <c r="D1678" s="7" t="n">
        <v>3</v>
      </c>
      <c r="E1678" s="7" t="n">
        <v>11.8999996185303</v>
      </c>
      <c r="F1678" s="7" t="n">
        <v>0</v>
      </c>
    </row>
    <row r="1679" spans="1:10">
      <c r="A1679" t="s">
        <v>4</v>
      </c>
      <c r="B1679" s="4" t="s">
        <v>5</v>
      </c>
      <c r="C1679" s="4" t="s">
        <v>15</v>
      </c>
      <c r="D1679" s="4" t="s">
        <v>15</v>
      </c>
      <c r="E1679" s="4" t="s">
        <v>21</v>
      </c>
      <c r="F1679" s="4" t="s">
        <v>10</v>
      </c>
    </row>
    <row r="1680" spans="1:10">
      <c r="A1680" t="n">
        <v>13169</v>
      </c>
      <c r="B1680" s="32" t="n">
        <v>45</v>
      </c>
      <c r="C1680" s="7" t="n">
        <v>11</v>
      </c>
      <c r="D1680" s="7" t="n">
        <v>3</v>
      </c>
      <c r="E1680" s="7" t="n">
        <v>9.39999961853027</v>
      </c>
      <c r="F1680" s="7" t="n">
        <v>0</v>
      </c>
    </row>
    <row r="1681" spans="1:9">
      <c r="A1681" t="s">
        <v>4</v>
      </c>
      <c r="B1681" s="4" t="s">
        <v>5</v>
      </c>
      <c r="C1681" s="4" t="s">
        <v>15</v>
      </c>
      <c r="D1681" s="4" t="s">
        <v>15</v>
      </c>
      <c r="E1681" s="4" t="s">
        <v>21</v>
      </c>
      <c r="F1681" s="4" t="s">
        <v>10</v>
      </c>
    </row>
    <row r="1682" spans="1:9">
      <c r="A1682" t="n">
        <v>13178</v>
      </c>
      <c r="B1682" s="32" t="n">
        <v>45</v>
      </c>
      <c r="C1682" s="7" t="n">
        <v>5</v>
      </c>
      <c r="D1682" s="7" t="n">
        <v>3</v>
      </c>
      <c r="E1682" s="7" t="n">
        <v>12.8999996185303</v>
      </c>
      <c r="F1682" s="7" t="n">
        <v>10000</v>
      </c>
    </row>
    <row r="1683" spans="1:9">
      <c r="A1683" t="s">
        <v>4</v>
      </c>
      <c r="B1683" s="4" t="s">
        <v>5</v>
      </c>
      <c r="C1683" s="4" t="s">
        <v>15</v>
      </c>
      <c r="D1683" s="4" t="s">
        <v>10</v>
      </c>
      <c r="E1683" s="4" t="s">
        <v>6</v>
      </c>
      <c r="F1683" s="4" t="s">
        <v>6</v>
      </c>
      <c r="G1683" s="4" t="s">
        <v>6</v>
      </c>
      <c r="H1683" s="4" t="s">
        <v>6</v>
      </c>
    </row>
    <row r="1684" spans="1:9">
      <c r="A1684" t="n">
        <v>13187</v>
      </c>
      <c r="B1684" s="47" t="n">
        <v>51</v>
      </c>
      <c r="C1684" s="7" t="n">
        <v>3</v>
      </c>
      <c r="D1684" s="7" t="n">
        <v>29</v>
      </c>
      <c r="E1684" s="7" t="s">
        <v>191</v>
      </c>
      <c r="F1684" s="7" t="s">
        <v>192</v>
      </c>
      <c r="G1684" s="7" t="s">
        <v>96</v>
      </c>
      <c r="H1684" s="7" t="s">
        <v>97</v>
      </c>
    </row>
    <row r="1685" spans="1:9">
      <c r="A1685" t="s">
        <v>4</v>
      </c>
      <c r="B1685" s="4" t="s">
        <v>5</v>
      </c>
      <c r="C1685" s="4" t="s">
        <v>10</v>
      </c>
      <c r="D1685" s="4" t="s">
        <v>15</v>
      </c>
      <c r="E1685" s="4" t="s">
        <v>6</v>
      </c>
      <c r="F1685" s="4" t="s">
        <v>21</v>
      </c>
      <c r="G1685" s="4" t="s">
        <v>21</v>
      </c>
      <c r="H1685" s="4" t="s">
        <v>21</v>
      </c>
    </row>
    <row r="1686" spans="1:9">
      <c r="A1686" t="n">
        <v>13200</v>
      </c>
      <c r="B1686" s="50" t="n">
        <v>48</v>
      </c>
      <c r="C1686" s="7" t="n">
        <v>29</v>
      </c>
      <c r="D1686" s="7" t="n">
        <v>0</v>
      </c>
      <c r="E1686" s="7" t="s">
        <v>103</v>
      </c>
      <c r="F1686" s="7" t="n">
        <v>-1</v>
      </c>
      <c r="G1686" s="7" t="n">
        <v>1</v>
      </c>
      <c r="H1686" s="7" t="n">
        <v>0</v>
      </c>
    </row>
    <row r="1687" spans="1:9">
      <c r="A1687" t="s">
        <v>4</v>
      </c>
      <c r="B1687" s="4" t="s">
        <v>5</v>
      </c>
      <c r="C1687" s="4" t="s">
        <v>15</v>
      </c>
      <c r="D1687" s="4" t="s">
        <v>10</v>
      </c>
    </row>
    <row r="1688" spans="1:9">
      <c r="A1688" t="n">
        <v>13226</v>
      </c>
      <c r="B1688" s="28" t="n">
        <v>58</v>
      </c>
      <c r="C1688" s="7" t="n">
        <v>255</v>
      </c>
      <c r="D1688" s="7" t="n">
        <v>0</v>
      </c>
    </row>
    <row r="1689" spans="1:9">
      <c r="A1689" t="s">
        <v>4</v>
      </c>
      <c r="B1689" s="4" t="s">
        <v>5</v>
      </c>
      <c r="C1689" s="4" t="s">
        <v>10</v>
      </c>
    </row>
    <row r="1690" spans="1:9">
      <c r="A1690" t="n">
        <v>13230</v>
      </c>
      <c r="B1690" s="26" t="n">
        <v>16</v>
      </c>
      <c r="C1690" s="7" t="n">
        <v>800</v>
      </c>
    </row>
    <row r="1691" spans="1:9">
      <c r="A1691" t="s">
        <v>4</v>
      </c>
      <c r="B1691" s="4" t="s">
        <v>5</v>
      </c>
      <c r="C1691" s="4" t="s">
        <v>15</v>
      </c>
      <c r="D1691" s="4" t="s">
        <v>10</v>
      </c>
      <c r="E1691" s="4" t="s">
        <v>6</v>
      </c>
    </row>
    <row r="1692" spans="1:9">
      <c r="A1692" t="n">
        <v>13233</v>
      </c>
      <c r="B1692" s="47" t="n">
        <v>51</v>
      </c>
      <c r="C1692" s="7" t="n">
        <v>4</v>
      </c>
      <c r="D1692" s="7" t="n">
        <v>29</v>
      </c>
      <c r="E1692" s="7" t="s">
        <v>193</v>
      </c>
    </row>
    <row r="1693" spans="1:9">
      <c r="A1693" t="s">
        <v>4</v>
      </c>
      <c r="B1693" s="4" t="s">
        <v>5</v>
      </c>
      <c r="C1693" s="4" t="s">
        <v>10</v>
      </c>
    </row>
    <row r="1694" spans="1:9">
      <c r="A1694" t="n">
        <v>13247</v>
      </c>
      <c r="B1694" s="26" t="n">
        <v>16</v>
      </c>
      <c r="C1694" s="7" t="n">
        <v>0</v>
      </c>
    </row>
    <row r="1695" spans="1:9">
      <c r="A1695" t="s">
        <v>4</v>
      </c>
      <c r="B1695" s="4" t="s">
        <v>5</v>
      </c>
      <c r="C1695" s="4" t="s">
        <v>10</v>
      </c>
      <c r="D1695" s="4" t="s">
        <v>15</v>
      </c>
      <c r="E1695" s="4" t="s">
        <v>9</v>
      </c>
      <c r="F1695" s="4" t="s">
        <v>109</v>
      </c>
      <c r="G1695" s="4" t="s">
        <v>15</v>
      </c>
      <c r="H1695" s="4" t="s">
        <v>15</v>
      </c>
    </row>
    <row r="1696" spans="1:9">
      <c r="A1696" t="n">
        <v>13250</v>
      </c>
      <c r="B1696" s="53" t="n">
        <v>26</v>
      </c>
      <c r="C1696" s="7" t="n">
        <v>29</v>
      </c>
      <c r="D1696" s="7" t="n">
        <v>17</v>
      </c>
      <c r="E1696" s="7" t="n">
        <v>39434</v>
      </c>
      <c r="F1696" s="7" t="s">
        <v>194</v>
      </c>
      <c r="G1696" s="7" t="n">
        <v>2</v>
      </c>
      <c r="H1696" s="7" t="n">
        <v>0</v>
      </c>
    </row>
    <row r="1697" spans="1:8">
      <c r="A1697" t="s">
        <v>4</v>
      </c>
      <c r="B1697" s="4" t="s">
        <v>5</v>
      </c>
    </row>
    <row r="1698" spans="1:8">
      <c r="A1698" t="n">
        <v>13324</v>
      </c>
      <c r="B1698" s="54" t="n">
        <v>28</v>
      </c>
    </row>
    <row r="1699" spans="1:8">
      <c r="A1699" t="s">
        <v>4</v>
      </c>
      <c r="B1699" s="4" t="s">
        <v>5</v>
      </c>
      <c r="C1699" s="4" t="s">
        <v>15</v>
      </c>
      <c r="D1699" s="4" t="s">
        <v>10</v>
      </c>
      <c r="E1699" s="4" t="s">
        <v>6</v>
      </c>
      <c r="F1699" s="4" t="s">
        <v>6</v>
      </c>
      <c r="G1699" s="4" t="s">
        <v>6</v>
      </c>
      <c r="H1699" s="4" t="s">
        <v>6</v>
      </c>
    </row>
    <row r="1700" spans="1:8">
      <c r="A1700" t="n">
        <v>13325</v>
      </c>
      <c r="B1700" s="47" t="n">
        <v>51</v>
      </c>
      <c r="C1700" s="7" t="n">
        <v>3</v>
      </c>
      <c r="D1700" s="7" t="n">
        <v>29</v>
      </c>
      <c r="E1700" s="7" t="s">
        <v>192</v>
      </c>
      <c r="F1700" s="7" t="s">
        <v>97</v>
      </c>
      <c r="G1700" s="7" t="s">
        <v>96</v>
      </c>
      <c r="H1700" s="7" t="s">
        <v>97</v>
      </c>
    </row>
    <row r="1701" spans="1:8">
      <c r="A1701" t="s">
        <v>4</v>
      </c>
      <c r="B1701" s="4" t="s">
        <v>5</v>
      </c>
      <c r="C1701" s="4" t="s">
        <v>10</v>
      </c>
      <c r="D1701" s="4" t="s">
        <v>15</v>
      </c>
      <c r="E1701" s="4" t="s">
        <v>6</v>
      </c>
      <c r="F1701" s="4" t="s">
        <v>21</v>
      </c>
      <c r="G1701" s="4" t="s">
        <v>21</v>
      </c>
      <c r="H1701" s="4" t="s">
        <v>21</v>
      </c>
    </row>
    <row r="1702" spans="1:8">
      <c r="A1702" t="n">
        <v>13338</v>
      </c>
      <c r="B1702" s="50" t="n">
        <v>48</v>
      </c>
      <c r="C1702" s="7" t="n">
        <v>29</v>
      </c>
      <c r="D1702" s="7" t="n">
        <v>0</v>
      </c>
      <c r="E1702" s="7" t="s">
        <v>101</v>
      </c>
      <c r="F1702" s="7" t="n">
        <v>-1</v>
      </c>
      <c r="G1702" s="7" t="n">
        <v>1</v>
      </c>
      <c r="H1702" s="7" t="n">
        <v>0</v>
      </c>
    </row>
    <row r="1703" spans="1:8">
      <c r="A1703" t="s">
        <v>4</v>
      </c>
      <c r="B1703" s="4" t="s">
        <v>5</v>
      </c>
      <c r="C1703" s="4" t="s">
        <v>10</v>
      </c>
    </row>
    <row r="1704" spans="1:8">
      <c r="A1704" t="n">
        <v>13371</v>
      </c>
      <c r="B1704" s="26" t="n">
        <v>16</v>
      </c>
      <c r="C1704" s="7" t="n">
        <v>1000</v>
      </c>
    </row>
    <row r="1705" spans="1:8">
      <c r="A1705" t="s">
        <v>4</v>
      </c>
      <c r="B1705" s="4" t="s">
        <v>5</v>
      </c>
      <c r="C1705" s="4" t="s">
        <v>15</v>
      </c>
      <c r="D1705" s="4" t="s">
        <v>10</v>
      </c>
      <c r="E1705" s="4" t="s">
        <v>6</v>
      </c>
    </row>
    <row r="1706" spans="1:8">
      <c r="A1706" t="n">
        <v>13374</v>
      </c>
      <c r="B1706" s="47" t="n">
        <v>51</v>
      </c>
      <c r="C1706" s="7" t="n">
        <v>4</v>
      </c>
      <c r="D1706" s="7" t="n">
        <v>29</v>
      </c>
      <c r="E1706" s="7" t="s">
        <v>195</v>
      </c>
    </row>
    <row r="1707" spans="1:8">
      <c r="A1707" t="s">
        <v>4</v>
      </c>
      <c r="B1707" s="4" t="s">
        <v>5</v>
      </c>
      <c r="C1707" s="4" t="s">
        <v>10</v>
      </c>
    </row>
    <row r="1708" spans="1:8">
      <c r="A1708" t="n">
        <v>13387</v>
      </c>
      <c r="B1708" s="26" t="n">
        <v>16</v>
      </c>
      <c r="C1708" s="7" t="n">
        <v>0</v>
      </c>
    </row>
    <row r="1709" spans="1:8">
      <c r="A1709" t="s">
        <v>4</v>
      </c>
      <c r="B1709" s="4" t="s">
        <v>5</v>
      </c>
      <c r="C1709" s="4" t="s">
        <v>10</v>
      </c>
      <c r="D1709" s="4" t="s">
        <v>15</v>
      </c>
      <c r="E1709" s="4" t="s">
        <v>9</v>
      </c>
      <c r="F1709" s="4" t="s">
        <v>109</v>
      </c>
      <c r="G1709" s="4" t="s">
        <v>15</v>
      </c>
      <c r="H1709" s="4" t="s">
        <v>15</v>
      </c>
    </row>
    <row r="1710" spans="1:8">
      <c r="A1710" t="n">
        <v>13390</v>
      </c>
      <c r="B1710" s="53" t="n">
        <v>26</v>
      </c>
      <c r="C1710" s="7" t="n">
        <v>29</v>
      </c>
      <c r="D1710" s="7" t="n">
        <v>17</v>
      </c>
      <c r="E1710" s="7" t="n">
        <v>39435</v>
      </c>
      <c r="F1710" s="7" t="s">
        <v>196</v>
      </c>
      <c r="G1710" s="7" t="n">
        <v>2</v>
      </c>
      <c r="H1710" s="7" t="n">
        <v>0</v>
      </c>
    </row>
    <row r="1711" spans="1:8">
      <c r="A1711" t="s">
        <v>4</v>
      </c>
      <c r="B1711" s="4" t="s">
        <v>5</v>
      </c>
    </row>
    <row r="1712" spans="1:8">
      <c r="A1712" t="n">
        <v>13487</v>
      </c>
      <c r="B1712" s="54" t="n">
        <v>28</v>
      </c>
    </row>
    <row r="1713" spans="1:8">
      <c r="A1713" t="s">
        <v>4</v>
      </c>
      <c r="B1713" s="4" t="s">
        <v>5</v>
      </c>
      <c r="C1713" s="4" t="s">
        <v>10</v>
      </c>
      <c r="D1713" s="4" t="s">
        <v>15</v>
      </c>
    </row>
    <row r="1714" spans="1:8">
      <c r="A1714" t="n">
        <v>13488</v>
      </c>
      <c r="B1714" s="55" t="n">
        <v>89</v>
      </c>
      <c r="C1714" s="7" t="n">
        <v>65533</v>
      </c>
      <c r="D1714" s="7" t="n">
        <v>1</v>
      </c>
    </row>
    <row r="1715" spans="1:8">
      <c r="A1715" t="s">
        <v>4</v>
      </c>
      <c r="B1715" s="4" t="s">
        <v>5</v>
      </c>
      <c r="C1715" s="4" t="s">
        <v>22</v>
      </c>
    </row>
    <row r="1716" spans="1:8">
      <c r="A1716" t="n">
        <v>13492</v>
      </c>
      <c r="B1716" s="15" t="n">
        <v>3</v>
      </c>
      <c r="C1716" s="12" t="n">
        <f t="normal" ca="1">A1996</f>
        <v>0</v>
      </c>
    </row>
    <row r="1717" spans="1:8">
      <c r="A1717" t="s">
        <v>4</v>
      </c>
      <c r="B1717" s="4" t="s">
        <v>5</v>
      </c>
      <c r="C1717" s="4" t="s">
        <v>15</v>
      </c>
      <c r="D1717" s="4" t="s">
        <v>10</v>
      </c>
      <c r="E1717" s="4" t="s">
        <v>21</v>
      </c>
    </row>
    <row r="1718" spans="1:8">
      <c r="A1718" t="n">
        <v>13497</v>
      </c>
      <c r="B1718" s="28" t="n">
        <v>58</v>
      </c>
      <c r="C1718" s="7" t="n">
        <v>101</v>
      </c>
      <c r="D1718" s="7" t="n">
        <v>300</v>
      </c>
      <c r="E1718" s="7" t="n">
        <v>1</v>
      </c>
    </row>
    <row r="1719" spans="1:8">
      <c r="A1719" t="s">
        <v>4</v>
      </c>
      <c r="B1719" s="4" t="s">
        <v>5</v>
      </c>
      <c r="C1719" s="4" t="s">
        <v>15</v>
      </c>
      <c r="D1719" s="4" t="s">
        <v>10</v>
      </c>
    </row>
    <row r="1720" spans="1:8">
      <c r="A1720" t="n">
        <v>13505</v>
      </c>
      <c r="B1720" s="28" t="n">
        <v>58</v>
      </c>
      <c r="C1720" s="7" t="n">
        <v>254</v>
      </c>
      <c r="D1720" s="7" t="n">
        <v>0</v>
      </c>
    </row>
    <row r="1721" spans="1:8">
      <c r="A1721" t="s">
        <v>4</v>
      </c>
      <c r="B1721" s="4" t="s">
        <v>5</v>
      </c>
      <c r="C1721" s="4" t="s">
        <v>15</v>
      </c>
      <c r="D1721" s="4" t="s">
        <v>15</v>
      </c>
      <c r="E1721" s="4" t="s">
        <v>21</v>
      </c>
      <c r="F1721" s="4" t="s">
        <v>21</v>
      </c>
      <c r="G1721" s="4" t="s">
        <v>21</v>
      </c>
      <c r="H1721" s="4" t="s">
        <v>10</v>
      </c>
    </row>
    <row r="1722" spans="1:8">
      <c r="A1722" t="n">
        <v>13509</v>
      </c>
      <c r="B1722" s="32" t="n">
        <v>45</v>
      </c>
      <c r="C1722" s="7" t="n">
        <v>2</v>
      </c>
      <c r="D1722" s="7" t="n">
        <v>3</v>
      </c>
      <c r="E1722" s="7" t="n">
        <v>1.12000000476837</v>
      </c>
      <c r="F1722" s="7" t="n">
        <v>5.1399998664856</v>
      </c>
      <c r="G1722" s="7" t="n">
        <v>-124.680000305176</v>
      </c>
      <c r="H1722" s="7" t="n">
        <v>0</v>
      </c>
    </row>
    <row r="1723" spans="1:8">
      <c r="A1723" t="s">
        <v>4</v>
      </c>
      <c r="B1723" s="4" t="s">
        <v>5</v>
      </c>
      <c r="C1723" s="4" t="s">
        <v>15</v>
      </c>
      <c r="D1723" s="4" t="s">
        <v>15</v>
      </c>
      <c r="E1723" s="4" t="s">
        <v>21</v>
      </c>
      <c r="F1723" s="4" t="s">
        <v>21</v>
      </c>
      <c r="G1723" s="4" t="s">
        <v>21</v>
      </c>
      <c r="H1723" s="4" t="s">
        <v>10</v>
      </c>
      <c r="I1723" s="4" t="s">
        <v>15</v>
      </c>
    </row>
    <row r="1724" spans="1:8">
      <c r="A1724" t="n">
        <v>13526</v>
      </c>
      <c r="B1724" s="32" t="n">
        <v>45</v>
      </c>
      <c r="C1724" s="7" t="n">
        <v>4</v>
      </c>
      <c r="D1724" s="7" t="n">
        <v>3</v>
      </c>
      <c r="E1724" s="7" t="n">
        <v>340.489990234375</v>
      </c>
      <c r="F1724" s="7" t="n">
        <v>30.2000007629395</v>
      </c>
      <c r="G1724" s="7" t="n">
        <v>18</v>
      </c>
      <c r="H1724" s="7" t="n">
        <v>0</v>
      </c>
      <c r="I1724" s="7" t="n">
        <v>1</v>
      </c>
    </row>
    <row r="1725" spans="1:8">
      <c r="A1725" t="s">
        <v>4</v>
      </c>
      <c r="B1725" s="4" t="s">
        <v>5</v>
      </c>
      <c r="C1725" s="4" t="s">
        <v>15</v>
      </c>
      <c r="D1725" s="4" t="s">
        <v>15</v>
      </c>
      <c r="E1725" s="4" t="s">
        <v>21</v>
      </c>
      <c r="F1725" s="4" t="s">
        <v>10</v>
      </c>
    </row>
    <row r="1726" spans="1:8">
      <c r="A1726" t="n">
        <v>13544</v>
      </c>
      <c r="B1726" s="32" t="n">
        <v>45</v>
      </c>
      <c r="C1726" s="7" t="n">
        <v>5</v>
      </c>
      <c r="D1726" s="7" t="n">
        <v>3</v>
      </c>
      <c r="E1726" s="7" t="n">
        <v>2.09999990463257</v>
      </c>
      <c r="F1726" s="7" t="n">
        <v>0</v>
      </c>
    </row>
    <row r="1727" spans="1:8">
      <c r="A1727" t="s">
        <v>4</v>
      </c>
      <c r="B1727" s="4" t="s">
        <v>5</v>
      </c>
      <c r="C1727" s="4" t="s">
        <v>15</v>
      </c>
      <c r="D1727" s="4" t="s">
        <v>15</v>
      </c>
      <c r="E1727" s="4" t="s">
        <v>21</v>
      </c>
      <c r="F1727" s="4" t="s">
        <v>10</v>
      </c>
    </row>
    <row r="1728" spans="1:8">
      <c r="A1728" t="n">
        <v>13553</v>
      </c>
      <c r="B1728" s="32" t="n">
        <v>45</v>
      </c>
      <c r="C1728" s="7" t="n">
        <v>11</v>
      </c>
      <c r="D1728" s="7" t="n">
        <v>3</v>
      </c>
      <c r="E1728" s="7" t="n">
        <v>30</v>
      </c>
      <c r="F1728" s="7" t="n">
        <v>0</v>
      </c>
    </row>
    <row r="1729" spans="1:9">
      <c r="A1729" t="s">
        <v>4</v>
      </c>
      <c r="B1729" s="4" t="s">
        <v>5</v>
      </c>
      <c r="C1729" s="4" t="s">
        <v>15</v>
      </c>
      <c r="D1729" s="4" t="s">
        <v>15</v>
      </c>
      <c r="E1729" s="4" t="s">
        <v>21</v>
      </c>
      <c r="F1729" s="4" t="s">
        <v>21</v>
      </c>
      <c r="G1729" s="4" t="s">
        <v>21</v>
      </c>
      <c r="H1729" s="4" t="s">
        <v>10</v>
      </c>
      <c r="I1729" s="4" t="s">
        <v>15</v>
      </c>
    </row>
    <row r="1730" spans="1:9">
      <c r="A1730" t="n">
        <v>13562</v>
      </c>
      <c r="B1730" s="32" t="n">
        <v>45</v>
      </c>
      <c r="C1730" s="7" t="n">
        <v>4</v>
      </c>
      <c r="D1730" s="7" t="n">
        <v>3</v>
      </c>
      <c r="E1730" s="7" t="n">
        <v>350.269989013672</v>
      </c>
      <c r="F1730" s="7" t="n">
        <v>16.2099990844727</v>
      </c>
      <c r="G1730" s="7" t="n">
        <v>378</v>
      </c>
      <c r="H1730" s="7" t="n">
        <v>15000</v>
      </c>
      <c r="I1730" s="7" t="n">
        <v>1</v>
      </c>
    </row>
    <row r="1731" spans="1:9">
      <c r="A1731" t="s">
        <v>4</v>
      </c>
      <c r="B1731" s="4" t="s">
        <v>5</v>
      </c>
      <c r="C1731" s="4" t="s">
        <v>15</v>
      </c>
      <c r="D1731" s="4" t="s">
        <v>10</v>
      </c>
    </row>
    <row r="1732" spans="1:9">
      <c r="A1732" t="n">
        <v>13580</v>
      </c>
      <c r="B1732" s="28" t="n">
        <v>58</v>
      </c>
      <c r="C1732" s="7" t="n">
        <v>255</v>
      </c>
      <c r="D1732" s="7" t="n">
        <v>0</v>
      </c>
    </row>
    <row r="1733" spans="1:9">
      <c r="A1733" t="s">
        <v>4</v>
      </c>
      <c r="B1733" s="4" t="s">
        <v>5</v>
      </c>
      <c r="C1733" s="4" t="s">
        <v>15</v>
      </c>
      <c r="D1733" s="4" t="s">
        <v>10</v>
      </c>
      <c r="E1733" s="4" t="s">
        <v>6</v>
      </c>
    </row>
    <row r="1734" spans="1:9">
      <c r="A1734" t="n">
        <v>13584</v>
      </c>
      <c r="B1734" s="47" t="n">
        <v>51</v>
      </c>
      <c r="C1734" s="7" t="n">
        <v>4</v>
      </c>
      <c r="D1734" s="7" t="n">
        <v>29</v>
      </c>
      <c r="E1734" s="7" t="s">
        <v>163</v>
      </c>
    </row>
    <row r="1735" spans="1:9">
      <c r="A1735" t="s">
        <v>4</v>
      </c>
      <c r="B1735" s="4" t="s">
        <v>5</v>
      </c>
      <c r="C1735" s="4" t="s">
        <v>10</v>
      </c>
    </row>
    <row r="1736" spans="1:9">
      <c r="A1736" t="n">
        <v>13598</v>
      </c>
      <c r="B1736" s="26" t="n">
        <v>16</v>
      </c>
      <c r="C1736" s="7" t="n">
        <v>0</v>
      </c>
    </row>
    <row r="1737" spans="1:9">
      <c r="A1737" t="s">
        <v>4</v>
      </c>
      <c r="B1737" s="4" t="s">
        <v>5</v>
      </c>
      <c r="C1737" s="4" t="s">
        <v>10</v>
      </c>
      <c r="D1737" s="4" t="s">
        <v>15</v>
      </c>
      <c r="E1737" s="4" t="s">
        <v>9</v>
      </c>
      <c r="F1737" s="4" t="s">
        <v>109</v>
      </c>
      <c r="G1737" s="4" t="s">
        <v>15</v>
      </c>
      <c r="H1737" s="4" t="s">
        <v>15</v>
      </c>
      <c r="I1737" s="4" t="s">
        <v>15</v>
      </c>
      <c r="J1737" s="4" t="s">
        <v>9</v>
      </c>
      <c r="K1737" s="4" t="s">
        <v>109</v>
      </c>
      <c r="L1737" s="4" t="s">
        <v>15</v>
      </c>
      <c r="M1737" s="4" t="s">
        <v>15</v>
      </c>
      <c r="N1737" s="4" t="s">
        <v>15</v>
      </c>
      <c r="O1737" s="4" t="s">
        <v>9</v>
      </c>
      <c r="P1737" s="4" t="s">
        <v>109</v>
      </c>
      <c r="Q1737" s="4" t="s">
        <v>15</v>
      </c>
      <c r="R1737" s="4" t="s">
        <v>15</v>
      </c>
    </row>
    <row r="1738" spans="1:9">
      <c r="A1738" t="n">
        <v>13601</v>
      </c>
      <c r="B1738" s="53" t="n">
        <v>26</v>
      </c>
      <c r="C1738" s="7" t="n">
        <v>29</v>
      </c>
      <c r="D1738" s="7" t="n">
        <v>17</v>
      </c>
      <c r="E1738" s="7" t="n">
        <v>39436</v>
      </c>
      <c r="F1738" s="7" t="s">
        <v>197</v>
      </c>
      <c r="G1738" s="7" t="n">
        <v>2</v>
      </c>
      <c r="H1738" s="7" t="n">
        <v>3</v>
      </c>
      <c r="I1738" s="7" t="n">
        <v>17</v>
      </c>
      <c r="J1738" s="7" t="n">
        <v>39437</v>
      </c>
      <c r="K1738" s="7" t="s">
        <v>198</v>
      </c>
      <c r="L1738" s="7" t="n">
        <v>2</v>
      </c>
      <c r="M1738" s="7" t="n">
        <v>3</v>
      </c>
      <c r="N1738" s="7" t="n">
        <v>17</v>
      </c>
      <c r="O1738" s="7" t="n">
        <v>39438</v>
      </c>
      <c r="P1738" s="7" t="s">
        <v>199</v>
      </c>
      <c r="Q1738" s="7" t="n">
        <v>2</v>
      </c>
      <c r="R1738" s="7" t="n">
        <v>0</v>
      </c>
    </row>
    <row r="1739" spans="1:9">
      <c r="A1739" t="s">
        <v>4</v>
      </c>
      <c r="B1739" s="4" t="s">
        <v>5</v>
      </c>
    </row>
    <row r="1740" spans="1:9">
      <c r="A1740" t="n">
        <v>13832</v>
      </c>
      <c r="B1740" s="54" t="n">
        <v>28</v>
      </c>
    </row>
    <row r="1741" spans="1:9">
      <c r="A1741" t="s">
        <v>4</v>
      </c>
      <c r="B1741" s="4" t="s">
        <v>5</v>
      </c>
      <c r="C1741" s="4" t="s">
        <v>10</v>
      </c>
      <c r="D1741" s="4" t="s">
        <v>15</v>
      </c>
    </row>
    <row r="1742" spans="1:9">
      <c r="A1742" t="n">
        <v>13833</v>
      </c>
      <c r="B1742" s="55" t="n">
        <v>89</v>
      </c>
      <c r="C1742" s="7" t="n">
        <v>65533</v>
      </c>
      <c r="D1742" s="7" t="n">
        <v>1</v>
      </c>
    </row>
    <row r="1743" spans="1:9">
      <c r="A1743" t="s">
        <v>4</v>
      </c>
      <c r="B1743" s="4" t="s">
        <v>5</v>
      </c>
      <c r="C1743" s="4" t="s">
        <v>15</v>
      </c>
      <c r="D1743" s="41" t="s">
        <v>77</v>
      </c>
      <c r="E1743" s="4" t="s">
        <v>5</v>
      </c>
      <c r="F1743" s="4" t="s">
        <v>15</v>
      </c>
      <c r="G1743" s="4" t="s">
        <v>10</v>
      </c>
      <c r="H1743" s="41" t="s">
        <v>78</v>
      </c>
      <c r="I1743" s="4" t="s">
        <v>15</v>
      </c>
      <c r="J1743" s="4" t="s">
        <v>22</v>
      </c>
    </row>
    <row r="1744" spans="1:9">
      <c r="A1744" t="n">
        <v>13837</v>
      </c>
      <c r="B1744" s="11" t="n">
        <v>5</v>
      </c>
      <c r="C1744" s="7" t="n">
        <v>28</v>
      </c>
      <c r="D1744" s="41" t="s">
        <v>3</v>
      </c>
      <c r="E1744" s="31" t="n">
        <v>64</v>
      </c>
      <c r="F1744" s="7" t="n">
        <v>5</v>
      </c>
      <c r="G1744" s="7" t="n">
        <v>7</v>
      </c>
      <c r="H1744" s="41" t="s">
        <v>3</v>
      </c>
      <c r="I1744" s="7" t="n">
        <v>1</v>
      </c>
      <c r="J1744" s="12" t="n">
        <f t="normal" ca="1">A1758</f>
        <v>0</v>
      </c>
    </row>
    <row r="1745" spans="1:18">
      <c r="A1745" t="s">
        <v>4</v>
      </c>
      <c r="B1745" s="4" t="s">
        <v>5</v>
      </c>
      <c r="C1745" s="4" t="s">
        <v>15</v>
      </c>
      <c r="D1745" s="4" t="s">
        <v>10</v>
      </c>
      <c r="E1745" s="4" t="s">
        <v>10</v>
      </c>
      <c r="F1745" s="4" t="s">
        <v>15</v>
      </c>
    </row>
    <row r="1746" spans="1:18">
      <c r="A1746" t="n">
        <v>13848</v>
      </c>
      <c r="B1746" s="56" t="n">
        <v>25</v>
      </c>
      <c r="C1746" s="7" t="n">
        <v>1</v>
      </c>
      <c r="D1746" s="7" t="n">
        <v>60</v>
      </c>
      <c r="E1746" s="7" t="n">
        <v>640</v>
      </c>
      <c r="F1746" s="7" t="n">
        <v>1</v>
      </c>
    </row>
    <row r="1747" spans="1:18">
      <c r="A1747" t="s">
        <v>4</v>
      </c>
      <c r="B1747" s="4" t="s">
        <v>5</v>
      </c>
      <c r="C1747" s="4" t="s">
        <v>15</v>
      </c>
      <c r="D1747" s="4" t="s">
        <v>10</v>
      </c>
      <c r="E1747" s="4" t="s">
        <v>6</v>
      </c>
    </row>
    <row r="1748" spans="1:18">
      <c r="A1748" t="n">
        <v>13855</v>
      </c>
      <c r="B1748" s="47" t="n">
        <v>51</v>
      </c>
      <c r="C1748" s="7" t="n">
        <v>4</v>
      </c>
      <c r="D1748" s="7" t="n">
        <v>7</v>
      </c>
      <c r="E1748" s="7" t="s">
        <v>124</v>
      </c>
    </row>
    <row r="1749" spans="1:18">
      <c r="A1749" t="s">
        <v>4</v>
      </c>
      <c r="B1749" s="4" t="s">
        <v>5</v>
      </c>
      <c r="C1749" s="4" t="s">
        <v>10</v>
      </c>
    </row>
    <row r="1750" spans="1:18">
      <c r="A1750" t="n">
        <v>13868</v>
      </c>
      <c r="B1750" s="26" t="n">
        <v>16</v>
      </c>
      <c r="C1750" s="7" t="n">
        <v>0</v>
      </c>
    </row>
    <row r="1751" spans="1:18">
      <c r="A1751" t="s">
        <v>4</v>
      </c>
      <c r="B1751" s="4" t="s">
        <v>5</v>
      </c>
      <c r="C1751" s="4" t="s">
        <v>10</v>
      </c>
      <c r="D1751" s="4" t="s">
        <v>15</v>
      </c>
      <c r="E1751" s="4" t="s">
        <v>9</v>
      </c>
      <c r="F1751" s="4" t="s">
        <v>109</v>
      </c>
      <c r="G1751" s="4" t="s">
        <v>15</v>
      </c>
      <c r="H1751" s="4" t="s">
        <v>15</v>
      </c>
    </row>
    <row r="1752" spans="1:18">
      <c r="A1752" t="n">
        <v>13871</v>
      </c>
      <c r="B1752" s="53" t="n">
        <v>26</v>
      </c>
      <c r="C1752" s="7" t="n">
        <v>7</v>
      </c>
      <c r="D1752" s="7" t="n">
        <v>17</v>
      </c>
      <c r="E1752" s="7" t="n">
        <v>4434</v>
      </c>
      <c r="F1752" s="7" t="s">
        <v>167</v>
      </c>
      <c r="G1752" s="7" t="n">
        <v>2</v>
      </c>
      <c r="H1752" s="7" t="n">
        <v>0</v>
      </c>
    </row>
    <row r="1753" spans="1:18">
      <c r="A1753" t="s">
        <v>4</v>
      </c>
      <c r="B1753" s="4" t="s">
        <v>5</v>
      </c>
    </row>
    <row r="1754" spans="1:18">
      <c r="A1754" t="n">
        <v>13890</v>
      </c>
      <c r="B1754" s="54" t="n">
        <v>28</v>
      </c>
    </row>
    <row r="1755" spans="1:18">
      <c r="A1755" t="s">
        <v>4</v>
      </c>
      <c r="B1755" s="4" t="s">
        <v>5</v>
      </c>
      <c r="C1755" s="4" t="s">
        <v>10</v>
      </c>
      <c r="D1755" s="4" t="s">
        <v>15</v>
      </c>
    </row>
    <row r="1756" spans="1:18">
      <c r="A1756" t="n">
        <v>13891</v>
      </c>
      <c r="B1756" s="55" t="n">
        <v>89</v>
      </c>
      <c r="C1756" s="7" t="n">
        <v>65533</v>
      </c>
      <c r="D1756" s="7" t="n">
        <v>1</v>
      </c>
    </row>
    <row r="1757" spans="1:18">
      <c r="A1757" t="s">
        <v>4</v>
      </c>
      <c r="B1757" s="4" t="s">
        <v>5</v>
      </c>
      <c r="C1757" s="4" t="s">
        <v>15</v>
      </c>
      <c r="D1757" s="4" t="s">
        <v>10</v>
      </c>
      <c r="E1757" s="4" t="s">
        <v>10</v>
      </c>
      <c r="F1757" s="4" t="s">
        <v>15</v>
      </c>
    </row>
    <row r="1758" spans="1:18">
      <c r="A1758" t="n">
        <v>13895</v>
      </c>
      <c r="B1758" s="56" t="n">
        <v>25</v>
      </c>
      <c r="C1758" s="7" t="n">
        <v>1</v>
      </c>
      <c r="D1758" s="7" t="n">
        <v>260</v>
      </c>
      <c r="E1758" s="7" t="n">
        <v>640</v>
      </c>
      <c r="F1758" s="7" t="n">
        <v>1</v>
      </c>
    </row>
    <row r="1759" spans="1:18">
      <c r="A1759" t="s">
        <v>4</v>
      </c>
      <c r="B1759" s="4" t="s">
        <v>5</v>
      </c>
      <c r="C1759" s="4" t="s">
        <v>15</v>
      </c>
      <c r="D1759" s="41" t="s">
        <v>77</v>
      </c>
      <c r="E1759" s="4" t="s">
        <v>5</v>
      </c>
      <c r="F1759" s="4" t="s">
        <v>15</v>
      </c>
      <c r="G1759" s="4" t="s">
        <v>10</v>
      </c>
      <c r="H1759" s="41" t="s">
        <v>78</v>
      </c>
      <c r="I1759" s="4" t="s">
        <v>15</v>
      </c>
      <c r="J1759" s="4" t="s">
        <v>22</v>
      </c>
    </row>
    <row r="1760" spans="1:18">
      <c r="A1760" t="n">
        <v>13902</v>
      </c>
      <c r="B1760" s="11" t="n">
        <v>5</v>
      </c>
      <c r="C1760" s="7" t="n">
        <v>28</v>
      </c>
      <c r="D1760" s="41" t="s">
        <v>3</v>
      </c>
      <c r="E1760" s="31" t="n">
        <v>64</v>
      </c>
      <c r="F1760" s="7" t="n">
        <v>5</v>
      </c>
      <c r="G1760" s="7" t="n">
        <v>9</v>
      </c>
      <c r="H1760" s="41" t="s">
        <v>3</v>
      </c>
      <c r="I1760" s="7" t="n">
        <v>1</v>
      </c>
      <c r="J1760" s="12" t="n">
        <f t="normal" ca="1">A1774</f>
        <v>0</v>
      </c>
    </row>
    <row r="1761" spans="1:10">
      <c r="A1761" t="s">
        <v>4</v>
      </c>
      <c r="B1761" s="4" t="s">
        <v>5</v>
      </c>
      <c r="C1761" s="4" t="s">
        <v>15</v>
      </c>
      <c r="D1761" s="4" t="s">
        <v>10</v>
      </c>
      <c r="E1761" s="4" t="s">
        <v>6</v>
      </c>
    </row>
    <row r="1762" spans="1:10">
      <c r="A1762" t="n">
        <v>13913</v>
      </c>
      <c r="B1762" s="47" t="n">
        <v>51</v>
      </c>
      <c r="C1762" s="7" t="n">
        <v>4</v>
      </c>
      <c r="D1762" s="7" t="n">
        <v>9</v>
      </c>
      <c r="E1762" s="7" t="s">
        <v>200</v>
      </c>
    </row>
    <row r="1763" spans="1:10">
      <c r="A1763" t="s">
        <v>4</v>
      </c>
      <c r="B1763" s="4" t="s">
        <v>5</v>
      </c>
      <c r="C1763" s="4" t="s">
        <v>10</v>
      </c>
    </row>
    <row r="1764" spans="1:10">
      <c r="A1764" t="n">
        <v>13926</v>
      </c>
      <c r="B1764" s="26" t="n">
        <v>16</v>
      </c>
      <c r="C1764" s="7" t="n">
        <v>0</v>
      </c>
    </row>
    <row r="1765" spans="1:10">
      <c r="A1765" t="s">
        <v>4</v>
      </c>
      <c r="B1765" s="4" t="s">
        <v>5</v>
      </c>
      <c r="C1765" s="4" t="s">
        <v>10</v>
      </c>
      <c r="D1765" s="4" t="s">
        <v>15</v>
      </c>
      <c r="E1765" s="4" t="s">
        <v>9</v>
      </c>
      <c r="F1765" s="4" t="s">
        <v>109</v>
      </c>
      <c r="G1765" s="4" t="s">
        <v>15</v>
      </c>
      <c r="H1765" s="4" t="s">
        <v>15</v>
      </c>
    </row>
    <row r="1766" spans="1:10">
      <c r="A1766" t="n">
        <v>13929</v>
      </c>
      <c r="B1766" s="53" t="n">
        <v>26</v>
      </c>
      <c r="C1766" s="7" t="n">
        <v>9</v>
      </c>
      <c r="D1766" s="7" t="n">
        <v>17</v>
      </c>
      <c r="E1766" s="7" t="n">
        <v>5393</v>
      </c>
      <c r="F1766" s="7" t="s">
        <v>201</v>
      </c>
      <c r="G1766" s="7" t="n">
        <v>2</v>
      </c>
      <c r="H1766" s="7" t="n">
        <v>0</v>
      </c>
    </row>
    <row r="1767" spans="1:10">
      <c r="A1767" t="s">
        <v>4</v>
      </c>
      <c r="B1767" s="4" t="s">
        <v>5</v>
      </c>
    </row>
    <row r="1768" spans="1:10">
      <c r="A1768" t="n">
        <v>14021</v>
      </c>
      <c r="B1768" s="54" t="n">
        <v>28</v>
      </c>
    </row>
    <row r="1769" spans="1:10">
      <c r="A1769" t="s">
        <v>4</v>
      </c>
      <c r="B1769" s="4" t="s">
        <v>5</v>
      </c>
      <c r="C1769" s="4" t="s">
        <v>10</v>
      </c>
      <c r="D1769" s="4" t="s">
        <v>15</v>
      </c>
    </row>
    <row r="1770" spans="1:10">
      <c r="A1770" t="n">
        <v>14022</v>
      </c>
      <c r="B1770" s="55" t="n">
        <v>89</v>
      </c>
      <c r="C1770" s="7" t="n">
        <v>65533</v>
      </c>
      <c r="D1770" s="7" t="n">
        <v>1</v>
      </c>
    </row>
    <row r="1771" spans="1:10">
      <c r="A1771" t="s">
        <v>4</v>
      </c>
      <c r="B1771" s="4" t="s">
        <v>5</v>
      </c>
      <c r="C1771" s="4" t="s">
        <v>22</v>
      </c>
    </row>
    <row r="1772" spans="1:10">
      <c r="A1772" t="n">
        <v>14026</v>
      </c>
      <c r="B1772" s="15" t="n">
        <v>3</v>
      </c>
      <c r="C1772" s="12" t="n">
        <f t="normal" ca="1">A1786</f>
        <v>0</v>
      </c>
    </row>
    <row r="1773" spans="1:10">
      <c r="A1773" t="s">
        <v>4</v>
      </c>
      <c r="B1773" s="4" t="s">
        <v>5</v>
      </c>
      <c r="C1773" s="4" t="s">
        <v>15</v>
      </c>
      <c r="D1773" s="41" t="s">
        <v>77</v>
      </c>
      <c r="E1773" s="4" t="s">
        <v>5</v>
      </c>
      <c r="F1773" s="4" t="s">
        <v>15</v>
      </c>
      <c r="G1773" s="4" t="s">
        <v>10</v>
      </c>
      <c r="H1773" s="41" t="s">
        <v>78</v>
      </c>
      <c r="I1773" s="4" t="s">
        <v>15</v>
      </c>
      <c r="J1773" s="4" t="s">
        <v>22</v>
      </c>
    </row>
    <row r="1774" spans="1:10">
      <c r="A1774" t="n">
        <v>14031</v>
      </c>
      <c r="B1774" s="11" t="n">
        <v>5</v>
      </c>
      <c r="C1774" s="7" t="n">
        <v>28</v>
      </c>
      <c r="D1774" s="41" t="s">
        <v>3</v>
      </c>
      <c r="E1774" s="31" t="n">
        <v>64</v>
      </c>
      <c r="F1774" s="7" t="n">
        <v>5</v>
      </c>
      <c r="G1774" s="7" t="n">
        <v>2</v>
      </c>
      <c r="H1774" s="41" t="s">
        <v>3</v>
      </c>
      <c r="I1774" s="7" t="n">
        <v>1</v>
      </c>
      <c r="J1774" s="12" t="n">
        <f t="normal" ca="1">A1786</f>
        <v>0</v>
      </c>
    </row>
    <row r="1775" spans="1:10">
      <c r="A1775" t="s">
        <v>4</v>
      </c>
      <c r="B1775" s="4" t="s">
        <v>5</v>
      </c>
      <c r="C1775" s="4" t="s">
        <v>15</v>
      </c>
      <c r="D1775" s="4" t="s">
        <v>10</v>
      </c>
      <c r="E1775" s="4" t="s">
        <v>6</v>
      </c>
    </row>
    <row r="1776" spans="1:10">
      <c r="A1776" t="n">
        <v>14042</v>
      </c>
      <c r="B1776" s="47" t="n">
        <v>51</v>
      </c>
      <c r="C1776" s="7" t="n">
        <v>4</v>
      </c>
      <c r="D1776" s="7" t="n">
        <v>2</v>
      </c>
      <c r="E1776" s="7" t="s">
        <v>200</v>
      </c>
    </row>
    <row r="1777" spans="1:10">
      <c r="A1777" t="s">
        <v>4</v>
      </c>
      <c r="B1777" s="4" t="s">
        <v>5</v>
      </c>
      <c r="C1777" s="4" t="s">
        <v>10</v>
      </c>
    </row>
    <row r="1778" spans="1:10">
      <c r="A1778" t="n">
        <v>14055</v>
      </c>
      <c r="B1778" s="26" t="n">
        <v>16</v>
      </c>
      <c r="C1778" s="7" t="n">
        <v>0</v>
      </c>
    </row>
    <row r="1779" spans="1:10">
      <c r="A1779" t="s">
        <v>4</v>
      </c>
      <c r="B1779" s="4" t="s">
        <v>5</v>
      </c>
      <c r="C1779" s="4" t="s">
        <v>10</v>
      </c>
      <c r="D1779" s="4" t="s">
        <v>15</v>
      </c>
      <c r="E1779" s="4" t="s">
        <v>9</v>
      </c>
      <c r="F1779" s="4" t="s">
        <v>109</v>
      </c>
      <c r="G1779" s="4" t="s">
        <v>15</v>
      </c>
      <c r="H1779" s="4" t="s">
        <v>15</v>
      </c>
    </row>
    <row r="1780" spans="1:10">
      <c r="A1780" t="n">
        <v>14058</v>
      </c>
      <c r="B1780" s="53" t="n">
        <v>26</v>
      </c>
      <c r="C1780" s="7" t="n">
        <v>2</v>
      </c>
      <c r="D1780" s="7" t="n">
        <v>17</v>
      </c>
      <c r="E1780" s="7" t="n">
        <v>6447</v>
      </c>
      <c r="F1780" s="7" t="s">
        <v>202</v>
      </c>
      <c r="G1780" s="7" t="n">
        <v>2</v>
      </c>
      <c r="H1780" s="7" t="n">
        <v>0</v>
      </c>
    </row>
    <row r="1781" spans="1:10">
      <c r="A1781" t="s">
        <v>4</v>
      </c>
      <c r="B1781" s="4" t="s">
        <v>5</v>
      </c>
    </row>
    <row r="1782" spans="1:10">
      <c r="A1782" t="n">
        <v>14151</v>
      </c>
      <c r="B1782" s="54" t="n">
        <v>28</v>
      </c>
    </row>
    <row r="1783" spans="1:10">
      <c r="A1783" t="s">
        <v>4</v>
      </c>
      <c r="B1783" s="4" t="s">
        <v>5</v>
      </c>
      <c r="C1783" s="4" t="s">
        <v>10</v>
      </c>
      <c r="D1783" s="4" t="s">
        <v>15</v>
      </c>
    </row>
    <row r="1784" spans="1:10">
      <c r="A1784" t="n">
        <v>14152</v>
      </c>
      <c r="B1784" s="55" t="n">
        <v>89</v>
      </c>
      <c r="C1784" s="7" t="n">
        <v>65533</v>
      </c>
      <c r="D1784" s="7" t="n">
        <v>1</v>
      </c>
    </row>
    <row r="1785" spans="1:10">
      <c r="A1785" t="s">
        <v>4</v>
      </c>
      <c r="B1785" s="4" t="s">
        <v>5</v>
      </c>
      <c r="C1785" s="4" t="s">
        <v>15</v>
      </c>
      <c r="D1785" s="4" t="s">
        <v>10</v>
      </c>
      <c r="E1785" s="4" t="s">
        <v>10</v>
      </c>
      <c r="F1785" s="4" t="s">
        <v>15</v>
      </c>
    </row>
    <row r="1786" spans="1:10">
      <c r="A1786" t="n">
        <v>14156</v>
      </c>
      <c r="B1786" s="56" t="n">
        <v>25</v>
      </c>
      <c r="C1786" s="7" t="n">
        <v>1</v>
      </c>
      <c r="D1786" s="7" t="n">
        <v>260</v>
      </c>
      <c r="E1786" s="7" t="n">
        <v>640</v>
      </c>
      <c r="F1786" s="7" t="n">
        <v>2</v>
      </c>
    </row>
    <row r="1787" spans="1:10">
      <c r="A1787" t="s">
        <v>4</v>
      </c>
      <c r="B1787" s="4" t="s">
        <v>5</v>
      </c>
      <c r="C1787" s="4" t="s">
        <v>15</v>
      </c>
      <c r="D1787" s="41" t="s">
        <v>77</v>
      </c>
      <c r="E1787" s="4" t="s">
        <v>5</v>
      </c>
      <c r="F1787" s="4" t="s">
        <v>15</v>
      </c>
      <c r="G1787" s="4" t="s">
        <v>10</v>
      </c>
      <c r="H1787" s="41" t="s">
        <v>78</v>
      </c>
      <c r="I1787" s="4" t="s">
        <v>15</v>
      </c>
      <c r="J1787" s="4" t="s">
        <v>22</v>
      </c>
    </row>
    <row r="1788" spans="1:10">
      <c r="A1788" t="n">
        <v>14163</v>
      </c>
      <c r="B1788" s="11" t="n">
        <v>5</v>
      </c>
      <c r="C1788" s="7" t="n">
        <v>28</v>
      </c>
      <c r="D1788" s="41" t="s">
        <v>3</v>
      </c>
      <c r="E1788" s="31" t="n">
        <v>64</v>
      </c>
      <c r="F1788" s="7" t="n">
        <v>5</v>
      </c>
      <c r="G1788" s="7" t="n">
        <v>1</v>
      </c>
      <c r="H1788" s="41" t="s">
        <v>3</v>
      </c>
      <c r="I1788" s="7" t="n">
        <v>1</v>
      </c>
      <c r="J1788" s="12" t="n">
        <f t="normal" ca="1">A1802</f>
        <v>0</v>
      </c>
    </row>
    <row r="1789" spans="1:10">
      <c r="A1789" t="s">
        <v>4</v>
      </c>
      <c r="B1789" s="4" t="s">
        <v>5</v>
      </c>
      <c r="C1789" s="4" t="s">
        <v>15</v>
      </c>
      <c r="D1789" s="4" t="s">
        <v>10</v>
      </c>
      <c r="E1789" s="4" t="s">
        <v>6</v>
      </c>
    </row>
    <row r="1790" spans="1:10">
      <c r="A1790" t="n">
        <v>14174</v>
      </c>
      <c r="B1790" s="47" t="n">
        <v>51</v>
      </c>
      <c r="C1790" s="7" t="n">
        <v>4</v>
      </c>
      <c r="D1790" s="7" t="n">
        <v>1</v>
      </c>
      <c r="E1790" s="7" t="s">
        <v>185</v>
      </c>
    </row>
    <row r="1791" spans="1:10">
      <c r="A1791" t="s">
        <v>4</v>
      </c>
      <c r="B1791" s="4" t="s">
        <v>5</v>
      </c>
      <c r="C1791" s="4" t="s">
        <v>10</v>
      </c>
    </row>
    <row r="1792" spans="1:10">
      <c r="A1792" t="n">
        <v>14188</v>
      </c>
      <c r="B1792" s="26" t="n">
        <v>16</v>
      </c>
      <c r="C1792" s="7" t="n">
        <v>0</v>
      </c>
    </row>
    <row r="1793" spans="1:10">
      <c r="A1793" t="s">
        <v>4</v>
      </c>
      <c r="B1793" s="4" t="s">
        <v>5</v>
      </c>
      <c r="C1793" s="4" t="s">
        <v>10</v>
      </c>
      <c r="D1793" s="4" t="s">
        <v>15</v>
      </c>
      <c r="E1793" s="4" t="s">
        <v>9</v>
      </c>
      <c r="F1793" s="4" t="s">
        <v>109</v>
      </c>
      <c r="G1793" s="4" t="s">
        <v>15</v>
      </c>
      <c r="H1793" s="4" t="s">
        <v>15</v>
      </c>
    </row>
    <row r="1794" spans="1:10">
      <c r="A1794" t="n">
        <v>14191</v>
      </c>
      <c r="B1794" s="53" t="n">
        <v>26</v>
      </c>
      <c r="C1794" s="7" t="n">
        <v>1</v>
      </c>
      <c r="D1794" s="7" t="n">
        <v>17</v>
      </c>
      <c r="E1794" s="7" t="n">
        <v>1441</v>
      </c>
      <c r="F1794" s="7" t="s">
        <v>203</v>
      </c>
      <c r="G1794" s="7" t="n">
        <v>2</v>
      </c>
      <c r="H1794" s="7" t="n">
        <v>0</v>
      </c>
    </row>
    <row r="1795" spans="1:10">
      <c r="A1795" t="s">
        <v>4</v>
      </c>
      <c r="B1795" s="4" t="s">
        <v>5</v>
      </c>
    </row>
    <row r="1796" spans="1:10">
      <c r="A1796" t="n">
        <v>14237</v>
      </c>
      <c r="B1796" s="54" t="n">
        <v>28</v>
      </c>
    </row>
    <row r="1797" spans="1:10">
      <c r="A1797" t="s">
        <v>4</v>
      </c>
      <c r="B1797" s="4" t="s">
        <v>5</v>
      </c>
      <c r="C1797" s="4" t="s">
        <v>10</v>
      </c>
      <c r="D1797" s="4" t="s">
        <v>15</v>
      </c>
    </row>
    <row r="1798" spans="1:10">
      <c r="A1798" t="n">
        <v>14238</v>
      </c>
      <c r="B1798" s="55" t="n">
        <v>89</v>
      </c>
      <c r="C1798" s="7" t="n">
        <v>65533</v>
      </c>
      <c r="D1798" s="7" t="n">
        <v>1</v>
      </c>
    </row>
    <row r="1799" spans="1:10">
      <c r="A1799" t="s">
        <v>4</v>
      </c>
      <c r="B1799" s="4" t="s">
        <v>5</v>
      </c>
      <c r="C1799" s="4" t="s">
        <v>22</v>
      </c>
    </row>
    <row r="1800" spans="1:10">
      <c r="A1800" t="n">
        <v>14242</v>
      </c>
      <c r="B1800" s="15" t="n">
        <v>3</v>
      </c>
      <c r="C1800" s="12" t="n">
        <f t="normal" ca="1">A1814</f>
        <v>0</v>
      </c>
    </row>
    <row r="1801" spans="1:10">
      <c r="A1801" t="s">
        <v>4</v>
      </c>
      <c r="B1801" s="4" t="s">
        <v>5</v>
      </c>
      <c r="C1801" s="4" t="s">
        <v>15</v>
      </c>
      <c r="D1801" s="41" t="s">
        <v>77</v>
      </c>
      <c r="E1801" s="4" t="s">
        <v>5</v>
      </c>
      <c r="F1801" s="4" t="s">
        <v>15</v>
      </c>
      <c r="G1801" s="4" t="s">
        <v>10</v>
      </c>
      <c r="H1801" s="41" t="s">
        <v>78</v>
      </c>
      <c r="I1801" s="4" t="s">
        <v>15</v>
      </c>
      <c r="J1801" s="4" t="s">
        <v>22</v>
      </c>
    </row>
    <row r="1802" spans="1:10">
      <c r="A1802" t="n">
        <v>14247</v>
      </c>
      <c r="B1802" s="11" t="n">
        <v>5</v>
      </c>
      <c r="C1802" s="7" t="n">
        <v>28</v>
      </c>
      <c r="D1802" s="41" t="s">
        <v>3</v>
      </c>
      <c r="E1802" s="31" t="n">
        <v>64</v>
      </c>
      <c r="F1802" s="7" t="n">
        <v>5</v>
      </c>
      <c r="G1802" s="7" t="n">
        <v>4</v>
      </c>
      <c r="H1802" s="41" t="s">
        <v>3</v>
      </c>
      <c r="I1802" s="7" t="n">
        <v>1</v>
      </c>
      <c r="J1802" s="12" t="n">
        <f t="normal" ca="1">A1814</f>
        <v>0</v>
      </c>
    </row>
    <row r="1803" spans="1:10">
      <c r="A1803" t="s">
        <v>4</v>
      </c>
      <c r="B1803" s="4" t="s">
        <v>5</v>
      </c>
      <c r="C1803" s="4" t="s">
        <v>15</v>
      </c>
      <c r="D1803" s="4" t="s">
        <v>10</v>
      </c>
      <c r="E1803" s="4" t="s">
        <v>6</v>
      </c>
    </row>
    <row r="1804" spans="1:10">
      <c r="A1804" t="n">
        <v>14258</v>
      </c>
      <c r="B1804" s="47" t="n">
        <v>51</v>
      </c>
      <c r="C1804" s="7" t="n">
        <v>4</v>
      </c>
      <c r="D1804" s="7" t="n">
        <v>4</v>
      </c>
      <c r="E1804" s="7" t="s">
        <v>185</v>
      </c>
    </row>
    <row r="1805" spans="1:10">
      <c r="A1805" t="s">
        <v>4</v>
      </c>
      <c r="B1805" s="4" t="s">
        <v>5</v>
      </c>
      <c r="C1805" s="4" t="s">
        <v>10</v>
      </c>
    </row>
    <row r="1806" spans="1:10">
      <c r="A1806" t="n">
        <v>14272</v>
      </c>
      <c r="B1806" s="26" t="n">
        <v>16</v>
      </c>
      <c r="C1806" s="7" t="n">
        <v>0</v>
      </c>
    </row>
    <row r="1807" spans="1:10">
      <c r="A1807" t="s">
        <v>4</v>
      </c>
      <c r="B1807" s="4" t="s">
        <v>5</v>
      </c>
      <c r="C1807" s="4" t="s">
        <v>10</v>
      </c>
      <c r="D1807" s="4" t="s">
        <v>15</v>
      </c>
      <c r="E1807" s="4" t="s">
        <v>9</v>
      </c>
      <c r="F1807" s="4" t="s">
        <v>109</v>
      </c>
      <c r="G1807" s="4" t="s">
        <v>15</v>
      </c>
      <c r="H1807" s="4" t="s">
        <v>15</v>
      </c>
    </row>
    <row r="1808" spans="1:10">
      <c r="A1808" t="n">
        <v>14275</v>
      </c>
      <c r="B1808" s="53" t="n">
        <v>26</v>
      </c>
      <c r="C1808" s="7" t="n">
        <v>4</v>
      </c>
      <c r="D1808" s="7" t="n">
        <v>17</v>
      </c>
      <c r="E1808" s="7" t="n">
        <v>7439</v>
      </c>
      <c r="F1808" s="7" t="s">
        <v>204</v>
      </c>
      <c r="G1808" s="7" t="n">
        <v>2</v>
      </c>
      <c r="H1808" s="7" t="n">
        <v>0</v>
      </c>
    </row>
    <row r="1809" spans="1:10">
      <c r="A1809" t="s">
        <v>4</v>
      </c>
      <c r="B1809" s="4" t="s">
        <v>5</v>
      </c>
    </row>
    <row r="1810" spans="1:10">
      <c r="A1810" t="n">
        <v>14323</v>
      </c>
      <c r="B1810" s="54" t="n">
        <v>28</v>
      </c>
    </row>
    <row r="1811" spans="1:10">
      <c r="A1811" t="s">
        <v>4</v>
      </c>
      <c r="B1811" s="4" t="s">
        <v>5</v>
      </c>
      <c r="C1811" s="4" t="s">
        <v>10</v>
      </c>
      <c r="D1811" s="4" t="s">
        <v>15</v>
      </c>
    </row>
    <row r="1812" spans="1:10">
      <c r="A1812" t="n">
        <v>14324</v>
      </c>
      <c r="B1812" s="55" t="n">
        <v>89</v>
      </c>
      <c r="C1812" s="7" t="n">
        <v>65533</v>
      </c>
      <c r="D1812" s="7" t="n">
        <v>1</v>
      </c>
    </row>
    <row r="1813" spans="1:10">
      <c r="A1813" t="s">
        <v>4</v>
      </c>
      <c r="B1813" s="4" t="s">
        <v>5</v>
      </c>
      <c r="C1813" s="4" t="s">
        <v>15</v>
      </c>
      <c r="D1813" s="4" t="s">
        <v>10</v>
      </c>
      <c r="E1813" s="4" t="s">
        <v>10</v>
      </c>
      <c r="F1813" s="4" t="s">
        <v>15</v>
      </c>
    </row>
    <row r="1814" spans="1:10">
      <c r="A1814" t="n">
        <v>14328</v>
      </c>
      <c r="B1814" s="56" t="n">
        <v>25</v>
      </c>
      <c r="C1814" s="7" t="n">
        <v>1</v>
      </c>
      <c r="D1814" s="7" t="n">
        <v>60</v>
      </c>
      <c r="E1814" s="7" t="n">
        <v>640</v>
      </c>
      <c r="F1814" s="7" t="n">
        <v>2</v>
      </c>
    </row>
    <row r="1815" spans="1:10">
      <c r="A1815" t="s">
        <v>4</v>
      </c>
      <c r="B1815" s="4" t="s">
        <v>5</v>
      </c>
      <c r="C1815" s="4" t="s">
        <v>15</v>
      </c>
      <c r="D1815" s="41" t="s">
        <v>77</v>
      </c>
      <c r="E1815" s="4" t="s">
        <v>5</v>
      </c>
      <c r="F1815" s="4" t="s">
        <v>15</v>
      </c>
      <c r="G1815" s="4" t="s">
        <v>10</v>
      </c>
      <c r="H1815" s="41" t="s">
        <v>78</v>
      </c>
      <c r="I1815" s="4" t="s">
        <v>15</v>
      </c>
      <c r="J1815" s="4" t="s">
        <v>22</v>
      </c>
    </row>
    <row r="1816" spans="1:10">
      <c r="A1816" t="n">
        <v>14335</v>
      </c>
      <c r="B1816" s="11" t="n">
        <v>5</v>
      </c>
      <c r="C1816" s="7" t="n">
        <v>28</v>
      </c>
      <c r="D1816" s="41" t="s">
        <v>3</v>
      </c>
      <c r="E1816" s="31" t="n">
        <v>64</v>
      </c>
      <c r="F1816" s="7" t="n">
        <v>5</v>
      </c>
      <c r="G1816" s="7" t="n">
        <v>5</v>
      </c>
      <c r="H1816" s="41" t="s">
        <v>3</v>
      </c>
      <c r="I1816" s="7" t="n">
        <v>1</v>
      </c>
      <c r="J1816" s="12" t="n">
        <f t="normal" ca="1">A1830</f>
        <v>0</v>
      </c>
    </row>
    <row r="1817" spans="1:10">
      <c r="A1817" t="s">
        <v>4</v>
      </c>
      <c r="B1817" s="4" t="s">
        <v>5</v>
      </c>
      <c r="C1817" s="4" t="s">
        <v>15</v>
      </c>
      <c r="D1817" s="4" t="s">
        <v>10</v>
      </c>
      <c r="E1817" s="4" t="s">
        <v>6</v>
      </c>
    </row>
    <row r="1818" spans="1:10">
      <c r="A1818" t="n">
        <v>14346</v>
      </c>
      <c r="B1818" s="47" t="n">
        <v>51</v>
      </c>
      <c r="C1818" s="7" t="n">
        <v>4</v>
      </c>
      <c r="D1818" s="7" t="n">
        <v>5</v>
      </c>
      <c r="E1818" s="7" t="s">
        <v>139</v>
      </c>
    </row>
    <row r="1819" spans="1:10">
      <c r="A1819" t="s">
        <v>4</v>
      </c>
      <c r="B1819" s="4" t="s">
        <v>5</v>
      </c>
      <c r="C1819" s="4" t="s">
        <v>10</v>
      </c>
    </row>
    <row r="1820" spans="1:10">
      <c r="A1820" t="n">
        <v>14359</v>
      </c>
      <c r="B1820" s="26" t="n">
        <v>16</v>
      </c>
      <c r="C1820" s="7" t="n">
        <v>0</v>
      </c>
    </row>
    <row r="1821" spans="1:10">
      <c r="A1821" t="s">
        <v>4</v>
      </c>
      <c r="B1821" s="4" t="s">
        <v>5</v>
      </c>
      <c r="C1821" s="4" t="s">
        <v>10</v>
      </c>
      <c r="D1821" s="4" t="s">
        <v>15</v>
      </c>
      <c r="E1821" s="4" t="s">
        <v>9</v>
      </c>
      <c r="F1821" s="4" t="s">
        <v>109</v>
      </c>
      <c r="G1821" s="4" t="s">
        <v>15</v>
      </c>
      <c r="H1821" s="4" t="s">
        <v>15</v>
      </c>
    </row>
    <row r="1822" spans="1:10">
      <c r="A1822" t="n">
        <v>14362</v>
      </c>
      <c r="B1822" s="53" t="n">
        <v>26</v>
      </c>
      <c r="C1822" s="7" t="n">
        <v>5</v>
      </c>
      <c r="D1822" s="7" t="n">
        <v>17</v>
      </c>
      <c r="E1822" s="7" t="n">
        <v>3442</v>
      </c>
      <c r="F1822" s="7" t="s">
        <v>205</v>
      </c>
      <c r="G1822" s="7" t="n">
        <v>2</v>
      </c>
      <c r="H1822" s="7" t="n">
        <v>0</v>
      </c>
    </row>
    <row r="1823" spans="1:10">
      <c r="A1823" t="s">
        <v>4</v>
      </c>
      <c r="B1823" s="4" t="s">
        <v>5</v>
      </c>
    </row>
    <row r="1824" spans="1:10">
      <c r="A1824" t="n">
        <v>14421</v>
      </c>
      <c r="B1824" s="54" t="n">
        <v>28</v>
      </c>
    </row>
    <row r="1825" spans="1:10">
      <c r="A1825" t="s">
        <v>4</v>
      </c>
      <c r="B1825" s="4" t="s">
        <v>5</v>
      </c>
      <c r="C1825" s="4" t="s">
        <v>10</v>
      </c>
      <c r="D1825" s="4" t="s">
        <v>15</v>
      </c>
    </row>
    <row r="1826" spans="1:10">
      <c r="A1826" t="n">
        <v>14422</v>
      </c>
      <c r="B1826" s="55" t="n">
        <v>89</v>
      </c>
      <c r="C1826" s="7" t="n">
        <v>65533</v>
      </c>
      <c r="D1826" s="7" t="n">
        <v>1</v>
      </c>
    </row>
    <row r="1827" spans="1:10">
      <c r="A1827" t="s">
        <v>4</v>
      </c>
      <c r="B1827" s="4" t="s">
        <v>5</v>
      </c>
      <c r="C1827" s="4" t="s">
        <v>22</v>
      </c>
    </row>
    <row r="1828" spans="1:10">
      <c r="A1828" t="n">
        <v>14426</v>
      </c>
      <c r="B1828" s="15" t="n">
        <v>3</v>
      </c>
      <c r="C1828" s="12" t="n">
        <f t="normal" ca="1">A1842</f>
        <v>0</v>
      </c>
    </row>
    <row r="1829" spans="1:10">
      <c r="A1829" t="s">
        <v>4</v>
      </c>
      <c r="B1829" s="4" t="s">
        <v>5</v>
      </c>
      <c r="C1829" s="4" t="s">
        <v>15</v>
      </c>
      <c r="D1829" s="41" t="s">
        <v>77</v>
      </c>
      <c r="E1829" s="4" t="s">
        <v>5</v>
      </c>
      <c r="F1829" s="4" t="s">
        <v>15</v>
      </c>
      <c r="G1829" s="4" t="s">
        <v>10</v>
      </c>
      <c r="H1829" s="41" t="s">
        <v>78</v>
      </c>
      <c r="I1829" s="4" t="s">
        <v>15</v>
      </c>
      <c r="J1829" s="4" t="s">
        <v>22</v>
      </c>
    </row>
    <row r="1830" spans="1:10">
      <c r="A1830" t="n">
        <v>14431</v>
      </c>
      <c r="B1830" s="11" t="n">
        <v>5</v>
      </c>
      <c r="C1830" s="7" t="n">
        <v>28</v>
      </c>
      <c r="D1830" s="41" t="s">
        <v>3</v>
      </c>
      <c r="E1830" s="31" t="n">
        <v>64</v>
      </c>
      <c r="F1830" s="7" t="n">
        <v>5</v>
      </c>
      <c r="G1830" s="7" t="n">
        <v>8</v>
      </c>
      <c r="H1830" s="41" t="s">
        <v>3</v>
      </c>
      <c r="I1830" s="7" t="n">
        <v>1</v>
      </c>
      <c r="J1830" s="12" t="n">
        <f t="normal" ca="1">A1842</f>
        <v>0</v>
      </c>
    </row>
    <row r="1831" spans="1:10">
      <c r="A1831" t="s">
        <v>4</v>
      </c>
      <c r="B1831" s="4" t="s">
        <v>5</v>
      </c>
      <c r="C1831" s="4" t="s">
        <v>15</v>
      </c>
      <c r="D1831" s="4" t="s">
        <v>10</v>
      </c>
      <c r="E1831" s="4" t="s">
        <v>6</v>
      </c>
    </row>
    <row r="1832" spans="1:10">
      <c r="A1832" t="n">
        <v>14442</v>
      </c>
      <c r="B1832" s="47" t="n">
        <v>51</v>
      </c>
      <c r="C1832" s="7" t="n">
        <v>4</v>
      </c>
      <c r="D1832" s="7" t="n">
        <v>8</v>
      </c>
      <c r="E1832" s="7" t="s">
        <v>111</v>
      </c>
    </row>
    <row r="1833" spans="1:10">
      <c r="A1833" t="s">
        <v>4</v>
      </c>
      <c r="B1833" s="4" t="s">
        <v>5</v>
      </c>
      <c r="C1833" s="4" t="s">
        <v>10</v>
      </c>
    </row>
    <row r="1834" spans="1:10">
      <c r="A1834" t="n">
        <v>14455</v>
      </c>
      <c r="B1834" s="26" t="n">
        <v>16</v>
      </c>
      <c r="C1834" s="7" t="n">
        <v>0</v>
      </c>
    </row>
    <row r="1835" spans="1:10">
      <c r="A1835" t="s">
        <v>4</v>
      </c>
      <c r="B1835" s="4" t="s">
        <v>5</v>
      </c>
      <c r="C1835" s="4" t="s">
        <v>10</v>
      </c>
      <c r="D1835" s="4" t="s">
        <v>15</v>
      </c>
      <c r="E1835" s="4" t="s">
        <v>9</v>
      </c>
      <c r="F1835" s="4" t="s">
        <v>109</v>
      </c>
      <c r="G1835" s="4" t="s">
        <v>15</v>
      </c>
      <c r="H1835" s="4" t="s">
        <v>15</v>
      </c>
    </row>
    <row r="1836" spans="1:10">
      <c r="A1836" t="n">
        <v>14458</v>
      </c>
      <c r="B1836" s="53" t="n">
        <v>26</v>
      </c>
      <c r="C1836" s="7" t="n">
        <v>8</v>
      </c>
      <c r="D1836" s="7" t="n">
        <v>17</v>
      </c>
      <c r="E1836" s="7" t="n">
        <v>9390</v>
      </c>
      <c r="F1836" s="7" t="s">
        <v>206</v>
      </c>
      <c r="G1836" s="7" t="n">
        <v>2</v>
      </c>
      <c r="H1836" s="7" t="n">
        <v>0</v>
      </c>
    </row>
    <row r="1837" spans="1:10">
      <c r="A1837" t="s">
        <v>4</v>
      </c>
      <c r="B1837" s="4" t="s">
        <v>5</v>
      </c>
    </row>
    <row r="1838" spans="1:10">
      <c r="A1838" t="n">
        <v>14531</v>
      </c>
      <c r="B1838" s="54" t="n">
        <v>28</v>
      </c>
    </row>
    <row r="1839" spans="1:10">
      <c r="A1839" t="s">
        <v>4</v>
      </c>
      <c r="B1839" s="4" t="s">
        <v>5</v>
      </c>
      <c r="C1839" s="4" t="s">
        <v>10</v>
      </c>
      <c r="D1839" s="4" t="s">
        <v>15</v>
      </c>
    </row>
    <row r="1840" spans="1:10">
      <c r="A1840" t="n">
        <v>14532</v>
      </c>
      <c r="B1840" s="55" t="n">
        <v>89</v>
      </c>
      <c r="C1840" s="7" t="n">
        <v>65533</v>
      </c>
      <c r="D1840" s="7" t="n">
        <v>1</v>
      </c>
    </row>
    <row r="1841" spans="1:10">
      <c r="A1841" t="s">
        <v>4</v>
      </c>
      <c r="B1841" s="4" t="s">
        <v>5</v>
      </c>
      <c r="C1841" s="4" t="s">
        <v>15</v>
      </c>
      <c r="D1841" s="4" t="s">
        <v>10</v>
      </c>
      <c r="E1841" s="4" t="s">
        <v>10</v>
      </c>
      <c r="F1841" s="4" t="s">
        <v>15</v>
      </c>
    </row>
    <row r="1842" spans="1:10">
      <c r="A1842" t="n">
        <v>14536</v>
      </c>
      <c r="B1842" s="56" t="n">
        <v>25</v>
      </c>
      <c r="C1842" s="7" t="n">
        <v>1</v>
      </c>
      <c r="D1842" s="7" t="n">
        <v>65535</v>
      </c>
      <c r="E1842" s="7" t="n">
        <v>65535</v>
      </c>
      <c r="F1842" s="7" t="n">
        <v>0</v>
      </c>
    </row>
    <row r="1843" spans="1:10">
      <c r="A1843" t="s">
        <v>4</v>
      </c>
      <c r="B1843" s="4" t="s">
        <v>5</v>
      </c>
      <c r="C1843" s="4" t="s">
        <v>15</v>
      </c>
      <c r="D1843" s="4" t="s">
        <v>10</v>
      </c>
      <c r="E1843" s="4" t="s">
        <v>21</v>
      </c>
    </row>
    <row r="1844" spans="1:10">
      <c r="A1844" t="n">
        <v>14543</v>
      </c>
      <c r="B1844" s="28" t="n">
        <v>58</v>
      </c>
      <c r="C1844" s="7" t="n">
        <v>101</v>
      </c>
      <c r="D1844" s="7" t="n">
        <v>300</v>
      </c>
      <c r="E1844" s="7" t="n">
        <v>1</v>
      </c>
    </row>
    <row r="1845" spans="1:10">
      <c r="A1845" t="s">
        <v>4</v>
      </c>
      <c r="B1845" s="4" t="s">
        <v>5</v>
      </c>
      <c r="C1845" s="4" t="s">
        <v>15</v>
      </c>
      <c r="D1845" s="4" t="s">
        <v>10</v>
      </c>
    </row>
    <row r="1846" spans="1:10">
      <c r="A1846" t="n">
        <v>14551</v>
      </c>
      <c r="B1846" s="28" t="n">
        <v>58</v>
      </c>
      <c r="C1846" s="7" t="n">
        <v>254</v>
      </c>
      <c r="D1846" s="7" t="n">
        <v>0</v>
      </c>
    </row>
    <row r="1847" spans="1:10">
      <c r="A1847" t="s">
        <v>4</v>
      </c>
      <c r="B1847" s="4" t="s">
        <v>5</v>
      </c>
      <c r="C1847" s="4" t="s">
        <v>15</v>
      </c>
      <c r="D1847" s="4" t="s">
        <v>15</v>
      </c>
      <c r="E1847" s="4" t="s">
        <v>21</v>
      </c>
      <c r="F1847" s="4" t="s">
        <v>21</v>
      </c>
      <c r="G1847" s="4" t="s">
        <v>21</v>
      </c>
      <c r="H1847" s="4" t="s">
        <v>10</v>
      </c>
    </row>
    <row r="1848" spans="1:10">
      <c r="A1848" t="n">
        <v>14555</v>
      </c>
      <c r="B1848" s="32" t="n">
        <v>45</v>
      </c>
      <c r="C1848" s="7" t="n">
        <v>2</v>
      </c>
      <c r="D1848" s="7" t="n">
        <v>3</v>
      </c>
      <c r="E1848" s="7" t="n">
        <v>-0.00999999977648258</v>
      </c>
      <c r="F1848" s="7" t="n">
        <v>5.26000022888184</v>
      </c>
      <c r="G1848" s="7" t="n">
        <v>-115.629997253418</v>
      </c>
      <c r="H1848" s="7" t="n">
        <v>0</v>
      </c>
    </row>
    <row r="1849" spans="1:10">
      <c r="A1849" t="s">
        <v>4</v>
      </c>
      <c r="B1849" s="4" t="s">
        <v>5</v>
      </c>
      <c r="C1849" s="4" t="s">
        <v>15</v>
      </c>
      <c r="D1849" s="4" t="s">
        <v>15</v>
      </c>
      <c r="E1849" s="4" t="s">
        <v>21</v>
      </c>
      <c r="F1849" s="4" t="s">
        <v>21</v>
      </c>
      <c r="G1849" s="4" t="s">
        <v>21</v>
      </c>
      <c r="H1849" s="4" t="s">
        <v>10</v>
      </c>
      <c r="I1849" s="4" t="s">
        <v>15</v>
      </c>
    </row>
    <row r="1850" spans="1:10">
      <c r="A1850" t="n">
        <v>14572</v>
      </c>
      <c r="B1850" s="32" t="n">
        <v>45</v>
      </c>
      <c r="C1850" s="7" t="n">
        <v>4</v>
      </c>
      <c r="D1850" s="7" t="n">
        <v>3</v>
      </c>
      <c r="E1850" s="7" t="n">
        <v>356.429992675781</v>
      </c>
      <c r="F1850" s="7" t="n">
        <v>140.669998168945</v>
      </c>
      <c r="G1850" s="7" t="n">
        <v>0</v>
      </c>
      <c r="H1850" s="7" t="n">
        <v>0</v>
      </c>
      <c r="I1850" s="7" t="n">
        <v>1</v>
      </c>
    </row>
    <row r="1851" spans="1:10">
      <c r="A1851" t="s">
        <v>4</v>
      </c>
      <c r="B1851" s="4" t="s">
        <v>5</v>
      </c>
      <c r="C1851" s="4" t="s">
        <v>15</v>
      </c>
      <c r="D1851" s="4" t="s">
        <v>15</v>
      </c>
      <c r="E1851" s="4" t="s">
        <v>21</v>
      </c>
      <c r="F1851" s="4" t="s">
        <v>10</v>
      </c>
    </row>
    <row r="1852" spans="1:10">
      <c r="A1852" t="n">
        <v>14590</v>
      </c>
      <c r="B1852" s="32" t="n">
        <v>45</v>
      </c>
      <c r="C1852" s="7" t="n">
        <v>5</v>
      </c>
      <c r="D1852" s="7" t="n">
        <v>3</v>
      </c>
      <c r="E1852" s="7" t="n">
        <v>3.90000009536743</v>
      </c>
      <c r="F1852" s="7" t="n">
        <v>0</v>
      </c>
    </row>
    <row r="1853" spans="1:10">
      <c r="A1853" t="s">
        <v>4</v>
      </c>
      <c r="B1853" s="4" t="s">
        <v>5</v>
      </c>
      <c r="C1853" s="4" t="s">
        <v>15</v>
      </c>
      <c r="D1853" s="4" t="s">
        <v>15</v>
      </c>
      <c r="E1853" s="4" t="s">
        <v>21</v>
      </c>
      <c r="F1853" s="4" t="s">
        <v>10</v>
      </c>
    </row>
    <row r="1854" spans="1:10">
      <c r="A1854" t="n">
        <v>14599</v>
      </c>
      <c r="B1854" s="32" t="n">
        <v>45</v>
      </c>
      <c r="C1854" s="7" t="n">
        <v>11</v>
      </c>
      <c r="D1854" s="7" t="n">
        <v>3</v>
      </c>
      <c r="E1854" s="7" t="n">
        <v>17.3999996185303</v>
      </c>
      <c r="F1854" s="7" t="n">
        <v>0</v>
      </c>
    </row>
    <row r="1855" spans="1:10">
      <c r="A1855" t="s">
        <v>4</v>
      </c>
      <c r="B1855" s="4" t="s">
        <v>5</v>
      </c>
      <c r="C1855" s="4" t="s">
        <v>15</v>
      </c>
      <c r="D1855" s="4" t="s">
        <v>15</v>
      </c>
      <c r="E1855" s="4" t="s">
        <v>21</v>
      </c>
      <c r="F1855" s="4" t="s">
        <v>21</v>
      </c>
      <c r="G1855" s="4" t="s">
        <v>21</v>
      </c>
      <c r="H1855" s="4" t="s">
        <v>10</v>
      </c>
      <c r="I1855" s="4" t="s">
        <v>15</v>
      </c>
    </row>
    <row r="1856" spans="1:10">
      <c r="A1856" t="n">
        <v>14608</v>
      </c>
      <c r="B1856" s="32" t="n">
        <v>45</v>
      </c>
      <c r="C1856" s="7" t="n">
        <v>4</v>
      </c>
      <c r="D1856" s="7" t="n">
        <v>3</v>
      </c>
      <c r="E1856" s="7" t="n">
        <v>357.820007324219</v>
      </c>
      <c r="F1856" s="7" t="n">
        <v>146.339996337891</v>
      </c>
      <c r="G1856" s="7" t="n">
        <v>0</v>
      </c>
      <c r="H1856" s="7" t="n">
        <v>15000</v>
      </c>
      <c r="I1856" s="7" t="n">
        <v>1</v>
      </c>
    </row>
    <row r="1857" spans="1:9">
      <c r="A1857" t="s">
        <v>4</v>
      </c>
      <c r="B1857" s="4" t="s">
        <v>5</v>
      </c>
      <c r="C1857" s="4" t="s">
        <v>15</v>
      </c>
      <c r="D1857" s="4" t="s">
        <v>15</v>
      </c>
      <c r="E1857" s="4" t="s">
        <v>21</v>
      </c>
      <c r="F1857" s="4" t="s">
        <v>10</v>
      </c>
    </row>
    <row r="1858" spans="1:9">
      <c r="A1858" t="n">
        <v>14626</v>
      </c>
      <c r="B1858" s="32" t="n">
        <v>45</v>
      </c>
      <c r="C1858" s="7" t="n">
        <v>5</v>
      </c>
      <c r="D1858" s="7" t="n">
        <v>3</v>
      </c>
      <c r="E1858" s="7" t="n">
        <v>3.70000004768372</v>
      </c>
      <c r="F1858" s="7" t="n">
        <v>15000</v>
      </c>
    </row>
    <row r="1859" spans="1:9">
      <c r="A1859" t="s">
        <v>4</v>
      </c>
      <c r="B1859" s="4" t="s">
        <v>5</v>
      </c>
      <c r="C1859" s="4" t="s">
        <v>15</v>
      </c>
      <c r="D1859" s="4" t="s">
        <v>10</v>
      </c>
      <c r="E1859" s="4" t="s">
        <v>6</v>
      </c>
      <c r="F1859" s="4" t="s">
        <v>6</v>
      </c>
      <c r="G1859" s="4" t="s">
        <v>6</v>
      </c>
      <c r="H1859" s="4" t="s">
        <v>6</v>
      </c>
    </row>
    <row r="1860" spans="1:9">
      <c r="A1860" t="n">
        <v>14635</v>
      </c>
      <c r="B1860" s="47" t="n">
        <v>51</v>
      </c>
      <c r="C1860" s="7" t="n">
        <v>3</v>
      </c>
      <c r="D1860" s="7" t="n">
        <v>61440</v>
      </c>
      <c r="E1860" s="7" t="s">
        <v>94</v>
      </c>
      <c r="F1860" s="7" t="s">
        <v>95</v>
      </c>
      <c r="G1860" s="7" t="s">
        <v>96</v>
      </c>
      <c r="H1860" s="7" t="s">
        <v>97</v>
      </c>
    </row>
    <row r="1861" spans="1:9">
      <c r="A1861" t="s">
        <v>4</v>
      </c>
      <c r="B1861" s="4" t="s">
        <v>5</v>
      </c>
      <c r="C1861" s="4" t="s">
        <v>15</v>
      </c>
      <c r="D1861" s="4" t="s">
        <v>10</v>
      </c>
      <c r="E1861" s="4" t="s">
        <v>6</v>
      </c>
      <c r="F1861" s="4" t="s">
        <v>6</v>
      </c>
      <c r="G1861" s="4" t="s">
        <v>6</v>
      </c>
      <c r="H1861" s="4" t="s">
        <v>6</v>
      </c>
    </row>
    <row r="1862" spans="1:9">
      <c r="A1862" t="n">
        <v>14648</v>
      </c>
      <c r="B1862" s="47" t="n">
        <v>51</v>
      </c>
      <c r="C1862" s="7" t="n">
        <v>3</v>
      </c>
      <c r="D1862" s="7" t="n">
        <v>61441</v>
      </c>
      <c r="E1862" s="7" t="s">
        <v>94</v>
      </c>
      <c r="F1862" s="7" t="s">
        <v>95</v>
      </c>
      <c r="G1862" s="7" t="s">
        <v>96</v>
      </c>
      <c r="H1862" s="7" t="s">
        <v>97</v>
      </c>
    </row>
    <row r="1863" spans="1:9">
      <c r="A1863" t="s">
        <v>4</v>
      </c>
      <c r="B1863" s="4" t="s">
        <v>5</v>
      </c>
      <c r="C1863" s="4" t="s">
        <v>15</v>
      </c>
      <c r="D1863" s="4" t="s">
        <v>10</v>
      </c>
      <c r="E1863" s="4" t="s">
        <v>6</v>
      </c>
      <c r="F1863" s="4" t="s">
        <v>6</v>
      </c>
      <c r="G1863" s="4" t="s">
        <v>6</v>
      </c>
      <c r="H1863" s="4" t="s">
        <v>6</v>
      </c>
    </row>
    <row r="1864" spans="1:9">
      <c r="A1864" t="n">
        <v>14661</v>
      </c>
      <c r="B1864" s="47" t="n">
        <v>51</v>
      </c>
      <c r="C1864" s="7" t="n">
        <v>3</v>
      </c>
      <c r="D1864" s="7" t="n">
        <v>61442</v>
      </c>
      <c r="E1864" s="7" t="s">
        <v>94</v>
      </c>
      <c r="F1864" s="7" t="s">
        <v>95</v>
      </c>
      <c r="G1864" s="7" t="s">
        <v>96</v>
      </c>
      <c r="H1864" s="7" t="s">
        <v>97</v>
      </c>
    </row>
    <row r="1865" spans="1:9">
      <c r="A1865" t="s">
        <v>4</v>
      </c>
      <c r="B1865" s="4" t="s">
        <v>5</v>
      </c>
      <c r="C1865" s="4" t="s">
        <v>15</v>
      </c>
      <c r="D1865" s="4" t="s">
        <v>10</v>
      </c>
      <c r="E1865" s="4" t="s">
        <v>6</v>
      </c>
      <c r="F1865" s="4" t="s">
        <v>6</v>
      </c>
      <c r="G1865" s="4" t="s">
        <v>6</v>
      </c>
      <c r="H1865" s="4" t="s">
        <v>6</v>
      </c>
    </row>
    <row r="1866" spans="1:9">
      <c r="A1866" t="n">
        <v>14674</v>
      </c>
      <c r="B1866" s="47" t="n">
        <v>51</v>
      </c>
      <c r="C1866" s="7" t="n">
        <v>3</v>
      </c>
      <c r="D1866" s="7" t="n">
        <v>61443</v>
      </c>
      <c r="E1866" s="7" t="s">
        <v>94</v>
      </c>
      <c r="F1866" s="7" t="s">
        <v>95</v>
      </c>
      <c r="G1866" s="7" t="s">
        <v>96</v>
      </c>
      <c r="H1866" s="7" t="s">
        <v>97</v>
      </c>
    </row>
    <row r="1867" spans="1:9">
      <c r="A1867" t="s">
        <v>4</v>
      </c>
      <c r="B1867" s="4" t="s">
        <v>5</v>
      </c>
      <c r="C1867" s="4" t="s">
        <v>15</v>
      </c>
      <c r="D1867" s="4" t="s">
        <v>10</v>
      </c>
      <c r="E1867" s="4" t="s">
        <v>6</v>
      </c>
      <c r="F1867" s="4" t="s">
        <v>6</v>
      </c>
      <c r="G1867" s="4" t="s">
        <v>6</v>
      </c>
      <c r="H1867" s="4" t="s">
        <v>6</v>
      </c>
    </row>
    <row r="1868" spans="1:9">
      <c r="A1868" t="n">
        <v>14687</v>
      </c>
      <c r="B1868" s="47" t="n">
        <v>51</v>
      </c>
      <c r="C1868" s="7" t="n">
        <v>3</v>
      </c>
      <c r="D1868" s="7" t="n">
        <v>61444</v>
      </c>
      <c r="E1868" s="7" t="s">
        <v>94</v>
      </c>
      <c r="F1868" s="7" t="s">
        <v>95</v>
      </c>
      <c r="G1868" s="7" t="s">
        <v>96</v>
      </c>
      <c r="H1868" s="7" t="s">
        <v>97</v>
      </c>
    </row>
    <row r="1869" spans="1:9">
      <c r="A1869" t="s">
        <v>4</v>
      </c>
      <c r="B1869" s="4" t="s">
        <v>5</v>
      </c>
      <c r="C1869" s="4" t="s">
        <v>15</v>
      </c>
      <c r="D1869" s="4" t="s">
        <v>10</v>
      </c>
      <c r="E1869" s="4" t="s">
        <v>6</v>
      </c>
      <c r="F1869" s="4" t="s">
        <v>6</v>
      </c>
      <c r="G1869" s="4" t="s">
        <v>6</v>
      </c>
      <c r="H1869" s="4" t="s">
        <v>6</v>
      </c>
    </row>
    <row r="1870" spans="1:9">
      <c r="A1870" t="n">
        <v>14700</v>
      </c>
      <c r="B1870" s="47" t="n">
        <v>51</v>
      </c>
      <c r="C1870" s="7" t="n">
        <v>3</v>
      </c>
      <c r="D1870" s="7" t="n">
        <v>61445</v>
      </c>
      <c r="E1870" s="7" t="s">
        <v>94</v>
      </c>
      <c r="F1870" s="7" t="s">
        <v>95</v>
      </c>
      <c r="G1870" s="7" t="s">
        <v>96</v>
      </c>
      <c r="H1870" s="7" t="s">
        <v>97</v>
      </c>
    </row>
    <row r="1871" spans="1:9">
      <c r="A1871" t="s">
        <v>4</v>
      </c>
      <c r="B1871" s="4" t="s">
        <v>5</v>
      </c>
      <c r="C1871" s="4" t="s">
        <v>15</v>
      </c>
      <c r="D1871" s="4" t="s">
        <v>10</v>
      </c>
      <c r="E1871" s="4" t="s">
        <v>6</v>
      </c>
      <c r="F1871" s="4" t="s">
        <v>6</v>
      </c>
      <c r="G1871" s="4" t="s">
        <v>6</v>
      </c>
      <c r="H1871" s="4" t="s">
        <v>6</v>
      </c>
    </row>
    <row r="1872" spans="1:9">
      <c r="A1872" t="n">
        <v>14713</v>
      </c>
      <c r="B1872" s="47" t="n">
        <v>51</v>
      </c>
      <c r="C1872" s="7" t="n">
        <v>3</v>
      </c>
      <c r="D1872" s="7" t="n">
        <v>61446</v>
      </c>
      <c r="E1872" s="7" t="s">
        <v>94</v>
      </c>
      <c r="F1872" s="7" t="s">
        <v>95</v>
      </c>
      <c r="G1872" s="7" t="s">
        <v>96</v>
      </c>
      <c r="H1872" s="7" t="s">
        <v>97</v>
      </c>
    </row>
    <row r="1873" spans="1:8">
      <c r="A1873" t="s">
        <v>4</v>
      </c>
      <c r="B1873" s="4" t="s">
        <v>5</v>
      </c>
      <c r="C1873" s="4" t="s">
        <v>15</v>
      </c>
      <c r="D1873" s="4" t="s">
        <v>10</v>
      </c>
      <c r="E1873" s="4" t="s">
        <v>6</v>
      </c>
      <c r="F1873" s="4" t="s">
        <v>6</v>
      </c>
      <c r="G1873" s="4" t="s">
        <v>6</v>
      </c>
      <c r="H1873" s="4" t="s">
        <v>6</v>
      </c>
    </row>
    <row r="1874" spans="1:8">
      <c r="A1874" t="n">
        <v>14726</v>
      </c>
      <c r="B1874" s="47" t="n">
        <v>51</v>
      </c>
      <c r="C1874" s="7" t="n">
        <v>3</v>
      </c>
      <c r="D1874" s="7" t="n">
        <v>0</v>
      </c>
      <c r="E1874" s="7" t="s">
        <v>97</v>
      </c>
      <c r="F1874" s="7" t="s">
        <v>97</v>
      </c>
      <c r="G1874" s="7" t="s">
        <v>96</v>
      </c>
      <c r="H1874" s="7" t="s">
        <v>97</v>
      </c>
    </row>
    <row r="1875" spans="1:8">
      <c r="A1875" t="s">
        <v>4</v>
      </c>
      <c r="B1875" s="4" t="s">
        <v>5</v>
      </c>
      <c r="C1875" s="4" t="s">
        <v>15</v>
      </c>
      <c r="D1875" s="4" t="s">
        <v>10</v>
      </c>
    </row>
    <row r="1876" spans="1:8">
      <c r="A1876" t="n">
        <v>14739</v>
      </c>
      <c r="B1876" s="28" t="n">
        <v>58</v>
      </c>
      <c r="C1876" s="7" t="n">
        <v>255</v>
      </c>
      <c r="D1876" s="7" t="n">
        <v>0</v>
      </c>
    </row>
    <row r="1877" spans="1:8">
      <c r="A1877" t="s">
        <v>4</v>
      </c>
      <c r="B1877" s="4" t="s">
        <v>5</v>
      </c>
      <c r="C1877" s="4" t="s">
        <v>10</v>
      </c>
      <c r="D1877" s="4" t="s">
        <v>15</v>
      </c>
      <c r="E1877" s="4" t="s">
        <v>21</v>
      </c>
      <c r="F1877" s="4" t="s">
        <v>10</v>
      </c>
    </row>
    <row r="1878" spans="1:8">
      <c r="A1878" t="n">
        <v>14743</v>
      </c>
      <c r="B1878" s="58" t="n">
        <v>59</v>
      </c>
      <c r="C1878" s="7" t="n">
        <v>0</v>
      </c>
      <c r="D1878" s="7" t="n">
        <v>9</v>
      </c>
      <c r="E1878" s="7" t="n">
        <v>0.150000005960464</v>
      </c>
      <c r="F1878" s="7" t="n">
        <v>0</v>
      </c>
    </row>
    <row r="1879" spans="1:8">
      <c r="A1879" t="s">
        <v>4</v>
      </c>
      <c r="B1879" s="4" t="s">
        <v>5</v>
      </c>
      <c r="C1879" s="4" t="s">
        <v>10</v>
      </c>
    </row>
    <row r="1880" spans="1:8">
      <c r="A1880" t="n">
        <v>14753</v>
      </c>
      <c r="B1880" s="26" t="n">
        <v>16</v>
      </c>
      <c r="C1880" s="7" t="n">
        <v>2000</v>
      </c>
    </row>
    <row r="1881" spans="1:8">
      <c r="A1881" t="s">
        <v>4</v>
      </c>
      <c r="B1881" s="4" t="s">
        <v>5</v>
      </c>
      <c r="C1881" s="4" t="s">
        <v>15</v>
      </c>
      <c r="D1881" s="4" t="s">
        <v>10</v>
      </c>
      <c r="E1881" s="4" t="s">
        <v>6</v>
      </c>
    </row>
    <row r="1882" spans="1:8">
      <c r="A1882" t="n">
        <v>14756</v>
      </c>
      <c r="B1882" s="47" t="n">
        <v>51</v>
      </c>
      <c r="C1882" s="7" t="n">
        <v>4</v>
      </c>
      <c r="D1882" s="7" t="n">
        <v>0</v>
      </c>
      <c r="E1882" s="7" t="s">
        <v>156</v>
      </c>
    </row>
    <row r="1883" spans="1:8">
      <c r="A1883" t="s">
        <v>4</v>
      </c>
      <c r="B1883" s="4" t="s">
        <v>5</v>
      </c>
      <c r="C1883" s="4" t="s">
        <v>10</v>
      </c>
    </row>
    <row r="1884" spans="1:8">
      <c r="A1884" t="n">
        <v>14770</v>
      </c>
      <c r="B1884" s="26" t="n">
        <v>16</v>
      </c>
      <c r="C1884" s="7" t="n">
        <v>0</v>
      </c>
    </row>
    <row r="1885" spans="1:8">
      <c r="A1885" t="s">
        <v>4</v>
      </c>
      <c r="B1885" s="4" t="s">
        <v>5</v>
      </c>
      <c r="C1885" s="4" t="s">
        <v>10</v>
      </c>
      <c r="D1885" s="4" t="s">
        <v>15</v>
      </c>
      <c r="E1885" s="4" t="s">
        <v>9</v>
      </c>
      <c r="F1885" s="4" t="s">
        <v>109</v>
      </c>
      <c r="G1885" s="4" t="s">
        <v>15</v>
      </c>
      <c r="H1885" s="4" t="s">
        <v>15</v>
      </c>
      <c r="I1885" s="4" t="s">
        <v>15</v>
      </c>
      <c r="J1885" s="4" t="s">
        <v>9</v>
      </c>
      <c r="K1885" s="4" t="s">
        <v>109</v>
      </c>
      <c r="L1885" s="4" t="s">
        <v>15</v>
      </c>
      <c r="M1885" s="4" t="s">
        <v>15</v>
      </c>
      <c r="N1885" s="4" t="s">
        <v>15</v>
      </c>
      <c r="O1885" s="4" t="s">
        <v>9</v>
      </c>
      <c r="P1885" s="4" t="s">
        <v>109</v>
      </c>
      <c r="Q1885" s="4" t="s">
        <v>15</v>
      </c>
      <c r="R1885" s="4" t="s">
        <v>15</v>
      </c>
    </row>
    <row r="1886" spans="1:8">
      <c r="A1886" t="n">
        <v>14773</v>
      </c>
      <c r="B1886" s="53" t="n">
        <v>26</v>
      </c>
      <c r="C1886" s="7" t="n">
        <v>0</v>
      </c>
      <c r="D1886" s="7" t="n">
        <v>17</v>
      </c>
      <c r="E1886" s="7" t="n">
        <v>53033</v>
      </c>
      <c r="F1886" s="7" t="s">
        <v>207</v>
      </c>
      <c r="G1886" s="7" t="n">
        <v>2</v>
      </c>
      <c r="H1886" s="7" t="n">
        <v>3</v>
      </c>
      <c r="I1886" s="7" t="n">
        <v>17</v>
      </c>
      <c r="J1886" s="7" t="n">
        <v>53034</v>
      </c>
      <c r="K1886" s="7" t="s">
        <v>208</v>
      </c>
      <c r="L1886" s="7" t="n">
        <v>2</v>
      </c>
      <c r="M1886" s="7" t="n">
        <v>3</v>
      </c>
      <c r="N1886" s="7" t="n">
        <v>17</v>
      </c>
      <c r="O1886" s="7" t="n">
        <v>53035</v>
      </c>
      <c r="P1886" s="7" t="s">
        <v>209</v>
      </c>
      <c r="Q1886" s="7" t="n">
        <v>2</v>
      </c>
      <c r="R1886" s="7" t="n">
        <v>0</v>
      </c>
    </row>
    <row r="1887" spans="1:8">
      <c r="A1887" t="s">
        <v>4</v>
      </c>
      <c r="B1887" s="4" t="s">
        <v>5</v>
      </c>
    </row>
    <row r="1888" spans="1:8">
      <c r="A1888" t="n">
        <v>15068</v>
      </c>
      <c r="B1888" s="54" t="n">
        <v>28</v>
      </c>
    </row>
    <row r="1889" spans="1:18">
      <c r="A1889" t="s">
        <v>4</v>
      </c>
      <c r="B1889" s="4" t="s">
        <v>5</v>
      </c>
      <c r="C1889" s="4" t="s">
        <v>10</v>
      </c>
      <c r="D1889" s="4" t="s">
        <v>15</v>
      </c>
    </row>
    <row r="1890" spans="1:18">
      <c r="A1890" t="n">
        <v>15069</v>
      </c>
      <c r="B1890" s="55" t="n">
        <v>89</v>
      </c>
      <c r="C1890" s="7" t="n">
        <v>65533</v>
      </c>
      <c r="D1890" s="7" t="n">
        <v>1</v>
      </c>
    </row>
    <row r="1891" spans="1:18">
      <c r="A1891" t="s">
        <v>4</v>
      </c>
      <c r="B1891" s="4" t="s">
        <v>5</v>
      </c>
      <c r="C1891" s="4" t="s">
        <v>15</v>
      </c>
      <c r="D1891" s="4" t="s">
        <v>10</v>
      </c>
      <c r="E1891" s="4" t="s">
        <v>21</v>
      </c>
    </row>
    <row r="1892" spans="1:18">
      <c r="A1892" t="n">
        <v>15073</v>
      </c>
      <c r="B1892" s="28" t="n">
        <v>58</v>
      </c>
      <c r="C1892" s="7" t="n">
        <v>101</v>
      </c>
      <c r="D1892" s="7" t="n">
        <v>300</v>
      </c>
      <c r="E1892" s="7" t="n">
        <v>1</v>
      </c>
    </row>
    <row r="1893" spans="1:18">
      <c r="A1893" t="s">
        <v>4</v>
      </c>
      <c r="B1893" s="4" t="s">
        <v>5</v>
      </c>
      <c r="C1893" s="4" t="s">
        <v>15</v>
      </c>
      <c r="D1893" s="4" t="s">
        <v>10</v>
      </c>
    </row>
    <row r="1894" spans="1:18">
      <c r="A1894" t="n">
        <v>15081</v>
      </c>
      <c r="B1894" s="28" t="n">
        <v>58</v>
      </c>
      <c r="C1894" s="7" t="n">
        <v>254</v>
      </c>
      <c r="D1894" s="7" t="n">
        <v>0</v>
      </c>
    </row>
    <row r="1895" spans="1:18">
      <c r="A1895" t="s">
        <v>4</v>
      </c>
      <c r="B1895" s="4" t="s">
        <v>5</v>
      </c>
      <c r="C1895" s="4" t="s">
        <v>15</v>
      </c>
      <c r="D1895" s="4" t="s">
        <v>15</v>
      </c>
      <c r="E1895" s="4" t="s">
        <v>21</v>
      </c>
      <c r="F1895" s="4" t="s">
        <v>21</v>
      </c>
      <c r="G1895" s="4" t="s">
        <v>21</v>
      </c>
      <c r="H1895" s="4" t="s">
        <v>10</v>
      </c>
    </row>
    <row r="1896" spans="1:18">
      <c r="A1896" t="n">
        <v>15085</v>
      </c>
      <c r="B1896" s="32" t="n">
        <v>45</v>
      </c>
      <c r="C1896" s="7" t="n">
        <v>2</v>
      </c>
      <c r="D1896" s="7" t="n">
        <v>3</v>
      </c>
      <c r="E1896" s="7" t="n">
        <v>-0.189999997615814</v>
      </c>
      <c r="F1896" s="7" t="n">
        <v>5.42000007629395</v>
      </c>
      <c r="G1896" s="7" t="n">
        <v>-116.379997253418</v>
      </c>
      <c r="H1896" s="7" t="n">
        <v>0</v>
      </c>
    </row>
    <row r="1897" spans="1:18">
      <c r="A1897" t="s">
        <v>4</v>
      </c>
      <c r="B1897" s="4" t="s">
        <v>5</v>
      </c>
      <c r="C1897" s="4" t="s">
        <v>15</v>
      </c>
      <c r="D1897" s="4" t="s">
        <v>15</v>
      </c>
      <c r="E1897" s="4" t="s">
        <v>21</v>
      </c>
      <c r="F1897" s="4" t="s">
        <v>21</v>
      </c>
      <c r="G1897" s="4" t="s">
        <v>21</v>
      </c>
      <c r="H1897" s="4" t="s">
        <v>10</v>
      </c>
      <c r="I1897" s="4" t="s">
        <v>15</v>
      </c>
    </row>
    <row r="1898" spans="1:18">
      <c r="A1898" t="n">
        <v>15102</v>
      </c>
      <c r="B1898" s="32" t="n">
        <v>45</v>
      </c>
      <c r="C1898" s="7" t="n">
        <v>4</v>
      </c>
      <c r="D1898" s="7" t="n">
        <v>3</v>
      </c>
      <c r="E1898" s="7" t="n">
        <v>3.5</v>
      </c>
      <c r="F1898" s="7" t="n">
        <v>330.540008544922</v>
      </c>
      <c r="G1898" s="7" t="n">
        <v>0</v>
      </c>
      <c r="H1898" s="7" t="n">
        <v>0</v>
      </c>
      <c r="I1898" s="7" t="n">
        <v>1</v>
      </c>
    </row>
    <row r="1899" spans="1:18">
      <c r="A1899" t="s">
        <v>4</v>
      </c>
      <c r="B1899" s="4" t="s">
        <v>5</v>
      </c>
      <c r="C1899" s="4" t="s">
        <v>15</v>
      </c>
      <c r="D1899" s="4" t="s">
        <v>15</v>
      </c>
      <c r="E1899" s="4" t="s">
        <v>21</v>
      </c>
      <c r="F1899" s="4" t="s">
        <v>10</v>
      </c>
    </row>
    <row r="1900" spans="1:18">
      <c r="A1900" t="n">
        <v>15120</v>
      </c>
      <c r="B1900" s="32" t="n">
        <v>45</v>
      </c>
      <c r="C1900" s="7" t="n">
        <v>5</v>
      </c>
      <c r="D1900" s="7" t="n">
        <v>3</v>
      </c>
      <c r="E1900" s="7" t="n">
        <v>19.2000007629395</v>
      </c>
      <c r="F1900" s="7" t="n">
        <v>0</v>
      </c>
    </row>
    <row r="1901" spans="1:18">
      <c r="A1901" t="s">
        <v>4</v>
      </c>
      <c r="B1901" s="4" t="s">
        <v>5</v>
      </c>
      <c r="C1901" s="4" t="s">
        <v>15</v>
      </c>
      <c r="D1901" s="4" t="s">
        <v>15</v>
      </c>
      <c r="E1901" s="4" t="s">
        <v>21</v>
      </c>
      <c r="F1901" s="4" t="s">
        <v>10</v>
      </c>
    </row>
    <row r="1902" spans="1:18">
      <c r="A1902" t="n">
        <v>15129</v>
      </c>
      <c r="B1902" s="32" t="n">
        <v>45</v>
      </c>
      <c r="C1902" s="7" t="n">
        <v>11</v>
      </c>
      <c r="D1902" s="7" t="n">
        <v>3</v>
      </c>
      <c r="E1902" s="7" t="n">
        <v>9.39999961853027</v>
      </c>
      <c r="F1902" s="7" t="n">
        <v>0</v>
      </c>
    </row>
    <row r="1903" spans="1:18">
      <c r="A1903" t="s">
        <v>4</v>
      </c>
      <c r="B1903" s="4" t="s">
        <v>5</v>
      </c>
      <c r="C1903" s="4" t="s">
        <v>15</v>
      </c>
    </row>
    <row r="1904" spans="1:18">
      <c r="A1904" t="n">
        <v>15138</v>
      </c>
      <c r="B1904" s="51" t="n">
        <v>116</v>
      </c>
      <c r="C1904" s="7" t="n">
        <v>0</v>
      </c>
    </row>
    <row r="1905" spans="1:9">
      <c r="A1905" t="s">
        <v>4</v>
      </c>
      <c r="B1905" s="4" t="s">
        <v>5</v>
      </c>
      <c r="C1905" s="4" t="s">
        <v>15</v>
      </c>
      <c r="D1905" s="4" t="s">
        <v>10</v>
      </c>
    </row>
    <row r="1906" spans="1:9">
      <c r="A1906" t="n">
        <v>15140</v>
      </c>
      <c r="B1906" s="51" t="n">
        <v>116</v>
      </c>
      <c r="C1906" s="7" t="n">
        <v>2</v>
      </c>
      <c r="D1906" s="7" t="n">
        <v>1</v>
      </c>
    </row>
    <row r="1907" spans="1:9">
      <c r="A1907" t="s">
        <v>4</v>
      </c>
      <c r="B1907" s="4" t="s">
        <v>5</v>
      </c>
      <c r="C1907" s="4" t="s">
        <v>15</v>
      </c>
      <c r="D1907" s="4" t="s">
        <v>9</v>
      </c>
    </row>
    <row r="1908" spans="1:9">
      <c r="A1908" t="n">
        <v>15144</v>
      </c>
      <c r="B1908" s="51" t="n">
        <v>116</v>
      </c>
      <c r="C1908" s="7" t="n">
        <v>5</v>
      </c>
      <c r="D1908" s="7" t="n">
        <v>1120403456</v>
      </c>
    </row>
    <row r="1909" spans="1:9">
      <c r="A1909" t="s">
        <v>4</v>
      </c>
      <c r="B1909" s="4" t="s">
        <v>5</v>
      </c>
      <c r="C1909" s="4" t="s">
        <v>15</v>
      </c>
      <c r="D1909" s="4" t="s">
        <v>10</v>
      </c>
    </row>
    <row r="1910" spans="1:9">
      <c r="A1910" t="n">
        <v>15150</v>
      </c>
      <c r="B1910" s="51" t="n">
        <v>116</v>
      </c>
      <c r="C1910" s="7" t="n">
        <v>6</v>
      </c>
      <c r="D1910" s="7" t="n">
        <v>1</v>
      </c>
    </row>
    <row r="1911" spans="1:9">
      <c r="A1911" t="s">
        <v>4</v>
      </c>
      <c r="B1911" s="4" t="s">
        <v>5</v>
      </c>
      <c r="C1911" s="4" t="s">
        <v>15</v>
      </c>
      <c r="D1911" s="4" t="s">
        <v>10</v>
      </c>
    </row>
    <row r="1912" spans="1:9">
      <c r="A1912" t="n">
        <v>15154</v>
      </c>
      <c r="B1912" s="28" t="n">
        <v>58</v>
      </c>
      <c r="C1912" s="7" t="n">
        <v>255</v>
      </c>
      <c r="D1912" s="7" t="n">
        <v>0</v>
      </c>
    </row>
    <row r="1913" spans="1:9">
      <c r="A1913" t="s">
        <v>4</v>
      </c>
      <c r="B1913" s="4" t="s">
        <v>5</v>
      </c>
      <c r="C1913" s="4" t="s">
        <v>15</v>
      </c>
      <c r="D1913" s="4" t="s">
        <v>10</v>
      </c>
      <c r="E1913" s="4" t="s">
        <v>6</v>
      </c>
    </row>
    <row r="1914" spans="1:9">
      <c r="A1914" t="n">
        <v>15158</v>
      </c>
      <c r="B1914" s="47" t="n">
        <v>51</v>
      </c>
      <c r="C1914" s="7" t="n">
        <v>4</v>
      </c>
      <c r="D1914" s="7" t="n">
        <v>29</v>
      </c>
      <c r="E1914" s="7" t="s">
        <v>135</v>
      </c>
    </row>
    <row r="1915" spans="1:9">
      <c r="A1915" t="s">
        <v>4</v>
      </c>
      <c r="B1915" s="4" t="s">
        <v>5</v>
      </c>
      <c r="C1915" s="4" t="s">
        <v>10</v>
      </c>
    </row>
    <row r="1916" spans="1:9">
      <c r="A1916" t="n">
        <v>15172</v>
      </c>
      <c r="B1916" s="26" t="n">
        <v>16</v>
      </c>
      <c r="C1916" s="7" t="n">
        <v>0</v>
      </c>
    </row>
    <row r="1917" spans="1:9">
      <c r="A1917" t="s">
        <v>4</v>
      </c>
      <c r="B1917" s="4" t="s">
        <v>5</v>
      </c>
      <c r="C1917" s="4" t="s">
        <v>10</v>
      </c>
      <c r="D1917" s="4" t="s">
        <v>15</v>
      </c>
      <c r="E1917" s="4" t="s">
        <v>9</v>
      </c>
      <c r="F1917" s="4" t="s">
        <v>109</v>
      </c>
      <c r="G1917" s="4" t="s">
        <v>15</v>
      </c>
      <c r="H1917" s="4" t="s">
        <v>15</v>
      </c>
    </row>
    <row r="1918" spans="1:9">
      <c r="A1918" t="n">
        <v>15175</v>
      </c>
      <c r="B1918" s="53" t="n">
        <v>26</v>
      </c>
      <c r="C1918" s="7" t="n">
        <v>29</v>
      </c>
      <c r="D1918" s="7" t="n">
        <v>17</v>
      </c>
      <c r="E1918" s="7" t="n">
        <v>39439</v>
      </c>
      <c r="F1918" s="7" t="s">
        <v>175</v>
      </c>
      <c r="G1918" s="7" t="n">
        <v>2</v>
      </c>
      <c r="H1918" s="7" t="n">
        <v>0</v>
      </c>
    </row>
    <row r="1919" spans="1:9">
      <c r="A1919" t="s">
        <v>4</v>
      </c>
      <c r="B1919" s="4" t="s">
        <v>5</v>
      </c>
    </row>
    <row r="1920" spans="1:9">
      <c r="A1920" t="n">
        <v>15193</v>
      </c>
      <c r="B1920" s="54" t="n">
        <v>28</v>
      </c>
    </row>
    <row r="1921" spans="1:8">
      <c r="A1921" t="s">
        <v>4</v>
      </c>
      <c r="B1921" s="4" t="s">
        <v>5</v>
      </c>
      <c r="C1921" s="4" t="s">
        <v>10</v>
      </c>
      <c r="D1921" s="4" t="s">
        <v>15</v>
      </c>
    </row>
    <row r="1922" spans="1:8">
      <c r="A1922" t="n">
        <v>15194</v>
      </c>
      <c r="B1922" s="55" t="n">
        <v>89</v>
      </c>
      <c r="C1922" s="7" t="n">
        <v>65533</v>
      </c>
      <c r="D1922" s="7" t="n">
        <v>1</v>
      </c>
    </row>
    <row r="1923" spans="1:8">
      <c r="A1923" t="s">
        <v>4</v>
      </c>
      <c r="B1923" s="4" t="s">
        <v>5</v>
      </c>
      <c r="C1923" s="4" t="s">
        <v>15</v>
      </c>
      <c r="D1923" s="41" t="s">
        <v>77</v>
      </c>
      <c r="E1923" s="4" t="s">
        <v>5</v>
      </c>
      <c r="F1923" s="4" t="s">
        <v>15</v>
      </c>
      <c r="G1923" s="4" t="s">
        <v>10</v>
      </c>
      <c r="H1923" s="41" t="s">
        <v>78</v>
      </c>
      <c r="I1923" s="4" t="s">
        <v>15</v>
      </c>
      <c r="J1923" s="4" t="s">
        <v>22</v>
      </c>
    </row>
    <row r="1924" spans="1:8">
      <c r="A1924" t="n">
        <v>15198</v>
      </c>
      <c r="B1924" s="11" t="n">
        <v>5</v>
      </c>
      <c r="C1924" s="7" t="n">
        <v>28</v>
      </c>
      <c r="D1924" s="41" t="s">
        <v>3</v>
      </c>
      <c r="E1924" s="31" t="n">
        <v>64</v>
      </c>
      <c r="F1924" s="7" t="n">
        <v>5</v>
      </c>
      <c r="G1924" s="7" t="n">
        <v>6</v>
      </c>
      <c r="H1924" s="41" t="s">
        <v>3</v>
      </c>
      <c r="I1924" s="7" t="n">
        <v>1</v>
      </c>
      <c r="J1924" s="12" t="n">
        <f t="normal" ca="1">A1936</f>
        <v>0</v>
      </c>
    </row>
    <row r="1925" spans="1:8">
      <c r="A1925" t="s">
        <v>4</v>
      </c>
      <c r="B1925" s="4" t="s">
        <v>5</v>
      </c>
      <c r="C1925" s="4" t="s">
        <v>15</v>
      </c>
      <c r="D1925" s="4" t="s">
        <v>10</v>
      </c>
      <c r="E1925" s="4" t="s">
        <v>6</v>
      </c>
    </row>
    <row r="1926" spans="1:8">
      <c r="A1926" t="n">
        <v>15209</v>
      </c>
      <c r="B1926" s="47" t="n">
        <v>51</v>
      </c>
      <c r="C1926" s="7" t="n">
        <v>4</v>
      </c>
      <c r="D1926" s="7" t="n">
        <v>6</v>
      </c>
      <c r="E1926" s="7" t="s">
        <v>180</v>
      </c>
    </row>
    <row r="1927" spans="1:8">
      <c r="A1927" t="s">
        <v>4</v>
      </c>
      <c r="B1927" s="4" t="s">
        <v>5</v>
      </c>
      <c r="C1927" s="4" t="s">
        <v>10</v>
      </c>
    </row>
    <row r="1928" spans="1:8">
      <c r="A1928" t="n">
        <v>15222</v>
      </c>
      <c r="B1928" s="26" t="n">
        <v>16</v>
      </c>
      <c r="C1928" s="7" t="n">
        <v>0</v>
      </c>
    </row>
    <row r="1929" spans="1:8">
      <c r="A1929" t="s">
        <v>4</v>
      </c>
      <c r="B1929" s="4" t="s">
        <v>5</v>
      </c>
      <c r="C1929" s="4" t="s">
        <v>10</v>
      </c>
      <c r="D1929" s="4" t="s">
        <v>15</v>
      </c>
      <c r="E1929" s="4" t="s">
        <v>9</v>
      </c>
      <c r="F1929" s="4" t="s">
        <v>109</v>
      </c>
      <c r="G1929" s="4" t="s">
        <v>15</v>
      </c>
      <c r="H1929" s="4" t="s">
        <v>15</v>
      </c>
    </row>
    <row r="1930" spans="1:8">
      <c r="A1930" t="n">
        <v>15225</v>
      </c>
      <c r="B1930" s="53" t="n">
        <v>26</v>
      </c>
      <c r="C1930" s="7" t="n">
        <v>6</v>
      </c>
      <c r="D1930" s="7" t="n">
        <v>17</v>
      </c>
      <c r="E1930" s="7" t="n">
        <v>8466</v>
      </c>
      <c r="F1930" s="7" t="s">
        <v>210</v>
      </c>
      <c r="G1930" s="7" t="n">
        <v>2</v>
      </c>
      <c r="H1930" s="7" t="n">
        <v>0</v>
      </c>
    </row>
    <row r="1931" spans="1:8">
      <c r="A1931" t="s">
        <v>4</v>
      </c>
      <c r="B1931" s="4" t="s">
        <v>5</v>
      </c>
    </row>
    <row r="1932" spans="1:8">
      <c r="A1932" t="n">
        <v>15265</v>
      </c>
      <c r="B1932" s="54" t="n">
        <v>28</v>
      </c>
    </row>
    <row r="1933" spans="1:8">
      <c r="A1933" t="s">
        <v>4</v>
      </c>
      <c r="B1933" s="4" t="s">
        <v>5</v>
      </c>
      <c r="C1933" s="4" t="s">
        <v>10</v>
      </c>
      <c r="D1933" s="4" t="s">
        <v>15</v>
      </c>
    </row>
    <row r="1934" spans="1:8">
      <c r="A1934" t="n">
        <v>15266</v>
      </c>
      <c r="B1934" s="55" t="n">
        <v>89</v>
      </c>
      <c r="C1934" s="7" t="n">
        <v>65533</v>
      </c>
      <c r="D1934" s="7" t="n">
        <v>1</v>
      </c>
    </row>
    <row r="1935" spans="1:8">
      <c r="A1935" t="s">
        <v>4</v>
      </c>
      <c r="B1935" s="4" t="s">
        <v>5</v>
      </c>
      <c r="C1935" s="4" t="s">
        <v>15</v>
      </c>
      <c r="D1935" s="41" t="s">
        <v>77</v>
      </c>
      <c r="E1935" s="4" t="s">
        <v>5</v>
      </c>
      <c r="F1935" s="4" t="s">
        <v>15</v>
      </c>
      <c r="G1935" s="4" t="s">
        <v>10</v>
      </c>
      <c r="H1935" s="41" t="s">
        <v>78</v>
      </c>
      <c r="I1935" s="4" t="s">
        <v>15</v>
      </c>
      <c r="J1935" s="4" t="s">
        <v>22</v>
      </c>
    </row>
    <row r="1936" spans="1:8">
      <c r="A1936" t="n">
        <v>15270</v>
      </c>
      <c r="B1936" s="11" t="n">
        <v>5</v>
      </c>
      <c r="C1936" s="7" t="n">
        <v>28</v>
      </c>
      <c r="D1936" s="41" t="s">
        <v>3</v>
      </c>
      <c r="E1936" s="31" t="n">
        <v>64</v>
      </c>
      <c r="F1936" s="7" t="n">
        <v>5</v>
      </c>
      <c r="G1936" s="7" t="n">
        <v>4</v>
      </c>
      <c r="H1936" s="41" t="s">
        <v>3</v>
      </c>
      <c r="I1936" s="7" t="n">
        <v>1</v>
      </c>
      <c r="J1936" s="12" t="n">
        <f t="normal" ca="1">A1948</f>
        <v>0</v>
      </c>
    </row>
    <row r="1937" spans="1:10">
      <c r="A1937" t="s">
        <v>4</v>
      </c>
      <c r="B1937" s="4" t="s">
        <v>5</v>
      </c>
      <c r="C1937" s="4" t="s">
        <v>15</v>
      </c>
      <c r="D1937" s="4" t="s">
        <v>10</v>
      </c>
      <c r="E1937" s="4" t="s">
        <v>6</v>
      </c>
    </row>
    <row r="1938" spans="1:10">
      <c r="A1938" t="n">
        <v>15281</v>
      </c>
      <c r="B1938" s="47" t="n">
        <v>51</v>
      </c>
      <c r="C1938" s="7" t="n">
        <v>4</v>
      </c>
      <c r="D1938" s="7" t="n">
        <v>4</v>
      </c>
      <c r="E1938" s="7" t="s">
        <v>180</v>
      </c>
    </row>
    <row r="1939" spans="1:10">
      <c r="A1939" t="s">
        <v>4</v>
      </c>
      <c r="B1939" s="4" t="s">
        <v>5</v>
      </c>
      <c r="C1939" s="4" t="s">
        <v>10</v>
      </c>
    </row>
    <row r="1940" spans="1:10">
      <c r="A1940" t="n">
        <v>15294</v>
      </c>
      <c r="B1940" s="26" t="n">
        <v>16</v>
      </c>
      <c r="C1940" s="7" t="n">
        <v>0</v>
      </c>
    </row>
    <row r="1941" spans="1:10">
      <c r="A1941" t="s">
        <v>4</v>
      </c>
      <c r="B1941" s="4" t="s">
        <v>5</v>
      </c>
      <c r="C1941" s="4" t="s">
        <v>10</v>
      </c>
      <c r="D1941" s="4" t="s">
        <v>15</v>
      </c>
      <c r="E1941" s="4" t="s">
        <v>9</v>
      </c>
      <c r="F1941" s="4" t="s">
        <v>109</v>
      </c>
      <c r="G1941" s="4" t="s">
        <v>15</v>
      </c>
      <c r="H1941" s="4" t="s">
        <v>15</v>
      </c>
    </row>
    <row r="1942" spans="1:10">
      <c r="A1942" t="n">
        <v>15297</v>
      </c>
      <c r="B1942" s="53" t="n">
        <v>26</v>
      </c>
      <c r="C1942" s="7" t="n">
        <v>4</v>
      </c>
      <c r="D1942" s="7" t="n">
        <v>17</v>
      </c>
      <c r="E1942" s="7" t="n">
        <v>7440</v>
      </c>
      <c r="F1942" s="7" t="s">
        <v>211</v>
      </c>
      <c r="G1942" s="7" t="n">
        <v>2</v>
      </c>
      <c r="H1942" s="7" t="n">
        <v>0</v>
      </c>
    </row>
    <row r="1943" spans="1:10">
      <c r="A1943" t="s">
        <v>4</v>
      </c>
      <c r="B1943" s="4" t="s">
        <v>5</v>
      </c>
    </row>
    <row r="1944" spans="1:10">
      <c r="A1944" t="n">
        <v>15339</v>
      </c>
      <c r="B1944" s="54" t="n">
        <v>28</v>
      </c>
    </row>
    <row r="1945" spans="1:10">
      <c r="A1945" t="s">
        <v>4</v>
      </c>
      <c r="B1945" s="4" t="s">
        <v>5</v>
      </c>
      <c r="C1945" s="4" t="s">
        <v>10</v>
      </c>
      <c r="D1945" s="4" t="s">
        <v>15</v>
      </c>
    </row>
    <row r="1946" spans="1:10">
      <c r="A1946" t="n">
        <v>15340</v>
      </c>
      <c r="B1946" s="55" t="n">
        <v>89</v>
      </c>
      <c r="C1946" s="7" t="n">
        <v>65533</v>
      </c>
      <c r="D1946" s="7" t="n">
        <v>1</v>
      </c>
    </row>
    <row r="1947" spans="1:10">
      <c r="A1947" t="s">
        <v>4</v>
      </c>
      <c r="B1947" s="4" t="s">
        <v>5</v>
      </c>
      <c r="C1947" s="4" t="s">
        <v>15</v>
      </c>
      <c r="D1947" s="41" t="s">
        <v>77</v>
      </c>
      <c r="E1947" s="4" t="s">
        <v>5</v>
      </c>
      <c r="F1947" s="4" t="s">
        <v>15</v>
      </c>
      <c r="G1947" s="4" t="s">
        <v>10</v>
      </c>
      <c r="H1947" s="41" t="s">
        <v>78</v>
      </c>
      <c r="I1947" s="4" t="s">
        <v>15</v>
      </c>
      <c r="J1947" s="41" t="s">
        <v>77</v>
      </c>
      <c r="K1947" s="4" t="s">
        <v>5</v>
      </c>
      <c r="L1947" s="4" t="s">
        <v>15</v>
      </c>
      <c r="M1947" s="4" t="s">
        <v>10</v>
      </c>
      <c r="N1947" s="41" t="s">
        <v>78</v>
      </c>
      <c r="O1947" s="4" t="s">
        <v>15</v>
      </c>
      <c r="P1947" s="4" t="s">
        <v>15</v>
      </c>
      <c r="Q1947" s="4" t="s">
        <v>22</v>
      </c>
    </row>
    <row r="1948" spans="1:10">
      <c r="A1948" t="n">
        <v>15344</v>
      </c>
      <c r="B1948" s="11" t="n">
        <v>5</v>
      </c>
      <c r="C1948" s="7" t="n">
        <v>28</v>
      </c>
      <c r="D1948" s="41" t="s">
        <v>3</v>
      </c>
      <c r="E1948" s="31" t="n">
        <v>64</v>
      </c>
      <c r="F1948" s="7" t="n">
        <v>5</v>
      </c>
      <c r="G1948" s="7" t="n">
        <v>11</v>
      </c>
      <c r="H1948" s="41" t="s">
        <v>3</v>
      </c>
      <c r="I1948" s="7" t="n">
        <v>28</v>
      </c>
      <c r="J1948" s="41" t="s">
        <v>3</v>
      </c>
      <c r="K1948" s="31" t="n">
        <v>64</v>
      </c>
      <c r="L1948" s="7" t="n">
        <v>5</v>
      </c>
      <c r="M1948" s="7" t="n">
        <v>2</v>
      </c>
      <c r="N1948" s="41" t="s">
        <v>3</v>
      </c>
      <c r="O1948" s="7" t="n">
        <v>11</v>
      </c>
      <c r="P1948" s="7" t="n">
        <v>1</v>
      </c>
      <c r="Q1948" s="12" t="n">
        <f t="normal" ca="1">A1962</f>
        <v>0</v>
      </c>
    </row>
    <row r="1949" spans="1:10">
      <c r="A1949" t="s">
        <v>4</v>
      </c>
      <c r="B1949" s="4" t="s">
        <v>5</v>
      </c>
      <c r="C1949" s="4" t="s">
        <v>15</v>
      </c>
      <c r="D1949" s="41" t="s">
        <v>77</v>
      </c>
      <c r="E1949" s="4" t="s">
        <v>5</v>
      </c>
      <c r="F1949" s="4" t="s">
        <v>15</v>
      </c>
      <c r="G1949" s="4" t="s">
        <v>10</v>
      </c>
      <c r="H1949" s="41" t="s">
        <v>78</v>
      </c>
      <c r="I1949" s="4" t="s">
        <v>15</v>
      </c>
      <c r="J1949" s="4" t="s">
        <v>22</v>
      </c>
    </row>
    <row r="1950" spans="1:10">
      <c r="A1950" t="n">
        <v>15361</v>
      </c>
      <c r="B1950" s="11" t="n">
        <v>5</v>
      </c>
      <c r="C1950" s="7" t="n">
        <v>28</v>
      </c>
      <c r="D1950" s="41" t="s">
        <v>3</v>
      </c>
      <c r="E1950" s="31" t="n">
        <v>64</v>
      </c>
      <c r="F1950" s="7" t="n">
        <v>5</v>
      </c>
      <c r="G1950" s="7" t="n">
        <v>8</v>
      </c>
      <c r="H1950" s="41" t="s">
        <v>3</v>
      </c>
      <c r="I1950" s="7" t="n">
        <v>1</v>
      </c>
      <c r="J1950" s="12" t="n">
        <f t="normal" ca="1">A1962</f>
        <v>0</v>
      </c>
    </row>
    <row r="1951" spans="1:10">
      <c r="A1951" t="s">
        <v>4</v>
      </c>
      <c r="B1951" s="4" t="s">
        <v>5</v>
      </c>
      <c r="C1951" s="4" t="s">
        <v>15</v>
      </c>
      <c r="D1951" s="4" t="s">
        <v>10</v>
      </c>
      <c r="E1951" s="4" t="s">
        <v>6</v>
      </c>
    </row>
    <row r="1952" spans="1:10">
      <c r="A1952" t="n">
        <v>15372</v>
      </c>
      <c r="B1952" s="47" t="n">
        <v>51</v>
      </c>
      <c r="C1952" s="7" t="n">
        <v>4</v>
      </c>
      <c r="D1952" s="7" t="n">
        <v>8</v>
      </c>
      <c r="E1952" s="7" t="s">
        <v>156</v>
      </c>
    </row>
    <row r="1953" spans="1:17">
      <c r="A1953" t="s">
        <v>4</v>
      </c>
      <c r="B1953" s="4" t="s">
        <v>5</v>
      </c>
      <c r="C1953" s="4" t="s">
        <v>10</v>
      </c>
    </row>
    <row r="1954" spans="1:17">
      <c r="A1954" t="n">
        <v>15386</v>
      </c>
      <c r="B1954" s="26" t="n">
        <v>16</v>
      </c>
      <c r="C1954" s="7" t="n">
        <v>0</v>
      </c>
    </row>
    <row r="1955" spans="1:17">
      <c r="A1955" t="s">
        <v>4</v>
      </c>
      <c r="B1955" s="4" t="s">
        <v>5</v>
      </c>
      <c r="C1955" s="4" t="s">
        <v>10</v>
      </c>
      <c r="D1955" s="4" t="s">
        <v>15</v>
      </c>
      <c r="E1955" s="4" t="s">
        <v>9</v>
      </c>
      <c r="F1955" s="4" t="s">
        <v>109</v>
      </c>
      <c r="G1955" s="4" t="s">
        <v>15</v>
      </c>
      <c r="H1955" s="4" t="s">
        <v>15</v>
      </c>
    </row>
    <row r="1956" spans="1:17">
      <c r="A1956" t="n">
        <v>15389</v>
      </c>
      <c r="B1956" s="53" t="n">
        <v>26</v>
      </c>
      <c r="C1956" s="7" t="n">
        <v>8</v>
      </c>
      <c r="D1956" s="7" t="n">
        <v>17</v>
      </c>
      <c r="E1956" s="7" t="n">
        <v>9391</v>
      </c>
      <c r="F1956" s="7" t="s">
        <v>212</v>
      </c>
      <c r="G1956" s="7" t="n">
        <v>2</v>
      </c>
      <c r="H1956" s="7" t="n">
        <v>0</v>
      </c>
    </row>
    <row r="1957" spans="1:17">
      <c r="A1957" t="s">
        <v>4</v>
      </c>
      <c r="B1957" s="4" t="s">
        <v>5</v>
      </c>
    </row>
    <row r="1958" spans="1:17">
      <c r="A1958" t="n">
        <v>15502</v>
      </c>
      <c r="B1958" s="54" t="n">
        <v>28</v>
      </c>
    </row>
    <row r="1959" spans="1:17">
      <c r="A1959" t="s">
        <v>4</v>
      </c>
      <c r="B1959" s="4" t="s">
        <v>5</v>
      </c>
      <c r="C1959" s="4" t="s">
        <v>10</v>
      </c>
      <c r="D1959" s="4" t="s">
        <v>15</v>
      </c>
    </row>
    <row r="1960" spans="1:17">
      <c r="A1960" t="n">
        <v>15503</v>
      </c>
      <c r="B1960" s="55" t="n">
        <v>89</v>
      </c>
      <c r="C1960" s="7" t="n">
        <v>65533</v>
      </c>
      <c r="D1960" s="7" t="n">
        <v>1</v>
      </c>
    </row>
    <row r="1961" spans="1:17">
      <c r="A1961" t="s">
        <v>4</v>
      </c>
      <c r="B1961" s="4" t="s">
        <v>5</v>
      </c>
      <c r="C1961" s="4" t="s">
        <v>15</v>
      </c>
      <c r="D1961" s="41" t="s">
        <v>77</v>
      </c>
      <c r="E1961" s="4" t="s">
        <v>5</v>
      </c>
      <c r="F1961" s="4" t="s">
        <v>15</v>
      </c>
      <c r="G1961" s="4" t="s">
        <v>10</v>
      </c>
      <c r="H1961" s="41" t="s">
        <v>78</v>
      </c>
      <c r="I1961" s="4" t="s">
        <v>15</v>
      </c>
      <c r="J1961" s="4" t="s">
        <v>22</v>
      </c>
    </row>
    <row r="1962" spans="1:17">
      <c r="A1962" t="n">
        <v>15507</v>
      </c>
      <c r="B1962" s="11" t="n">
        <v>5</v>
      </c>
      <c r="C1962" s="7" t="n">
        <v>28</v>
      </c>
      <c r="D1962" s="41" t="s">
        <v>3</v>
      </c>
      <c r="E1962" s="31" t="n">
        <v>64</v>
      </c>
      <c r="F1962" s="7" t="n">
        <v>5</v>
      </c>
      <c r="G1962" s="7" t="n">
        <v>2</v>
      </c>
      <c r="H1962" s="41" t="s">
        <v>3</v>
      </c>
      <c r="I1962" s="7" t="n">
        <v>1</v>
      </c>
      <c r="J1962" s="12" t="n">
        <f t="normal" ca="1">A1974</f>
        <v>0</v>
      </c>
    </row>
    <row r="1963" spans="1:17">
      <c r="A1963" t="s">
        <v>4</v>
      </c>
      <c r="B1963" s="4" t="s">
        <v>5</v>
      </c>
      <c r="C1963" s="4" t="s">
        <v>15</v>
      </c>
      <c r="D1963" s="4" t="s">
        <v>10</v>
      </c>
      <c r="E1963" s="4" t="s">
        <v>6</v>
      </c>
    </row>
    <row r="1964" spans="1:17">
      <c r="A1964" t="n">
        <v>15518</v>
      </c>
      <c r="B1964" s="47" t="n">
        <v>51</v>
      </c>
      <c r="C1964" s="7" t="n">
        <v>4</v>
      </c>
      <c r="D1964" s="7" t="n">
        <v>2</v>
      </c>
      <c r="E1964" s="7" t="s">
        <v>189</v>
      </c>
    </row>
    <row r="1965" spans="1:17">
      <c r="A1965" t="s">
        <v>4</v>
      </c>
      <c r="B1965" s="4" t="s">
        <v>5</v>
      </c>
      <c r="C1965" s="4" t="s">
        <v>10</v>
      </c>
    </row>
    <row r="1966" spans="1:17">
      <c r="A1966" t="n">
        <v>15531</v>
      </c>
      <c r="B1966" s="26" t="n">
        <v>16</v>
      </c>
      <c r="C1966" s="7" t="n">
        <v>0</v>
      </c>
    </row>
    <row r="1967" spans="1:17">
      <c r="A1967" t="s">
        <v>4</v>
      </c>
      <c r="B1967" s="4" t="s">
        <v>5</v>
      </c>
      <c r="C1967" s="4" t="s">
        <v>10</v>
      </c>
      <c r="D1967" s="4" t="s">
        <v>15</v>
      </c>
      <c r="E1967" s="4" t="s">
        <v>9</v>
      </c>
      <c r="F1967" s="4" t="s">
        <v>109</v>
      </c>
      <c r="G1967" s="4" t="s">
        <v>15</v>
      </c>
      <c r="H1967" s="4" t="s">
        <v>15</v>
      </c>
    </row>
    <row r="1968" spans="1:17">
      <c r="A1968" t="n">
        <v>15534</v>
      </c>
      <c r="B1968" s="53" t="n">
        <v>26</v>
      </c>
      <c r="C1968" s="7" t="n">
        <v>2</v>
      </c>
      <c r="D1968" s="7" t="n">
        <v>17</v>
      </c>
      <c r="E1968" s="7" t="n">
        <v>6448</v>
      </c>
      <c r="F1968" s="7" t="s">
        <v>213</v>
      </c>
      <c r="G1968" s="7" t="n">
        <v>2</v>
      </c>
      <c r="H1968" s="7" t="n">
        <v>0</v>
      </c>
    </row>
    <row r="1969" spans="1:10">
      <c r="A1969" t="s">
        <v>4</v>
      </c>
      <c r="B1969" s="4" t="s">
        <v>5</v>
      </c>
    </row>
    <row r="1970" spans="1:10">
      <c r="A1970" t="n">
        <v>15619</v>
      </c>
      <c r="B1970" s="54" t="n">
        <v>28</v>
      </c>
    </row>
    <row r="1971" spans="1:10">
      <c r="A1971" t="s">
        <v>4</v>
      </c>
      <c r="B1971" s="4" t="s">
        <v>5</v>
      </c>
      <c r="C1971" s="4" t="s">
        <v>10</v>
      </c>
      <c r="D1971" s="4" t="s">
        <v>15</v>
      </c>
    </row>
    <row r="1972" spans="1:10">
      <c r="A1972" t="n">
        <v>15620</v>
      </c>
      <c r="B1972" s="55" t="n">
        <v>89</v>
      </c>
      <c r="C1972" s="7" t="n">
        <v>65533</v>
      </c>
      <c r="D1972" s="7" t="n">
        <v>1</v>
      </c>
    </row>
    <row r="1973" spans="1:10">
      <c r="A1973" t="s">
        <v>4</v>
      </c>
      <c r="B1973" s="4" t="s">
        <v>5</v>
      </c>
      <c r="C1973" s="4" t="s">
        <v>15</v>
      </c>
      <c r="D1973" s="41" t="s">
        <v>77</v>
      </c>
      <c r="E1973" s="4" t="s">
        <v>5</v>
      </c>
      <c r="F1973" s="4" t="s">
        <v>15</v>
      </c>
      <c r="G1973" s="4" t="s">
        <v>10</v>
      </c>
      <c r="H1973" s="41" t="s">
        <v>78</v>
      </c>
      <c r="I1973" s="4" t="s">
        <v>15</v>
      </c>
      <c r="J1973" s="4" t="s">
        <v>22</v>
      </c>
    </row>
    <row r="1974" spans="1:10">
      <c r="A1974" t="n">
        <v>15624</v>
      </c>
      <c r="B1974" s="11" t="n">
        <v>5</v>
      </c>
      <c r="C1974" s="7" t="n">
        <v>28</v>
      </c>
      <c r="D1974" s="41" t="s">
        <v>3</v>
      </c>
      <c r="E1974" s="31" t="n">
        <v>64</v>
      </c>
      <c r="F1974" s="7" t="n">
        <v>5</v>
      </c>
      <c r="G1974" s="7" t="n">
        <v>11</v>
      </c>
      <c r="H1974" s="41" t="s">
        <v>3</v>
      </c>
      <c r="I1974" s="7" t="n">
        <v>1</v>
      </c>
      <c r="J1974" s="12" t="n">
        <f t="normal" ca="1">A1986</f>
        <v>0</v>
      </c>
    </row>
    <row r="1975" spans="1:10">
      <c r="A1975" t="s">
        <v>4</v>
      </c>
      <c r="B1975" s="4" t="s">
        <v>5</v>
      </c>
      <c r="C1975" s="4" t="s">
        <v>15</v>
      </c>
      <c r="D1975" s="4" t="s">
        <v>10</v>
      </c>
      <c r="E1975" s="4" t="s">
        <v>6</v>
      </c>
    </row>
    <row r="1976" spans="1:10">
      <c r="A1976" t="n">
        <v>15635</v>
      </c>
      <c r="B1976" s="47" t="n">
        <v>51</v>
      </c>
      <c r="C1976" s="7" t="n">
        <v>4</v>
      </c>
      <c r="D1976" s="7" t="n">
        <v>11</v>
      </c>
      <c r="E1976" s="7" t="s">
        <v>156</v>
      </c>
    </row>
    <row r="1977" spans="1:10">
      <c r="A1977" t="s">
        <v>4</v>
      </c>
      <c r="B1977" s="4" t="s">
        <v>5</v>
      </c>
      <c r="C1977" s="4" t="s">
        <v>10</v>
      </c>
    </row>
    <row r="1978" spans="1:10">
      <c r="A1978" t="n">
        <v>15649</v>
      </c>
      <c r="B1978" s="26" t="n">
        <v>16</v>
      </c>
      <c r="C1978" s="7" t="n">
        <v>0</v>
      </c>
    </row>
    <row r="1979" spans="1:10">
      <c r="A1979" t="s">
        <v>4</v>
      </c>
      <c r="B1979" s="4" t="s">
        <v>5</v>
      </c>
      <c r="C1979" s="4" t="s">
        <v>10</v>
      </c>
      <c r="D1979" s="4" t="s">
        <v>15</v>
      </c>
      <c r="E1979" s="4" t="s">
        <v>9</v>
      </c>
      <c r="F1979" s="4" t="s">
        <v>109</v>
      </c>
      <c r="G1979" s="4" t="s">
        <v>15</v>
      </c>
      <c r="H1979" s="4" t="s">
        <v>15</v>
      </c>
    </row>
    <row r="1980" spans="1:10">
      <c r="A1980" t="n">
        <v>15652</v>
      </c>
      <c r="B1980" s="53" t="n">
        <v>26</v>
      </c>
      <c r="C1980" s="7" t="n">
        <v>11</v>
      </c>
      <c r="D1980" s="7" t="n">
        <v>17</v>
      </c>
      <c r="E1980" s="7" t="n">
        <v>10414</v>
      </c>
      <c r="F1980" s="7" t="s">
        <v>214</v>
      </c>
      <c r="G1980" s="7" t="n">
        <v>2</v>
      </c>
      <c r="H1980" s="7" t="n">
        <v>0</v>
      </c>
    </row>
    <row r="1981" spans="1:10">
      <c r="A1981" t="s">
        <v>4</v>
      </c>
      <c r="B1981" s="4" t="s">
        <v>5</v>
      </c>
    </row>
    <row r="1982" spans="1:10">
      <c r="A1982" t="n">
        <v>15756</v>
      </c>
      <c r="B1982" s="54" t="n">
        <v>28</v>
      </c>
    </row>
    <row r="1983" spans="1:10">
      <c r="A1983" t="s">
        <v>4</v>
      </c>
      <c r="B1983" s="4" t="s">
        <v>5</v>
      </c>
      <c r="C1983" s="4" t="s">
        <v>10</v>
      </c>
      <c r="D1983" s="4" t="s">
        <v>15</v>
      </c>
    </row>
    <row r="1984" spans="1:10">
      <c r="A1984" t="n">
        <v>15757</v>
      </c>
      <c r="B1984" s="55" t="n">
        <v>89</v>
      </c>
      <c r="C1984" s="7" t="n">
        <v>65533</v>
      </c>
      <c r="D1984" s="7" t="n">
        <v>1</v>
      </c>
    </row>
    <row r="1985" spans="1:10">
      <c r="A1985" t="s">
        <v>4</v>
      </c>
      <c r="B1985" s="4" t="s">
        <v>5</v>
      </c>
      <c r="C1985" s="4" t="s">
        <v>15</v>
      </c>
      <c r="D1985" s="4" t="s">
        <v>10</v>
      </c>
      <c r="E1985" s="4" t="s">
        <v>6</v>
      </c>
    </row>
    <row r="1986" spans="1:10">
      <c r="A1986" t="n">
        <v>15761</v>
      </c>
      <c r="B1986" s="47" t="n">
        <v>51</v>
      </c>
      <c r="C1986" s="7" t="n">
        <v>4</v>
      </c>
      <c r="D1986" s="7" t="n">
        <v>29</v>
      </c>
      <c r="E1986" s="7" t="s">
        <v>215</v>
      </c>
    </row>
    <row r="1987" spans="1:10">
      <c r="A1987" t="s">
        <v>4</v>
      </c>
      <c r="B1987" s="4" t="s">
        <v>5</v>
      </c>
      <c r="C1987" s="4" t="s">
        <v>10</v>
      </c>
    </row>
    <row r="1988" spans="1:10">
      <c r="A1988" t="n">
        <v>15775</v>
      </c>
      <c r="B1988" s="26" t="n">
        <v>16</v>
      </c>
      <c r="C1988" s="7" t="n">
        <v>0</v>
      </c>
    </row>
    <row r="1989" spans="1:10">
      <c r="A1989" t="s">
        <v>4</v>
      </c>
      <c r="B1989" s="4" t="s">
        <v>5</v>
      </c>
      <c r="C1989" s="4" t="s">
        <v>10</v>
      </c>
      <c r="D1989" s="4" t="s">
        <v>15</v>
      </c>
      <c r="E1989" s="4" t="s">
        <v>9</v>
      </c>
      <c r="F1989" s="4" t="s">
        <v>109</v>
      </c>
      <c r="G1989" s="4" t="s">
        <v>15</v>
      </c>
      <c r="H1989" s="4" t="s">
        <v>15</v>
      </c>
    </row>
    <row r="1990" spans="1:10">
      <c r="A1990" t="n">
        <v>15778</v>
      </c>
      <c r="B1990" s="53" t="n">
        <v>26</v>
      </c>
      <c r="C1990" s="7" t="n">
        <v>29</v>
      </c>
      <c r="D1990" s="7" t="n">
        <v>17</v>
      </c>
      <c r="E1990" s="7" t="n">
        <v>39440</v>
      </c>
      <c r="F1990" s="7" t="s">
        <v>216</v>
      </c>
      <c r="G1990" s="7" t="n">
        <v>2</v>
      </c>
      <c r="H1990" s="7" t="n">
        <v>0</v>
      </c>
    </row>
    <row r="1991" spans="1:10">
      <c r="A1991" t="s">
        <v>4</v>
      </c>
      <c r="B1991" s="4" t="s">
        <v>5</v>
      </c>
    </row>
    <row r="1992" spans="1:10">
      <c r="A1992" t="n">
        <v>15812</v>
      </c>
      <c r="B1992" s="54" t="n">
        <v>28</v>
      </c>
    </row>
    <row r="1993" spans="1:10">
      <c r="A1993" t="s">
        <v>4</v>
      </c>
      <c r="B1993" s="4" t="s">
        <v>5</v>
      </c>
      <c r="C1993" s="4" t="s">
        <v>10</v>
      </c>
      <c r="D1993" s="4" t="s">
        <v>15</v>
      </c>
    </row>
    <row r="1994" spans="1:10">
      <c r="A1994" t="n">
        <v>15813</v>
      </c>
      <c r="B1994" s="55" t="n">
        <v>89</v>
      </c>
      <c r="C1994" s="7" t="n">
        <v>65533</v>
      </c>
      <c r="D1994" s="7" t="n">
        <v>1</v>
      </c>
    </row>
    <row r="1995" spans="1:10">
      <c r="A1995" t="s">
        <v>4</v>
      </c>
      <c r="B1995" s="4" t="s">
        <v>5</v>
      </c>
      <c r="C1995" s="4" t="s">
        <v>10</v>
      </c>
      <c r="D1995" s="4" t="s">
        <v>15</v>
      </c>
    </row>
    <row r="1996" spans="1:10">
      <c r="A1996" t="n">
        <v>15817</v>
      </c>
      <c r="B1996" s="55" t="n">
        <v>89</v>
      </c>
      <c r="C1996" s="7" t="n">
        <v>65533</v>
      </c>
      <c r="D1996" s="7" t="n">
        <v>1</v>
      </c>
    </row>
    <row r="1997" spans="1:10">
      <c r="A1997" t="s">
        <v>4</v>
      </c>
      <c r="B1997" s="4" t="s">
        <v>5</v>
      </c>
      <c r="C1997" s="4" t="s">
        <v>15</v>
      </c>
      <c r="D1997" s="4" t="s">
        <v>10</v>
      </c>
      <c r="E1997" s="4" t="s">
        <v>21</v>
      </c>
    </row>
    <row r="1998" spans="1:10">
      <c r="A1998" t="n">
        <v>15821</v>
      </c>
      <c r="B1998" s="28" t="n">
        <v>58</v>
      </c>
      <c r="C1998" s="7" t="n">
        <v>101</v>
      </c>
      <c r="D1998" s="7" t="n">
        <v>300</v>
      </c>
      <c r="E1998" s="7" t="n">
        <v>1</v>
      </c>
    </row>
    <row r="1999" spans="1:10">
      <c r="A1999" t="s">
        <v>4</v>
      </c>
      <c r="B1999" s="4" t="s">
        <v>5</v>
      </c>
      <c r="C1999" s="4" t="s">
        <v>15</v>
      </c>
      <c r="D1999" s="4" t="s">
        <v>10</v>
      </c>
    </row>
    <row r="2000" spans="1:10">
      <c r="A2000" t="n">
        <v>15829</v>
      </c>
      <c r="B2000" s="28" t="n">
        <v>58</v>
      </c>
      <c r="C2000" s="7" t="n">
        <v>254</v>
      </c>
      <c r="D2000" s="7" t="n">
        <v>0</v>
      </c>
    </row>
    <row r="2001" spans="1:8">
      <c r="A2001" t="s">
        <v>4</v>
      </c>
      <c r="B2001" s="4" t="s">
        <v>5</v>
      </c>
      <c r="C2001" s="4" t="s">
        <v>15</v>
      </c>
      <c r="D2001" s="4" t="s">
        <v>15</v>
      </c>
      <c r="E2001" s="4" t="s">
        <v>21</v>
      </c>
      <c r="F2001" s="4" t="s">
        <v>21</v>
      </c>
      <c r="G2001" s="4" t="s">
        <v>21</v>
      </c>
      <c r="H2001" s="4" t="s">
        <v>10</v>
      </c>
    </row>
    <row r="2002" spans="1:8">
      <c r="A2002" t="n">
        <v>15833</v>
      </c>
      <c r="B2002" s="32" t="n">
        <v>45</v>
      </c>
      <c r="C2002" s="7" t="n">
        <v>2</v>
      </c>
      <c r="D2002" s="7" t="n">
        <v>3</v>
      </c>
      <c r="E2002" s="7" t="n">
        <v>-1.07000005245209</v>
      </c>
      <c r="F2002" s="7" t="n">
        <v>5.17999982833862</v>
      </c>
      <c r="G2002" s="7" t="n">
        <v>-124.379997253418</v>
      </c>
      <c r="H2002" s="7" t="n">
        <v>0</v>
      </c>
    </row>
    <row r="2003" spans="1:8">
      <c r="A2003" t="s">
        <v>4</v>
      </c>
      <c r="B2003" s="4" t="s">
        <v>5</v>
      </c>
      <c r="C2003" s="4" t="s">
        <v>15</v>
      </c>
      <c r="D2003" s="4" t="s">
        <v>15</v>
      </c>
      <c r="E2003" s="4" t="s">
        <v>21</v>
      </c>
      <c r="F2003" s="4" t="s">
        <v>21</v>
      </c>
      <c r="G2003" s="4" t="s">
        <v>21</v>
      </c>
      <c r="H2003" s="4" t="s">
        <v>10</v>
      </c>
      <c r="I2003" s="4" t="s">
        <v>15</v>
      </c>
    </row>
    <row r="2004" spans="1:8">
      <c r="A2004" t="n">
        <v>15850</v>
      </c>
      <c r="B2004" s="32" t="n">
        <v>45</v>
      </c>
      <c r="C2004" s="7" t="n">
        <v>4</v>
      </c>
      <c r="D2004" s="7" t="n">
        <v>3</v>
      </c>
      <c r="E2004" s="7" t="n">
        <v>1.96000003814697</v>
      </c>
      <c r="F2004" s="7" t="n">
        <v>374.299987792969</v>
      </c>
      <c r="G2004" s="7" t="n">
        <v>0</v>
      </c>
      <c r="H2004" s="7" t="n">
        <v>0</v>
      </c>
      <c r="I2004" s="7" t="n">
        <v>1</v>
      </c>
    </row>
    <row r="2005" spans="1:8">
      <c r="A2005" t="s">
        <v>4</v>
      </c>
      <c r="B2005" s="4" t="s">
        <v>5</v>
      </c>
      <c r="C2005" s="4" t="s">
        <v>15</v>
      </c>
      <c r="D2005" s="4" t="s">
        <v>15</v>
      </c>
      <c r="E2005" s="4" t="s">
        <v>21</v>
      </c>
      <c r="F2005" s="4" t="s">
        <v>10</v>
      </c>
    </row>
    <row r="2006" spans="1:8">
      <c r="A2006" t="n">
        <v>15868</v>
      </c>
      <c r="B2006" s="32" t="n">
        <v>45</v>
      </c>
      <c r="C2006" s="7" t="n">
        <v>5</v>
      </c>
      <c r="D2006" s="7" t="n">
        <v>3</v>
      </c>
      <c r="E2006" s="7" t="n">
        <v>2.40000009536743</v>
      </c>
      <c r="F2006" s="7" t="n">
        <v>0</v>
      </c>
    </row>
    <row r="2007" spans="1:8">
      <c r="A2007" t="s">
        <v>4</v>
      </c>
      <c r="B2007" s="4" t="s">
        <v>5</v>
      </c>
      <c r="C2007" s="4" t="s">
        <v>15</v>
      </c>
      <c r="D2007" s="4" t="s">
        <v>15</v>
      </c>
      <c r="E2007" s="4" t="s">
        <v>21</v>
      </c>
      <c r="F2007" s="4" t="s">
        <v>10</v>
      </c>
    </row>
    <row r="2008" spans="1:8">
      <c r="A2008" t="n">
        <v>15877</v>
      </c>
      <c r="B2008" s="32" t="n">
        <v>45</v>
      </c>
      <c r="C2008" s="7" t="n">
        <v>11</v>
      </c>
      <c r="D2008" s="7" t="n">
        <v>3</v>
      </c>
      <c r="E2008" s="7" t="n">
        <v>30</v>
      </c>
      <c r="F2008" s="7" t="n">
        <v>0</v>
      </c>
    </row>
    <row r="2009" spans="1:8">
      <c r="A2009" t="s">
        <v>4</v>
      </c>
      <c r="B2009" s="4" t="s">
        <v>5</v>
      </c>
      <c r="C2009" s="4" t="s">
        <v>15</v>
      </c>
      <c r="D2009" s="4" t="s">
        <v>15</v>
      </c>
      <c r="E2009" s="4" t="s">
        <v>21</v>
      </c>
      <c r="F2009" s="4" t="s">
        <v>21</v>
      </c>
      <c r="G2009" s="4" t="s">
        <v>21</v>
      </c>
      <c r="H2009" s="4" t="s">
        <v>10</v>
      </c>
    </row>
    <row r="2010" spans="1:8">
      <c r="A2010" t="n">
        <v>15886</v>
      </c>
      <c r="B2010" s="32" t="n">
        <v>45</v>
      </c>
      <c r="C2010" s="7" t="n">
        <v>2</v>
      </c>
      <c r="D2010" s="7" t="n">
        <v>3</v>
      </c>
      <c r="E2010" s="7" t="n">
        <v>-1.25999999046326</v>
      </c>
      <c r="F2010" s="7" t="n">
        <v>5.07999992370605</v>
      </c>
      <c r="G2010" s="7" t="n">
        <v>-125.23999786377</v>
      </c>
      <c r="H2010" s="7" t="n">
        <v>0</v>
      </c>
    </row>
    <row r="2011" spans="1:8">
      <c r="A2011" t="s">
        <v>4</v>
      </c>
      <c r="B2011" s="4" t="s">
        <v>5</v>
      </c>
      <c r="C2011" s="4" t="s">
        <v>15</v>
      </c>
      <c r="D2011" s="4" t="s">
        <v>15</v>
      </c>
      <c r="E2011" s="4" t="s">
        <v>21</v>
      </c>
      <c r="F2011" s="4" t="s">
        <v>21</v>
      </c>
      <c r="G2011" s="4" t="s">
        <v>21</v>
      </c>
      <c r="H2011" s="4" t="s">
        <v>10</v>
      </c>
      <c r="I2011" s="4" t="s">
        <v>15</v>
      </c>
    </row>
    <row r="2012" spans="1:8">
      <c r="A2012" t="n">
        <v>15903</v>
      </c>
      <c r="B2012" s="32" t="n">
        <v>45</v>
      </c>
      <c r="C2012" s="7" t="n">
        <v>4</v>
      </c>
      <c r="D2012" s="7" t="n">
        <v>3</v>
      </c>
      <c r="E2012" s="7" t="n">
        <v>1.96000003814697</v>
      </c>
      <c r="F2012" s="7" t="n">
        <v>374.299987792969</v>
      </c>
      <c r="G2012" s="7" t="n">
        <v>4</v>
      </c>
      <c r="H2012" s="7" t="n">
        <v>0</v>
      </c>
      <c r="I2012" s="7" t="n">
        <v>0</v>
      </c>
    </row>
    <row r="2013" spans="1:8">
      <c r="A2013" t="s">
        <v>4</v>
      </c>
      <c r="B2013" s="4" t="s">
        <v>5</v>
      </c>
      <c r="C2013" s="4" t="s">
        <v>15</v>
      </c>
      <c r="D2013" s="4" t="s">
        <v>15</v>
      </c>
      <c r="E2013" s="4" t="s">
        <v>21</v>
      </c>
      <c r="F2013" s="4" t="s">
        <v>10</v>
      </c>
    </row>
    <row r="2014" spans="1:8">
      <c r="A2014" t="n">
        <v>15921</v>
      </c>
      <c r="B2014" s="32" t="n">
        <v>45</v>
      </c>
      <c r="C2014" s="7" t="n">
        <v>5</v>
      </c>
      <c r="D2014" s="7" t="n">
        <v>3</v>
      </c>
      <c r="E2014" s="7" t="n">
        <v>2.79999995231628</v>
      </c>
      <c r="F2014" s="7" t="n">
        <v>0</v>
      </c>
    </row>
    <row r="2015" spans="1:8">
      <c r="A2015" t="s">
        <v>4</v>
      </c>
      <c r="B2015" s="4" t="s">
        <v>5</v>
      </c>
      <c r="C2015" s="4" t="s">
        <v>15</v>
      </c>
      <c r="D2015" s="4" t="s">
        <v>15</v>
      </c>
      <c r="E2015" s="4" t="s">
        <v>21</v>
      </c>
      <c r="F2015" s="4" t="s">
        <v>10</v>
      </c>
    </row>
    <row r="2016" spans="1:8">
      <c r="A2016" t="n">
        <v>15930</v>
      </c>
      <c r="B2016" s="32" t="n">
        <v>45</v>
      </c>
      <c r="C2016" s="7" t="n">
        <v>11</v>
      </c>
      <c r="D2016" s="7" t="n">
        <v>3</v>
      </c>
      <c r="E2016" s="7" t="n">
        <v>30</v>
      </c>
      <c r="F2016" s="7" t="n">
        <v>0</v>
      </c>
    </row>
    <row r="2017" spans="1:9">
      <c r="A2017" t="s">
        <v>4</v>
      </c>
      <c r="B2017" s="4" t="s">
        <v>5</v>
      </c>
      <c r="C2017" s="4" t="s">
        <v>10</v>
      </c>
      <c r="D2017" s="4" t="s">
        <v>21</v>
      </c>
      <c r="E2017" s="4" t="s">
        <v>21</v>
      </c>
      <c r="F2017" s="4" t="s">
        <v>21</v>
      </c>
      <c r="G2017" s="4" t="s">
        <v>21</v>
      </c>
    </row>
    <row r="2018" spans="1:9">
      <c r="A2018" t="n">
        <v>15939</v>
      </c>
      <c r="B2018" s="38" t="n">
        <v>46</v>
      </c>
      <c r="C2018" s="7" t="n">
        <v>1660</v>
      </c>
      <c r="D2018" s="7" t="n">
        <v>4.67000007629395</v>
      </c>
      <c r="E2018" s="7" t="n">
        <v>3.73000001907349</v>
      </c>
      <c r="F2018" s="7" t="n">
        <v>-120.870002746582</v>
      </c>
      <c r="G2018" s="7" t="n">
        <v>319.899993896484</v>
      </c>
    </row>
    <row r="2019" spans="1:9">
      <c r="A2019" t="s">
        <v>4</v>
      </c>
      <c r="B2019" s="4" t="s">
        <v>5</v>
      </c>
      <c r="C2019" s="4" t="s">
        <v>10</v>
      </c>
      <c r="D2019" s="4" t="s">
        <v>21</v>
      </c>
      <c r="E2019" s="4" t="s">
        <v>21</v>
      </c>
      <c r="F2019" s="4" t="s">
        <v>21</v>
      </c>
      <c r="G2019" s="4" t="s">
        <v>21</v>
      </c>
    </row>
    <row r="2020" spans="1:9">
      <c r="A2020" t="n">
        <v>15958</v>
      </c>
      <c r="B2020" s="38" t="n">
        <v>46</v>
      </c>
      <c r="C2020" s="7" t="n">
        <v>1661</v>
      </c>
      <c r="D2020" s="7" t="n">
        <v>-4.61999988555908</v>
      </c>
      <c r="E2020" s="7" t="n">
        <v>3.75</v>
      </c>
      <c r="F2020" s="7" t="n">
        <v>-121.01000213623</v>
      </c>
      <c r="G2020" s="7" t="n">
        <v>31.5</v>
      </c>
    </row>
    <row r="2021" spans="1:9">
      <c r="A2021" t="s">
        <v>4</v>
      </c>
      <c r="B2021" s="4" t="s">
        <v>5</v>
      </c>
      <c r="C2021" s="4" t="s">
        <v>10</v>
      </c>
      <c r="D2021" s="4" t="s">
        <v>15</v>
      </c>
      <c r="E2021" s="4" t="s">
        <v>6</v>
      </c>
      <c r="F2021" s="4" t="s">
        <v>21</v>
      </c>
      <c r="G2021" s="4" t="s">
        <v>21</v>
      </c>
      <c r="H2021" s="4" t="s">
        <v>21</v>
      </c>
    </row>
    <row r="2022" spans="1:9">
      <c r="A2022" t="n">
        <v>15977</v>
      </c>
      <c r="B2022" s="50" t="n">
        <v>48</v>
      </c>
      <c r="C2022" s="7" t="n">
        <v>29</v>
      </c>
      <c r="D2022" s="7" t="n">
        <v>0</v>
      </c>
      <c r="E2022" s="7" t="s">
        <v>101</v>
      </c>
      <c r="F2022" s="7" t="n">
        <v>-1</v>
      </c>
      <c r="G2022" s="7" t="n">
        <v>1</v>
      </c>
      <c r="H2022" s="7" t="n">
        <v>1.40129846432482e-45</v>
      </c>
    </row>
    <row r="2023" spans="1:9">
      <c r="A2023" t="s">
        <v>4</v>
      </c>
      <c r="B2023" s="4" t="s">
        <v>5</v>
      </c>
      <c r="C2023" s="4" t="s">
        <v>15</v>
      </c>
      <c r="D2023" s="4" t="s">
        <v>10</v>
      </c>
    </row>
    <row r="2024" spans="1:9">
      <c r="A2024" t="n">
        <v>16010</v>
      </c>
      <c r="B2024" s="28" t="n">
        <v>58</v>
      </c>
      <c r="C2024" s="7" t="n">
        <v>255</v>
      </c>
      <c r="D2024" s="7" t="n">
        <v>0</v>
      </c>
    </row>
    <row r="2025" spans="1:9">
      <c r="A2025" t="s">
        <v>4</v>
      </c>
      <c r="B2025" s="4" t="s">
        <v>5</v>
      </c>
      <c r="C2025" s="4" t="s">
        <v>10</v>
      </c>
    </row>
    <row r="2026" spans="1:9">
      <c r="A2026" t="n">
        <v>16014</v>
      </c>
      <c r="B2026" s="26" t="n">
        <v>16</v>
      </c>
      <c r="C2026" s="7" t="n">
        <v>300</v>
      </c>
    </row>
    <row r="2027" spans="1:9">
      <c r="A2027" t="s">
        <v>4</v>
      </c>
      <c r="B2027" s="4" t="s">
        <v>5</v>
      </c>
      <c r="C2027" s="4" t="s">
        <v>15</v>
      </c>
      <c r="D2027" s="4" t="s">
        <v>10</v>
      </c>
      <c r="E2027" s="4" t="s">
        <v>6</v>
      </c>
    </row>
    <row r="2028" spans="1:9">
      <c r="A2028" t="n">
        <v>16017</v>
      </c>
      <c r="B2028" s="47" t="n">
        <v>51</v>
      </c>
      <c r="C2028" s="7" t="n">
        <v>4</v>
      </c>
      <c r="D2028" s="7" t="n">
        <v>28</v>
      </c>
      <c r="E2028" s="7" t="s">
        <v>113</v>
      </c>
    </row>
    <row r="2029" spans="1:9">
      <c r="A2029" t="s">
        <v>4</v>
      </c>
      <c r="B2029" s="4" t="s">
        <v>5</v>
      </c>
      <c r="C2029" s="4" t="s">
        <v>10</v>
      </c>
    </row>
    <row r="2030" spans="1:9">
      <c r="A2030" t="n">
        <v>16030</v>
      </c>
      <c r="B2030" s="26" t="n">
        <v>16</v>
      </c>
      <c r="C2030" s="7" t="n">
        <v>0</v>
      </c>
    </row>
    <row r="2031" spans="1:9">
      <c r="A2031" t="s">
        <v>4</v>
      </c>
      <c r="B2031" s="4" t="s">
        <v>5</v>
      </c>
      <c r="C2031" s="4" t="s">
        <v>10</v>
      </c>
      <c r="D2031" s="4" t="s">
        <v>15</v>
      </c>
      <c r="E2031" s="4" t="s">
        <v>9</v>
      </c>
      <c r="F2031" s="4" t="s">
        <v>109</v>
      </c>
      <c r="G2031" s="4" t="s">
        <v>15</v>
      </c>
      <c r="H2031" s="4" t="s">
        <v>15</v>
      </c>
      <c r="I2031" s="4" t="s">
        <v>15</v>
      </c>
      <c r="J2031" s="4" t="s">
        <v>9</v>
      </c>
      <c r="K2031" s="4" t="s">
        <v>109</v>
      </c>
      <c r="L2031" s="4" t="s">
        <v>15</v>
      </c>
      <c r="M2031" s="4" t="s">
        <v>15</v>
      </c>
    </row>
    <row r="2032" spans="1:9">
      <c r="A2032" t="n">
        <v>16033</v>
      </c>
      <c r="B2032" s="53" t="n">
        <v>26</v>
      </c>
      <c r="C2032" s="7" t="n">
        <v>28</v>
      </c>
      <c r="D2032" s="7" t="n">
        <v>17</v>
      </c>
      <c r="E2032" s="7" t="n">
        <v>33423</v>
      </c>
      <c r="F2032" s="7" t="s">
        <v>217</v>
      </c>
      <c r="G2032" s="7" t="n">
        <v>2</v>
      </c>
      <c r="H2032" s="7" t="n">
        <v>3</v>
      </c>
      <c r="I2032" s="7" t="n">
        <v>17</v>
      </c>
      <c r="J2032" s="7" t="n">
        <v>33424</v>
      </c>
      <c r="K2032" s="7" t="s">
        <v>218</v>
      </c>
      <c r="L2032" s="7" t="n">
        <v>2</v>
      </c>
      <c r="M2032" s="7" t="n">
        <v>0</v>
      </c>
    </row>
    <row r="2033" spans="1:13">
      <c r="A2033" t="s">
        <v>4</v>
      </c>
      <c r="B2033" s="4" t="s">
        <v>5</v>
      </c>
    </row>
    <row r="2034" spans="1:13">
      <c r="A2034" t="n">
        <v>16215</v>
      </c>
      <c r="B2034" s="54" t="n">
        <v>28</v>
      </c>
    </row>
    <row r="2035" spans="1:13">
      <c r="A2035" t="s">
        <v>4</v>
      </c>
      <c r="B2035" s="4" t="s">
        <v>5</v>
      </c>
      <c r="C2035" s="4" t="s">
        <v>10</v>
      </c>
      <c r="D2035" s="4" t="s">
        <v>15</v>
      </c>
      <c r="E2035" s="4" t="s">
        <v>6</v>
      </c>
      <c r="F2035" s="4" t="s">
        <v>21</v>
      </c>
      <c r="G2035" s="4" t="s">
        <v>21</v>
      </c>
      <c r="H2035" s="4" t="s">
        <v>21</v>
      </c>
    </row>
    <row r="2036" spans="1:13">
      <c r="A2036" t="n">
        <v>16216</v>
      </c>
      <c r="B2036" s="50" t="n">
        <v>48</v>
      </c>
      <c r="C2036" s="7" t="n">
        <v>28</v>
      </c>
      <c r="D2036" s="7" t="n">
        <v>0</v>
      </c>
      <c r="E2036" s="7" t="s">
        <v>106</v>
      </c>
      <c r="F2036" s="7" t="n">
        <v>-1</v>
      </c>
      <c r="G2036" s="7" t="n">
        <v>1</v>
      </c>
      <c r="H2036" s="7" t="n">
        <v>0</v>
      </c>
    </row>
    <row r="2037" spans="1:13">
      <c r="A2037" t="s">
        <v>4</v>
      </c>
      <c r="B2037" s="4" t="s">
        <v>5</v>
      </c>
      <c r="C2037" s="4" t="s">
        <v>15</v>
      </c>
      <c r="D2037" s="4" t="s">
        <v>15</v>
      </c>
      <c r="E2037" s="4" t="s">
        <v>21</v>
      </c>
      <c r="F2037" s="4" t="s">
        <v>21</v>
      </c>
      <c r="G2037" s="4" t="s">
        <v>21</v>
      </c>
      <c r="H2037" s="4" t="s">
        <v>10</v>
      </c>
    </row>
    <row r="2038" spans="1:13">
      <c r="A2038" t="n">
        <v>16242</v>
      </c>
      <c r="B2038" s="32" t="n">
        <v>45</v>
      </c>
      <c r="C2038" s="7" t="n">
        <v>2</v>
      </c>
      <c r="D2038" s="7" t="n">
        <v>3</v>
      </c>
      <c r="E2038" s="7" t="n">
        <v>0.109999999403954</v>
      </c>
      <c r="F2038" s="7" t="n">
        <v>4.67999982833862</v>
      </c>
      <c r="G2038" s="7" t="n">
        <v>-122.660003662109</v>
      </c>
      <c r="H2038" s="7" t="n">
        <v>5000</v>
      </c>
    </row>
    <row r="2039" spans="1:13">
      <c r="A2039" t="s">
        <v>4</v>
      </c>
      <c r="B2039" s="4" t="s">
        <v>5</v>
      </c>
      <c r="C2039" s="4" t="s">
        <v>15</v>
      </c>
      <c r="D2039" s="4" t="s">
        <v>15</v>
      </c>
      <c r="E2039" s="4" t="s">
        <v>21</v>
      </c>
      <c r="F2039" s="4" t="s">
        <v>21</v>
      </c>
      <c r="G2039" s="4" t="s">
        <v>21</v>
      </c>
      <c r="H2039" s="4" t="s">
        <v>10</v>
      </c>
      <c r="I2039" s="4" t="s">
        <v>15</v>
      </c>
    </row>
    <row r="2040" spans="1:13">
      <c r="A2040" t="n">
        <v>16259</v>
      </c>
      <c r="B2040" s="32" t="n">
        <v>45</v>
      </c>
      <c r="C2040" s="7" t="n">
        <v>4</v>
      </c>
      <c r="D2040" s="7" t="n">
        <v>3</v>
      </c>
      <c r="E2040" s="7" t="n">
        <v>6.01999998092651</v>
      </c>
      <c r="F2040" s="7" t="n">
        <v>359.429992675781</v>
      </c>
      <c r="G2040" s="7" t="n">
        <v>352</v>
      </c>
      <c r="H2040" s="7" t="n">
        <v>5000</v>
      </c>
      <c r="I2040" s="7" t="n">
        <v>1</v>
      </c>
    </row>
    <row r="2041" spans="1:13">
      <c r="A2041" t="s">
        <v>4</v>
      </c>
      <c r="B2041" s="4" t="s">
        <v>5</v>
      </c>
      <c r="C2041" s="4" t="s">
        <v>15</v>
      </c>
      <c r="D2041" s="4" t="s">
        <v>15</v>
      </c>
      <c r="E2041" s="4" t="s">
        <v>21</v>
      </c>
      <c r="F2041" s="4" t="s">
        <v>10</v>
      </c>
    </row>
    <row r="2042" spans="1:13">
      <c r="A2042" t="n">
        <v>16277</v>
      </c>
      <c r="B2042" s="32" t="n">
        <v>45</v>
      </c>
      <c r="C2042" s="7" t="n">
        <v>5</v>
      </c>
      <c r="D2042" s="7" t="n">
        <v>3</v>
      </c>
      <c r="E2042" s="7" t="n">
        <v>20.8999996185303</v>
      </c>
      <c r="F2042" s="7" t="n">
        <v>5000</v>
      </c>
    </row>
    <row r="2043" spans="1:13">
      <c r="A2043" t="s">
        <v>4</v>
      </c>
      <c r="B2043" s="4" t="s">
        <v>5</v>
      </c>
      <c r="C2043" s="4" t="s">
        <v>15</v>
      </c>
      <c r="D2043" s="4" t="s">
        <v>15</v>
      </c>
      <c r="E2043" s="4" t="s">
        <v>21</v>
      </c>
      <c r="F2043" s="4" t="s">
        <v>10</v>
      </c>
    </row>
    <row r="2044" spans="1:13">
      <c r="A2044" t="n">
        <v>16286</v>
      </c>
      <c r="B2044" s="32" t="n">
        <v>45</v>
      </c>
      <c r="C2044" s="7" t="n">
        <v>11</v>
      </c>
      <c r="D2044" s="7" t="n">
        <v>3</v>
      </c>
      <c r="E2044" s="7" t="n">
        <v>19.7000007629395</v>
      </c>
      <c r="F2044" s="7" t="n">
        <v>5000</v>
      </c>
    </row>
    <row r="2045" spans="1:13">
      <c r="A2045" t="s">
        <v>4</v>
      </c>
      <c r="B2045" s="4" t="s">
        <v>5</v>
      </c>
      <c r="C2045" s="4" t="s">
        <v>10</v>
      </c>
    </row>
    <row r="2046" spans="1:13">
      <c r="A2046" t="n">
        <v>16295</v>
      </c>
      <c r="B2046" s="26" t="n">
        <v>16</v>
      </c>
      <c r="C2046" s="7" t="n">
        <v>700</v>
      </c>
    </row>
    <row r="2047" spans="1:13">
      <c r="A2047" t="s">
        <v>4</v>
      </c>
      <c r="B2047" s="4" t="s">
        <v>5</v>
      </c>
      <c r="C2047" s="4" t="s">
        <v>15</v>
      </c>
      <c r="D2047" s="4" t="s">
        <v>10</v>
      </c>
      <c r="E2047" s="4" t="s">
        <v>21</v>
      </c>
      <c r="F2047" s="4" t="s">
        <v>10</v>
      </c>
      <c r="G2047" s="4" t="s">
        <v>9</v>
      </c>
      <c r="H2047" s="4" t="s">
        <v>9</v>
      </c>
      <c r="I2047" s="4" t="s">
        <v>10</v>
      </c>
      <c r="J2047" s="4" t="s">
        <v>10</v>
      </c>
      <c r="K2047" s="4" t="s">
        <v>9</v>
      </c>
      <c r="L2047" s="4" t="s">
        <v>9</v>
      </c>
      <c r="M2047" s="4" t="s">
        <v>9</v>
      </c>
      <c r="N2047" s="4" t="s">
        <v>9</v>
      </c>
      <c r="O2047" s="4" t="s">
        <v>6</v>
      </c>
    </row>
    <row r="2048" spans="1:13">
      <c r="A2048" t="n">
        <v>16298</v>
      </c>
      <c r="B2048" s="13" t="n">
        <v>50</v>
      </c>
      <c r="C2048" s="7" t="n">
        <v>0</v>
      </c>
      <c r="D2048" s="7" t="n">
        <v>10193</v>
      </c>
      <c r="E2048" s="7" t="n">
        <v>1</v>
      </c>
      <c r="F2048" s="7" t="n">
        <v>0</v>
      </c>
      <c r="G2048" s="7" t="n">
        <v>0</v>
      </c>
      <c r="H2048" s="7" t="n">
        <v>0</v>
      </c>
      <c r="I2048" s="7" t="n">
        <v>0</v>
      </c>
      <c r="J2048" s="7" t="n">
        <v>65533</v>
      </c>
      <c r="K2048" s="7" t="n">
        <v>0</v>
      </c>
      <c r="L2048" s="7" t="n">
        <v>0</v>
      </c>
      <c r="M2048" s="7" t="n">
        <v>0</v>
      </c>
      <c r="N2048" s="7" t="n">
        <v>0</v>
      </c>
      <c r="O2048" s="7" t="s">
        <v>14</v>
      </c>
    </row>
    <row r="2049" spans="1:15">
      <c r="A2049" t="s">
        <v>4</v>
      </c>
      <c r="B2049" s="4" t="s">
        <v>5</v>
      </c>
      <c r="C2049" s="4" t="s">
        <v>10</v>
      </c>
    </row>
    <row r="2050" spans="1:15">
      <c r="A2050" t="n">
        <v>16337</v>
      </c>
      <c r="B2050" s="26" t="n">
        <v>16</v>
      </c>
      <c r="C2050" s="7" t="n">
        <v>300</v>
      </c>
    </row>
    <row r="2051" spans="1:15">
      <c r="A2051" t="s">
        <v>4</v>
      </c>
      <c r="B2051" s="4" t="s">
        <v>5</v>
      </c>
      <c r="C2051" s="4" t="s">
        <v>10</v>
      </c>
      <c r="D2051" s="4" t="s">
        <v>15</v>
      </c>
      <c r="E2051" s="4" t="s">
        <v>21</v>
      </c>
      <c r="F2051" s="4" t="s">
        <v>10</v>
      </c>
    </row>
    <row r="2052" spans="1:15">
      <c r="A2052" t="n">
        <v>16340</v>
      </c>
      <c r="B2052" s="58" t="n">
        <v>59</v>
      </c>
      <c r="C2052" s="7" t="n">
        <v>61456</v>
      </c>
      <c r="D2052" s="7" t="n">
        <v>1</v>
      </c>
      <c r="E2052" s="7" t="n">
        <v>0.150000005960464</v>
      </c>
      <c r="F2052" s="7" t="n">
        <v>0</v>
      </c>
    </row>
    <row r="2053" spans="1:15">
      <c r="A2053" t="s">
        <v>4</v>
      </c>
      <c r="B2053" s="4" t="s">
        <v>5</v>
      </c>
      <c r="C2053" s="4" t="s">
        <v>10</v>
      </c>
    </row>
    <row r="2054" spans="1:15">
      <c r="A2054" t="n">
        <v>16350</v>
      </c>
      <c r="B2054" s="26" t="n">
        <v>16</v>
      </c>
      <c r="C2054" s="7" t="n">
        <v>1100</v>
      </c>
    </row>
    <row r="2055" spans="1:15">
      <c r="A2055" t="s">
        <v>4</v>
      </c>
      <c r="B2055" s="4" t="s">
        <v>5</v>
      </c>
      <c r="C2055" s="4" t="s">
        <v>10</v>
      </c>
      <c r="D2055" s="4" t="s">
        <v>15</v>
      </c>
      <c r="E2055" s="4" t="s">
        <v>6</v>
      </c>
      <c r="F2055" s="4" t="s">
        <v>21</v>
      </c>
      <c r="G2055" s="4" t="s">
        <v>21</v>
      </c>
      <c r="H2055" s="4" t="s">
        <v>21</v>
      </c>
    </row>
    <row r="2056" spans="1:15">
      <c r="A2056" t="n">
        <v>16353</v>
      </c>
      <c r="B2056" s="50" t="n">
        <v>48</v>
      </c>
      <c r="C2056" s="7" t="n">
        <v>28</v>
      </c>
      <c r="D2056" s="7" t="n">
        <v>0</v>
      </c>
      <c r="E2056" s="7" t="s">
        <v>219</v>
      </c>
      <c r="F2056" s="7" t="n">
        <v>1.5</v>
      </c>
      <c r="G2056" s="7" t="n">
        <v>1</v>
      </c>
      <c r="H2056" s="7" t="n">
        <v>0</v>
      </c>
    </row>
    <row r="2057" spans="1:15">
      <c r="A2057" t="s">
        <v>4</v>
      </c>
      <c r="B2057" s="4" t="s">
        <v>5</v>
      </c>
      <c r="C2057" s="4" t="s">
        <v>15</v>
      </c>
      <c r="D2057" s="4" t="s">
        <v>10</v>
      </c>
      <c r="E2057" s="4" t="s">
        <v>21</v>
      </c>
      <c r="F2057" s="4" t="s">
        <v>10</v>
      </c>
      <c r="G2057" s="4" t="s">
        <v>9</v>
      </c>
      <c r="H2057" s="4" t="s">
        <v>9</v>
      </c>
      <c r="I2057" s="4" t="s">
        <v>10</v>
      </c>
      <c r="J2057" s="4" t="s">
        <v>10</v>
      </c>
      <c r="K2057" s="4" t="s">
        <v>9</v>
      </c>
      <c r="L2057" s="4" t="s">
        <v>9</v>
      </c>
      <c r="M2057" s="4" t="s">
        <v>9</v>
      </c>
      <c r="N2057" s="4" t="s">
        <v>9</v>
      </c>
      <c r="O2057" s="4" t="s">
        <v>6</v>
      </c>
    </row>
    <row r="2058" spans="1:15">
      <c r="A2058" t="n">
        <v>16379</v>
      </c>
      <c r="B2058" s="13" t="n">
        <v>50</v>
      </c>
      <c r="C2058" s="7" t="n">
        <v>0</v>
      </c>
      <c r="D2058" s="7" t="n">
        <v>2038</v>
      </c>
      <c r="E2058" s="7" t="n">
        <v>1</v>
      </c>
      <c r="F2058" s="7" t="n">
        <v>0</v>
      </c>
      <c r="G2058" s="7" t="n">
        <v>0</v>
      </c>
      <c r="H2058" s="7" t="n">
        <v>0</v>
      </c>
      <c r="I2058" s="7" t="n">
        <v>0</v>
      </c>
      <c r="J2058" s="7" t="n">
        <v>65533</v>
      </c>
      <c r="K2058" s="7" t="n">
        <v>0</v>
      </c>
      <c r="L2058" s="7" t="n">
        <v>0</v>
      </c>
      <c r="M2058" s="7" t="n">
        <v>0</v>
      </c>
      <c r="N2058" s="7" t="n">
        <v>0</v>
      </c>
      <c r="O2058" s="7" t="s">
        <v>14</v>
      </c>
    </row>
    <row r="2059" spans="1:15">
      <c r="A2059" t="s">
        <v>4</v>
      </c>
      <c r="B2059" s="4" t="s">
        <v>5</v>
      </c>
      <c r="C2059" s="4" t="s">
        <v>15</v>
      </c>
      <c r="D2059" s="4" t="s">
        <v>10</v>
      </c>
      <c r="E2059" s="4" t="s">
        <v>10</v>
      </c>
      <c r="F2059" s="4" t="s">
        <v>10</v>
      </c>
      <c r="G2059" s="4" t="s">
        <v>10</v>
      </c>
      <c r="H2059" s="4" t="s">
        <v>10</v>
      </c>
      <c r="I2059" s="4" t="s">
        <v>6</v>
      </c>
      <c r="J2059" s="4" t="s">
        <v>21</v>
      </c>
      <c r="K2059" s="4" t="s">
        <v>21</v>
      </c>
      <c r="L2059" s="4" t="s">
        <v>21</v>
      </c>
      <c r="M2059" s="4" t="s">
        <v>9</v>
      </c>
      <c r="N2059" s="4" t="s">
        <v>9</v>
      </c>
      <c r="O2059" s="4" t="s">
        <v>21</v>
      </c>
      <c r="P2059" s="4" t="s">
        <v>21</v>
      </c>
      <c r="Q2059" s="4" t="s">
        <v>21</v>
      </c>
      <c r="R2059" s="4" t="s">
        <v>21</v>
      </c>
      <c r="S2059" s="4" t="s">
        <v>15</v>
      </c>
    </row>
    <row r="2060" spans="1:15">
      <c r="A2060" t="n">
        <v>16418</v>
      </c>
      <c r="B2060" s="10" t="n">
        <v>39</v>
      </c>
      <c r="C2060" s="7" t="n">
        <v>12</v>
      </c>
      <c r="D2060" s="7" t="n">
        <v>65533</v>
      </c>
      <c r="E2060" s="7" t="n">
        <v>203</v>
      </c>
      <c r="F2060" s="7" t="n">
        <v>0</v>
      </c>
      <c r="G2060" s="7" t="n">
        <v>1660</v>
      </c>
      <c r="H2060" s="7" t="n">
        <v>3</v>
      </c>
      <c r="I2060" s="7" t="s">
        <v>220</v>
      </c>
      <c r="J2060" s="7" t="n">
        <v>0</v>
      </c>
      <c r="K2060" s="7" t="n">
        <v>0</v>
      </c>
      <c r="L2060" s="7" t="n">
        <v>0</v>
      </c>
      <c r="M2060" s="7" t="n">
        <v>0</v>
      </c>
      <c r="N2060" s="7" t="n">
        <v>0</v>
      </c>
      <c r="O2060" s="7" t="n">
        <v>0</v>
      </c>
      <c r="P2060" s="7" t="n">
        <v>1</v>
      </c>
      <c r="Q2060" s="7" t="n">
        <v>1</v>
      </c>
      <c r="R2060" s="7" t="n">
        <v>1</v>
      </c>
      <c r="S2060" s="7" t="n">
        <v>103</v>
      </c>
    </row>
    <row r="2061" spans="1:15">
      <c r="A2061" t="s">
        <v>4</v>
      </c>
      <c r="B2061" s="4" t="s">
        <v>5</v>
      </c>
      <c r="C2061" s="4" t="s">
        <v>10</v>
      </c>
    </row>
    <row r="2062" spans="1:15">
      <c r="A2062" t="n">
        <v>16479</v>
      </c>
      <c r="B2062" s="26" t="n">
        <v>16</v>
      </c>
      <c r="C2062" s="7" t="n">
        <v>300</v>
      </c>
    </row>
    <row r="2063" spans="1:15">
      <c r="A2063" t="s">
        <v>4</v>
      </c>
      <c r="B2063" s="4" t="s">
        <v>5</v>
      </c>
      <c r="C2063" s="4" t="s">
        <v>15</v>
      </c>
      <c r="D2063" s="4" t="s">
        <v>10</v>
      </c>
      <c r="E2063" s="4" t="s">
        <v>10</v>
      </c>
      <c r="F2063" s="4" t="s">
        <v>10</v>
      </c>
      <c r="G2063" s="4" t="s">
        <v>10</v>
      </c>
      <c r="H2063" s="4" t="s">
        <v>10</v>
      </c>
      <c r="I2063" s="4" t="s">
        <v>6</v>
      </c>
      <c r="J2063" s="4" t="s">
        <v>21</v>
      </c>
      <c r="K2063" s="4" t="s">
        <v>21</v>
      </c>
      <c r="L2063" s="4" t="s">
        <v>21</v>
      </c>
      <c r="M2063" s="4" t="s">
        <v>9</v>
      </c>
      <c r="N2063" s="4" t="s">
        <v>9</v>
      </c>
      <c r="O2063" s="4" t="s">
        <v>21</v>
      </c>
      <c r="P2063" s="4" t="s">
        <v>21</v>
      </c>
      <c r="Q2063" s="4" t="s">
        <v>21</v>
      </c>
      <c r="R2063" s="4" t="s">
        <v>21</v>
      </c>
      <c r="S2063" s="4" t="s">
        <v>15</v>
      </c>
    </row>
    <row r="2064" spans="1:15">
      <c r="A2064" t="n">
        <v>16482</v>
      </c>
      <c r="B2064" s="10" t="n">
        <v>39</v>
      </c>
      <c r="C2064" s="7" t="n">
        <v>12</v>
      </c>
      <c r="D2064" s="7" t="n">
        <v>65533</v>
      </c>
      <c r="E2064" s="7" t="n">
        <v>203</v>
      </c>
      <c r="F2064" s="7" t="n">
        <v>0</v>
      </c>
      <c r="G2064" s="7" t="n">
        <v>1661</v>
      </c>
      <c r="H2064" s="7" t="n">
        <v>3</v>
      </c>
      <c r="I2064" s="7" t="s">
        <v>220</v>
      </c>
      <c r="J2064" s="7" t="n">
        <v>0</v>
      </c>
      <c r="K2064" s="7" t="n">
        <v>0</v>
      </c>
      <c r="L2064" s="7" t="n">
        <v>0</v>
      </c>
      <c r="M2064" s="7" t="n">
        <v>0</v>
      </c>
      <c r="N2064" s="7" t="n">
        <v>0</v>
      </c>
      <c r="O2064" s="7" t="n">
        <v>0</v>
      </c>
      <c r="P2064" s="7" t="n">
        <v>1</v>
      </c>
      <c r="Q2064" s="7" t="n">
        <v>1</v>
      </c>
      <c r="R2064" s="7" t="n">
        <v>1</v>
      </c>
      <c r="S2064" s="7" t="n">
        <v>104</v>
      </c>
    </row>
    <row r="2065" spans="1:19">
      <c r="A2065" t="s">
        <v>4</v>
      </c>
      <c r="B2065" s="4" t="s">
        <v>5</v>
      </c>
      <c r="C2065" s="4" t="s">
        <v>10</v>
      </c>
    </row>
    <row r="2066" spans="1:19">
      <c r="A2066" t="n">
        <v>16543</v>
      </c>
      <c r="B2066" s="26" t="n">
        <v>16</v>
      </c>
      <c r="C2066" s="7" t="n">
        <v>300</v>
      </c>
    </row>
    <row r="2067" spans="1:19">
      <c r="A2067" t="s">
        <v>4</v>
      </c>
      <c r="B2067" s="4" t="s">
        <v>5</v>
      </c>
      <c r="C2067" s="4" t="s">
        <v>15</v>
      </c>
      <c r="D2067" s="4" t="s">
        <v>10</v>
      </c>
      <c r="E2067" s="4" t="s">
        <v>21</v>
      </c>
      <c r="F2067" s="4" t="s">
        <v>10</v>
      </c>
      <c r="G2067" s="4" t="s">
        <v>9</v>
      </c>
      <c r="H2067" s="4" t="s">
        <v>9</v>
      </c>
      <c r="I2067" s="4" t="s">
        <v>10</v>
      </c>
      <c r="J2067" s="4" t="s">
        <v>10</v>
      </c>
      <c r="K2067" s="4" t="s">
        <v>9</v>
      </c>
      <c r="L2067" s="4" t="s">
        <v>9</v>
      </c>
      <c r="M2067" s="4" t="s">
        <v>9</v>
      </c>
      <c r="N2067" s="4" t="s">
        <v>9</v>
      </c>
      <c r="O2067" s="4" t="s">
        <v>6</v>
      </c>
    </row>
    <row r="2068" spans="1:19">
      <c r="A2068" t="n">
        <v>16546</v>
      </c>
      <c r="B2068" s="13" t="n">
        <v>50</v>
      </c>
      <c r="C2068" s="7" t="n">
        <v>0</v>
      </c>
      <c r="D2068" s="7" t="n">
        <v>15754</v>
      </c>
      <c r="E2068" s="7" t="n">
        <v>1</v>
      </c>
      <c r="F2068" s="7" t="n">
        <v>100</v>
      </c>
      <c r="G2068" s="7" t="n">
        <v>0</v>
      </c>
      <c r="H2068" s="7" t="n">
        <v>-1069547520</v>
      </c>
      <c r="I2068" s="7" t="n">
        <v>0</v>
      </c>
      <c r="J2068" s="7" t="n">
        <v>65533</v>
      </c>
      <c r="K2068" s="7" t="n">
        <v>0</v>
      </c>
      <c r="L2068" s="7" t="n">
        <v>0</v>
      </c>
      <c r="M2068" s="7" t="n">
        <v>0</v>
      </c>
      <c r="N2068" s="7" t="n">
        <v>0</v>
      </c>
      <c r="O2068" s="7" t="s">
        <v>14</v>
      </c>
    </row>
    <row r="2069" spans="1:19">
      <c r="A2069" t="s">
        <v>4</v>
      </c>
      <c r="B2069" s="4" t="s">
        <v>5</v>
      </c>
      <c r="C2069" s="4" t="s">
        <v>10</v>
      </c>
    </row>
    <row r="2070" spans="1:19">
      <c r="A2070" t="n">
        <v>16585</v>
      </c>
      <c r="B2070" s="26" t="n">
        <v>16</v>
      </c>
      <c r="C2070" s="7" t="n">
        <v>700</v>
      </c>
    </row>
    <row r="2071" spans="1:19">
      <c r="A2071" t="s">
        <v>4</v>
      </c>
      <c r="B2071" s="4" t="s">
        <v>5</v>
      </c>
      <c r="C2071" s="4" t="s">
        <v>15</v>
      </c>
      <c r="D2071" s="4" t="s">
        <v>10</v>
      </c>
      <c r="E2071" s="4" t="s">
        <v>15</v>
      </c>
    </row>
    <row r="2072" spans="1:19">
      <c r="A2072" t="n">
        <v>16588</v>
      </c>
      <c r="B2072" s="10" t="n">
        <v>39</v>
      </c>
      <c r="C2072" s="7" t="n">
        <v>14</v>
      </c>
      <c r="D2072" s="7" t="n">
        <v>65533</v>
      </c>
      <c r="E2072" s="7" t="n">
        <v>103</v>
      </c>
    </row>
    <row r="2073" spans="1:19">
      <c r="A2073" t="s">
        <v>4</v>
      </c>
      <c r="B2073" s="4" t="s">
        <v>5</v>
      </c>
      <c r="C2073" s="4" t="s">
        <v>10</v>
      </c>
      <c r="D2073" s="4" t="s">
        <v>9</v>
      </c>
      <c r="E2073" s="4" t="s">
        <v>9</v>
      </c>
      <c r="F2073" s="4" t="s">
        <v>9</v>
      </c>
      <c r="G2073" s="4" t="s">
        <v>9</v>
      </c>
      <c r="H2073" s="4" t="s">
        <v>10</v>
      </c>
      <c r="I2073" s="4" t="s">
        <v>15</v>
      </c>
    </row>
    <row r="2074" spans="1:19">
      <c r="A2074" t="n">
        <v>16593</v>
      </c>
      <c r="B2074" s="48" t="n">
        <v>66</v>
      </c>
      <c r="C2074" s="7" t="n">
        <v>1660</v>
      </c>
      <c r="D2074" s="7" t="n">
        <v>1065353216</v>
      </c>
      <c r="E2074" s="7" t="n">
        <v>1065353216</v>
      </c>
      <c r="F2074" s="7" t="n">
        <v>1065353216</v>
      </c>
      <c r="G2074" s="7" t="n">
        <v>1065353216</v>
      </c>
      <c r="H2074" s="7" t="n">
        <v>300</v>
      </c>
      <c r="I2074" s="7" t="n">
        <v>3</v>
      </c>
    </row>
    <row r="2075" spans="1:19">
      <c r="A2075" t="s">
        <v>4</v>
      </c>
      <c r="B2075" s="4" t="s">
        <v>5</v>
      </c>
      <c r="C2075" s="4" t="s">
        <v>10</v>
      </c>
    </row>
    <row r="2076" spans="1:19">
      <c r="A2076" t="n">
        <v>16615</v>
      </c>
      <c r="B2076" s="26" t="n">
        <v>16</v>
      </c>
      <c r="C2076" s="7" t="n">
        <v>300</v>
      </c>
    </row>
    <row r="2077" spans="1:19">
      <c r="A2077" t="s">
        <v>4</v>
      </c>
      <c r="B2077" s="4" t="s">
        <v>5</v>
      </c>
      <c r="C2077" s="4" t="s">
        <v>15</v>
      </c>
      <c r="D2077" s="4" t="s">
        <v>10</v>
      </c>
      <c r="E2077" s="4" t="s">
        <v>15</v>
      </c>
    </row>
    <row r="2078" spans="1:19">
      <c r="A2078" t="n">
        <v>16618</v>
      </c>
      <c r="B2078" s="10" t="n">
        <v>39</v>
      </c>
      <c r="C2078" s="7" t="n">
        <v>14</v>
      </c>
      <c r="D2078" s="7" t="n">
        <v>65533</v>
      </c>
      <c r="E2078" s="7" t="n">
        <v>104</v>
      </c>
    </row>
    <row r="2079" spans="1:19">
      <c r="A2079" t="s">
        <v>4</v>
      </c>
      <c r="B2079" s="4" t="s">
        <v>5</v>
      </c>
      <c r="C2079" s="4" t="s">
        <v>10</v>
      </c>
      <c r="D2079" s="4" t="s">
        <v>9</v>
      </c>
      <c r="E2079" s="4" t="s">
        <v>9</v>
      </c>
      <c r="F2079" s="4" t="s">
        <v>9</v>
      </c>
      <c r="G2079" s="4" t="s">
        <v>9</v>
      </c>
      <c r="H2079" s="4" t="s">
        <v>10</v>
      </c>
      <c r="I2079" s="4" t="s">
        <v>15</v>
      </c>
    </row>
    <row r="2080" spans="1:19">
      <c r="A2080" t="n">
        <v>16623</v>
      </c>
      <c r="B2080" s="48" t="n">
        <v>66</v>
      </c>
      <c r="C2080" s="7" t="n">
        <v>1661</v>
      </c>
      <c r="D2080" s="7" t="n">
        <v>1065353216</v>
      </c>
      <c r="E2080" s="7" t="n">
        <v>1065353216</v>
      </c>
      <c r="F2080" s="7" t="n">
        <v>1065353216</v>
      </c>
      <c r="G2080" s="7" t="n">
        <v>1065353216</v>
      </c>
      <c r="H2080" s="7" t="n">
        <v>300</v>
      </c>
      <c r="I2080" s="7" t="n">
        <v>3</v>
      </c>
    </row>
    <row r="2081" spans="1:15">
      <c r="A2081" t="s">
        <v>4</v>
      </c>
      <c r="B2081" s="4" t="s">
        <v>5</v>
      </c>
      <c r="C2081" s="4" t="s">
        <v>10</v>
      </c>
    </row>
    <row r="2082" spans="1:15">
      <c r="A2082" t="n">
        <v>16645</v>
      </c>
      <c r="B2082" s="26" t="n">
        <v>16</v>
      </c>
      <c r="C2082" s="7" t="n">
        <v>1000</v>
      </c>
    </row>
    <row r="2083" spans="1:15">
      <c r="A2083" t="s">
        <v>4</v>
      </c>
      <c r="B2083" s="4" t="s">
        <v>5</v>
      </c>
      <c r="C2083" s="4" t="s">
        <v>10</v>
      </c>
      <c r="D2083" s="4" t="s">
        <v>15</v>
      </c>
      <c r="E2083" s="4" t="s">
        <v>6</v>
      </c>
      <c r="F2083" s="4" t="s">
        <v>21</v>
      </c>
      <c r="G2083" s="4" t="s">
        <v>21</v>
      </c>
      <c r="H2083" s="4" t="s">
        <v>21</v>
      </c>
    </row>
    <row r="2084" spans="1:15">
      <c r="A2084" t="n">
        <v>16648</v>
      </c>
      <c r="B2084" s="50" t="n">
        <v>48</v>
      </c>
      <c r="C2084" s="7" t="n">
        <v>0</v>
      </c>
      <c r="D2084" s="7" t="n">
        <v>0</v>
      </c>
      <c r="E2084" s="7" t="s">
        <v>98</v>
      </c>
      <c r="F2084" s="7" t="n">
        <v>-1</v>
      </c>
      <c r="G2084" s="7" t="n">
        <v>1</v>
      </c>
      <c r="H2084" s="7" t="n">
        <v>0</v>
      </c>
    </row>
    <row r="2085" spans="1:15">
      <c r="A2085" t="s">
        <v>4</v>
      </c>
      <c r="B2085" s="4" t="s">
        <v>5</v>
      </c>
      <c r="C2085" s="4" t="s">
        <v>10</v>
      </c>
      <c r="D2085" s="4" t="s">
        <v>15</v>
      </c>
      <c r="E2085" s="4" t="s">
        <v>6</v>
      </c>
      <c r="F2085" s="4" t="s">
        <v>21</v>
      </c>
      <c r="G2085" s="4" t="s">
        <v>21</v>
      </c>
      <c r="H2085" s="4" t="s">
        <v>21</v>
      </c>
    </row>
    <row r="2086" spans="1:15">
      <c r="A2086" t="n">
        <v>16674</v>
      </c>
      <c r="B2086" s="50" t="n">
        <v>48</v>
      </c>
      <c r="C2086" s="7" t="n">
        <v>61491</v>
      </c>
      <c r="D2086" s="7" t="n">
        <v>0</v>
      </c>
      <c r="E2086" s="7" t="s">
        <v>98</v>
      </c>
      <c r="F2086" s="7" t="n">
        <v>-1</v>
      </c>
      <c r="G2086" s="7" t="n">
        <v>1</v>
      </c>
      <c r="H2086" s="7" t="n">
        <v>0</v>
      </c>
    </row>
    <row r="2087" spans="1:15">
      <c r="A2087" t="s">
        <v>4</v>
      </c>
      <c r="B2087" s="4" t="s">
        <v>5</v>
      </c>
      <c r="C2087" s="4" t="s">
        <v>10</v>
      </c>
      <c r="D2087" s="4" t="s">
        <v>15</v>
      </c>
      <c r="E2087" s="4" t="s">
        <v>6</v>
      </c>
      <c r="F2087" s="4" t="s">
        <v>21</v>
      </c>
      <c r="G2087" s="4" t="s">
        <v>21</v>
      </c>
      <c r="H2087" s="4" t="s">
        <v>21</v>
      </c>
    </row>
    <row r="2088" spans="1:15">
      <c r="A2088" t="n">
        <v>16700</v>
      </c>
      <c r="B2088" s="50" t="n">
        <v>48</v>
      </c>
      <c r="C2088" s="7" t="n">
        <v>61492</v>
      </c>
      <c r="D2088" s="7" t="n">
        <v>0</v>
      </c>
      <c r="E2088" s="7" t="s">
        <v>98</v>
      </c>
      <c r="F2088" s="7" t="n">
        <v>-1</v>
      </c>
      <c r="G2088" s="7" t="n">
        <v>1</v>
      </c>
      <c r="H2088" s="7" t="n">
        <v>0</v>
      </c>
    </row>
    <row r="2089" spans="1:15">
      <c r="A2089" t="s">
        <v>4</v>
      </c>
      <c r="B2089" s="4" t="s">
        <v>5</v>
      </c>
      <c r="C2089" s="4" t="s">
        <v>10</v>
      </c>
      <c r="D2089" s="4" t="s">
        <v>15</v>
      </c>
      <c r="E2089" s="4" t="s">
        <v>6</v>
      </c>
      <c r="F2089" s="4" t="s">
        <v>21</v>
      </c>
      <c r="G2089" s="4" t="s">
        <v>21</v>
      </c>
      <c r="H2089" s="4" t="s">
        <v>21</v>
      </c>
    </row>
    <row r="2090" spans="1:15">
      <c r="A2090" t="n">
        <v>16726</v>
      </c>
      <c r="B2090" s="50" t="n">
        <v>48</v>
      </c>
      <c r="C2090" s="7" t="n">
        <v>61493</v>
      </c>
      <c r="D2090" s="7" t="n">
        <v>0</v>
      </c>
      <c r="E2090" s="7" t="s">
        <v>98</v>
      </c>
      <c r="F2090" s="7" t="n">
        <v>-1</v>
      </c>
      <c r="G2090" s="7" t="n">
        <v>1</v>
      </c>
      <c r="H2090" s="7" t="n">
        <v>0</v>
      </c>
    </row>
    <row r="2091" spans="1:15">
      <c r="A2091" t="s">
        <v>4</v>
      </c>
      <c r="B2091" s="4" t="s">
        <v>5</v>
      </c>
      <c r="C2091" s="4" t="s">
        <v>10</v>
      </c>
      <c r="D2091" s="4" t="s">
        <v>15</v>
      </c>
      <c r="E2091" s="4" t="s">
        <v>6</v>
      </c>
      <c r="F2091" s="4" t="s">
        <v>21</v>
      </c>
      <c r="G2091" s="4" t="s">
        <v>21</v>
      </c>
      <c r="H2091" s="4" t="s">
        <v>21</v>
      </c>
    </row>
    <row r="2092" spans="1:15">
      <c r="A2092" t="n">
        <v>16752</v>
      </c>
      <c r="B2092" s="50" t="n">
        <v>48</v>
      </c>
      <c r="C2092" s="7" t="n">
        <v>61494</v>
      </c>
      <c r="D2092" s="7" t="n">
        <v>0</v>
      </c>
      <c r="E2092" s="7" t="s">
        <v>98</v>
      </c>
      <c r="F2092" s="7" t="n">
        <v>-1</v>
      </c>
      <c r="G2092" s="7" t="n">
        <v>1</v>
      </c>
      <c r="H2092" s="7" t="n">
        <v>0</v>
      </c>
    </row>
    <row r="2093" spans="1:15">
      <c r="A2093" t="s">
        <v>4</v>
      </c>
      <c r="B2093" s="4" t="s">
        <v>5</v>
      </c>
      <c r="C2093" s="4" t="s">
        <v>10</v>
      </c>
      <c r="D2093" s="4" t="s">
        <v>15</v>
      </c>
      <c r="E2093" s="4" t="s">
        <v>6</v>
      </c>
      <c r="F2093" s="4" t="s">
        <v>21</v>
      </c>
      <c r="G2093" s="4" t="s">
        <v>21</v>
      </c>
      <c r="H2093" s="4" t="s">
        <v>21</v>
      </c>
    </row>
    <row r="2094" spans="1:15">
      <c r="A2094" t="n">
        <v>16778</v>
      </c>
      <c r="B2094" s="50" t="n">
        <v>48</v>
      </c>
      <c r="C2094" s="7" t="n">
        <v>61495</v>
      </c>
      <c r="D2094" s="7" t="n">
        <v>0</v>
      </c>
      <c r="E2094" s="7" t="s">
        <v>98</v>
      </c>
      <c r="F2094" s="7" t="n">
        <v>-1</v>
      </c>
      <c r="G2094" s="7" t="n">
        <v>1</v>
      </c>
      <c r="H2094" s="7" t="n">
        <v>0</v>
      </c>
    </row>
    <row r="2095" spans="1:15">
      <c r="A2095" t="s">
        <v>4</v>
      </c>
      <c r="B2095" s="4" t="s">
        <v>5</v>
      </c>
      <c r="C2095" s="4" t="s">
        <v>15</v>
      </c>
      <c r="D2095" s="41" t="s">
        <v>77</v>
      </c>
      <c r="E2095" s="4" t="s">
        <v>5</v>
      </c>
      <c r="F2095" s="4" t="s">
        <v>15</v>
      </c>
      <c r="G2095" s="4" t="s">
        <v>10</v>
      </c>
      <c r="H2095" s="41" t="s">
        <v>78</v>
      </c>
      <c r="I2095" s="4" t="s">
        <v>15</v>
      </c>
      <c r="J2095" s="4" t="s">
        <v>22</v>
      </c>
    </row>
    <row r="2096" spans="1:15">
      <c r="A2096" t="n">
        <v>16804</v>
      </c>
      <c r="B2096" s="11" t="n">
        <v>5</v>
      </c>
      <c r="C2096" s="7" t="n">
        <v>28</v>
      </c>
      <c r="D2096" s="41" t="s">
        <v>3</v>
      </c>
      <c r="E2096" s="31" t="n">
        <v>64</v>
      </c>
      <c r="F2096" s="7" t="n">
        <v>5</v>
      </c>
      <c r="G2096" s="7" t="n">
        <v>3</v>
      </c>
      <c r="H2096" s="41" t="s">
        <v>3</v>
      </c>
      <c r="I2096" s="7" t="n">
        <v>1</v>
      </c>
      <c r="J2096" s="12" t="n">
        <f t="normal" ca="1">A2100</f>
        <v>0</v>
      </c>
    </row>
    <row r="2097" spans="1:10">
      <c r="A2097" t="s">
        <v>4</v>
      </c>
      <c r="B2097" s="4" t="s">
        <v>5</v>
      </c>
      <c r="C2097" s="4" t="s">
        <v>22</v>
      </c>
    </row>
    <row r="2098" spans="1:10">
      <c r="A2098" t="n">
        <v>16815</v>
      </c>
      <c r="B2098" s="15" t="n">
        <v>3</v>
      </c>
      <c r="C2098" s="12" t="n">
        <f t="normal" ca="1">A2102</f>
        <v>0</v>
      </c>
    </row>
    <row r="2099" spans="1:10">
      <c r="A2099" t="s">
        <v>4</v>
      </c>
      <c r="B2099" s="4" t="s">
        <v>5</v>
      </c>
      <c r="C2099" s="4" t="s">
        <v>10</v>
      </c>
      <c r="D2099" s="4" t="s">
        <v>15</v>
      </c>
      <c r="E2099" s="4" t="s">
        <v>6</v>
      </c>
      <c r="F2099" s="4" t="s">
        <v>21</v>
      </c>
      <c r="G2099" s="4" t="s">
        <v>21</v>
      </c>
      <c r="H2099" s="4" t="s">
        <v>21</v>
      </c>
    </row>
    <row r="2100" spans="1:10">
      <c r="A2100" t="n">
        <v>16820</v>
      </c>
      <c r="B2100" s="50" t="n">
        <v>48</v>
      </c>
      <c r="C2100" s="7" t="n">
        <v>61496</v>
      </c>
      <c r="D2100" s="7" t="n">
        <v>0</v>
      </c>
      <c r="E2100" s="7" t="s">
        <v>98</v>
      </c>
      <c r="F2100" s="7" t="n">
        <v>-1</v>
      </c>
      <c r="G2100" s="7" t="n">
        <v>1</v>
      </c>
      <c r="H2100" s="7" t="n">
        <v>0</v>
      </c>
    </row>
    <row r="2101" spans="1:10">
      <c r="A2101" t="s">
        <v>4</v>
      </c>
      <c r="B2101" s="4" t="s">
        <v>5</v>
      </c>
      <c r="C2101" s="4" t="s">
        <v>15</v>
      </c>
      <c r="D2101" s="4" t="s">
        <v>10</v>
      </c>
    </row>
    <row r="2102" spans="1:10">
      <c r="A2102" t="n">
        <v>16846</v>
      </c>
      <c r="B2102" s="32" t="n">
        <v>45</v>
      </c>
      <c r="C2102" s="7" t="n">
        <v>7</v>
      </c>
      <c r="D2102" s="7" t="n">
        <v>255</v>
      </c>
    </row>
    <row r="2103" spans="1:10">
      <c r="A2103" t="s">
        <v>4</v>
      </c>
      <c r="B2103" s="4" t="s">
        <v>5</v>
      </c>
      <c r="C2103" s="4" t="s">
        <v>15</v>
      </c>
      <c r="D2103" s="4" t="s">
        <v>10</v>
      </c>
      <c r="E2103" s="4" t="s">
        <v>15</v>
      </c>
    </row>
    <row r="2104" spans="1:10">
      <c r="A2104" t="n">
        <v>16850</v>
      </c>
      <c r="B2104" s="14" t="n">
        <v>49</v>
      </c>
      <c r="C2104" s="7" t="n">
        <v>1</v>
      </c>
      <c r="D2104" s="7" t="n">
        <v>6000</v>
      </c>
      <c r="E2104" s="7" t="n">
        <v>0</v>
      </c>
    </row>
    <row r="2105" spans="1:10">
      <c r="A2105" t="s">
        <v>4</v>
      </c>
      <c r="B2105" s="4" t="s">
        <v>5</v>
      </c>
      <c r="C2105" s="4" t="s">
        <v>15</v>
      </c>
      <c r="D2105" s="4" t="s">
        <v>10</v>
      </c>
      <c r="E2105" s="4" t="s">
        <v>6</v>
      </c>
    </row>
    <row r="2106" spans="1:10">
      <c r="A2106" t="n">
        <v>16855</v>
      </c>
      <c r="B2106" s="47" t="n">
        <v>51</v>
      </c>
      <c r="C2106" s="7" t="n">
        <v>4</v>
      </c>
      <c r="D2106" s="7" t="n">
        <v>28</v>
      </c>
      <c r="E2106" s="7" t="s">
        <v>133</v>
      </c>
    </row>
    <row r="2107" spans="1:10">
      <c r="A2107" t="s">
        <v>4</v>
      </c>
      <c r="B2107" s="4" t="s">
        <v>5</v>
      </c>
      <c r="C2107" s="4" t="s">
        <v>10</v>
      </c>
    </row>
    <row r="2108" spans="1:10">
      <c r="A2108" t="n">
        <v>16868</v>
      </c>
      <c r="B2108" s="26" t="n">
        <v>16</v>
      </c>
      <c r="C2108" s="7" t="n">
        <v>0</v>
      </c>
    </row>
    <row r="2109" spans="1:10">
      <c r="A2109" t="s">
        <v>4</v>
      </c>
      <c r="B2109" s="4" t="s">
        <v>5</v>
      </c>
      <c r="C2109" s="4" t="s">
        <v>10</v>
      </c>
      <c r="D2109" s="4" t="s">
        <v>15</v>
      </c>
      <c r="E2109" s="4" t="s">
        <v>9</v>
      </c>
      <c r="F2109" s="4" t="s">
        <v>109</v>
      </c>
      <c r="G2109" s="4" t="s">
        <v>15</v>
      </c>
      <c r="H2109" s="4" t="s">
        <v>15</v>
      </c>
      <c r="I2109" s="4" t="s">
        <v>15</v>
      </c>
      <c r="J2109" s="4" t="s">
        <v>9</v>
      </c>
      <c r="K2109" s="4" t="s">
        <v>109</v>
      </c>
      <c r="L2109" s="4" t="s">
        <v>15</v>
      </c>
      <c r="M2109" s="4" t="s">
        <v>15</v>
      </c>
    </row>
    <row r="2110" spans="1:10">
      <c r="A2110" t="n">
        <v>16871</v>
      </c>
      <c r="B2110" s="53" t="n">
        <v>26</v>
      </c>
      <c r="C2110" s="7" t="n">
        <v>28</v>
      </c>
      <c r="D2110" s="7" t="n">
        <v>17</v>
      </c>
      <c r="E2110" s="7" t="n">
        <v>33425</v>
      </c>
      <c r="F2110" s="7" t="s">
        <v>221</v>
      </c>
      <c r="G2110" s="7" t="n">
        <v>2</v>
      </c>
      <c r="H2110" s="7" t="n">
        <v>3</v>
      </c>
      <c r="I2110" s="7" t="n">
        <v>17</v>
      </c>
      <c r="J2110" s="7" t="n">
        <v>33426</v>
      </c>
      <c r="K2110" s="7" t="s">
        <v>222</v>
      </c>
      <c r="L2110" s="7" t="n">
        <v>2</v>
      </c>
      <c r="M2110" s="7" t="n">
        <v>0</v>
      </c>
    </row>
    <row r="2111" spans="1:10">
      <c r="A2111" t="s">
        <v>4</v>
      </c>
      <c r="B2111" s="4" t="s">
        <v>5</v>
      </c>
    </row>
    <row r="2112" spans="1:10">
      <c r="A2112" t="n">
        <v>17095</v>
      </c>
      <c r="B2112" s="54" t="n">
        <v>28</v>
      </c>
    </row>
    <row r="2113" spans="1:13">
      <c r="A2113" t="s">
        <v>4</v>
      </c>
      <c r="B2113" s="4" t="s">
        <v>5</v>
      </c>
      <c r="C2113" s="4" t="s">
        <v>10</v>
      </c>
      <c r="D2113" s="4" t="s">
        <v>15</v>
      </c>
    </row>
    <row r="2114" spans="1:13">
      <c r="A2114" t="n">
        <v>17096</v>
      </c>
      <c r="B2114" s="55" t="n">
        <v>89</v>
      </c>
      <c r="C2114" s="7" t="n">
        <v>65533</v>
      </c>
      <c r="D2114" s="7" t="n">
        <v>1</v>
      </c>
    </row>
    <row r="2115" spans="1:13">
      <c r="A2115" t="s">
        <v>4</v>
      </c>
      <c r="B2115" s="4" t="s">
        <v>5</v>
      </c>
      <c r="C2115" s="4" t="s">
        <v>15</v>
      </c>
      <c r="D2115" s="4" t="s">
        <v>15</v>
      </c>
    </row>
    <row r="2116" spans="1:13">
      <c r="A2116" t="n">
        <v>17100</v>
      </c>
      <c r="B2116" s="14" t="n">
        <v>49</v>
      </c>
      <c r="C2116" s="7" t="n">
        <v>2</v>
      </c>
      <c r="D2116" s="7" t="n">
        <v>0</v>
      </c>
    </row>
    <row r="2117" spans="1:13">
      <c r="A2117" t="s">
        <v>4</v>
      </c>
      <c r="B2117" s="4" t="s">
        <v>5</v>
      </c>
      <c r="C2117" s="4" t="s">
        <v>15</v>
      </c>
      <c r="D2117" s="4" t="s">
        <v>10</v>
      </c>
      <c r="E2117" s="4" t="s">
        <v>9</v>
      </c>
      <c r="F2117" s="4" t="s">
        <v>10</v>
      </c>
      <c r="G2117" s="4" t="s">
        <v>9</v>
      </c>
      <c r="H2117" s="4" t="s">
        <v>15</v>
      </c>
    </row>
    <row r="2118" spans="1:13">
      <c r="A2118" t="n">
        <v>17103</v>
      </c>
      <c r="B2118" s="14" t="n">
        <v>49</v>
      </c>
      <c r="C2118" s="7" t="n">
        <v>0</v>
      </c>
      <c r="D2118" s="7" t="n">
        <v>424</v>
      </c>
      <c r="E2118" s="7" t="n">
        <v>1060320051</v>
      </c>
      <c r="F2118" s="7" t="n">
        <v>0</v>
      </c>
      <c r="G2118" s="7" t="n">
        <v>0</v>
      </c>
      <c r="H2118" s="7" t="n">
        <v>0</v>
      </c>
    </row>
    <row r="2119" spans="1:13">
      <c r="A2119" t="s">
        <v>4</v>
      </c>
      <c r="B2119" s="4" t="s">
        <v>5</v>
      </c>
      <c r="C2119" s="4" t="s">
        <v>15</v>
      </c>
      <c r="D2119" s="4" t="s">
        <v>10</v>
      </c>
      <c r="E2119" s="4" t="s">
        <v>21</v>
      </c>
    </row>
    <row r="2120" spans="1:13">
      <c r="A2120" t="n">
        <v>17118</v>
      </c>
      <c r="B2120" s="28" t="n">
        <v>58</v>
      </c>
      <c r="C2120" s="7" t="n">
        <v>101</v>
      </c>
      <c r="D2120" s="7" t="n">
        <v>300</v>
      </c>
      <c r="E2120" s="7" t="n">
        <v>1</v>
      </c>
    </row>
    <row r="2121" spans="1:13">
      <c r="A2121" t="s">
        <v>4</v>
      </c>
      <c r="B2121" s="4" t="s">
        <v>5</v>
      </c>
      <c r="C2121" s="4" t="s">
        <v>15</v>
      </c>
      <c r="D2121" s="4" t="s">
        <v>10</v>
      </c>
    </row>
    <row r="2122" spans="1:13">
      <c r="A2122" t="n">
        <v>17126</v>
      </c>
      <c r="B2122" s="28" t="n">
        <v>58</v>
      </c>
      <c r="C2122" s="7" t="n">
        <v>254</v>
      </c>
      <c r="D2122" s="7" t="n">
        <v>0</v>
      </c>
    </row>
    <row r="2123" spans="1:13">
      <c r="A2123" t="s">
        <v>4</v>
      </c>
      <c r="B2123" s="4" t="s">
        <v>5</v>
      </c>
      <c r="C2123" s="4" t="s">
        <v>15</v>
      </c>
      <c r="D2123" s="4" t="s">
        <v>15</v>
      </c>
      <c r="E2123" s="4" t="s">
        <v>21</v>
      </c>
      <c r="F2123" s="4" t="s">
        <v>21</v>
      </c>
      <c r="G2123" s="4" t="s">
        <v>21</v>
      </c>
      <c r="H2123" s="4" t="s">
        <v>10</v>
      </c>
    </row>
    <row r="2124" spans="1:13">
      <c r="A2124" t="n">
        <v>17130</v>
      </c>
      <c r="B2124" s="32" t="n">
        <v>45</v>
      </c>
      <c r="C2124" s="7" t="n">
        <v>2</v>
      </c>
      <c r="D2124" s="7" t="n">
        <v>3</v>
      </c>
      <c r="E2124" s="7" t="n">
        <v>-1.08000004291534</v>
      </c>
      <c r="F2124" s="7" t="n">
        <v>5.17000007629395</v>
      </c>
      <c r="G2124" s="7" t="n">
        <v>-124.730003356934</v>
      </c>
      <c r="H2124" s="7" t="n">
        <v>0</v>
      </c>
    </row>
    <row r="2125" spans="1:13">
      <c r="A2125" t="s">
        <v>4</v>
      </c>
      <c r="B2125" s="4" t="s">
        <v>5</v>
      </c>
      <c r="C2125" s="4" t="s">
        <v>15</v>
      </c>
      <c r="D2125" s="4" t="s">
        <v>15</v>
      </c>
      <c r="E2125" s="4" t="s">
        <v>21</v>
      </c>
      <c r="F2125" s="4" t="s">
        <v>21</v>
      </c>
      <c r="G2125" s="4" t="s">
        <v>21</v>
      </c>
      <c r="H2125" s="4" t="s">
        <v>10</v>
      </c>
      <c r="I2125" s="4" t="s">
        <v>15</v>
      </c>
    </row>
    <row r="2126" spans="1:13">
      <c r="A2126" t="n">
        <v>17147</v>
      </c>
      <c r="B2126" s="32" t="n">
        <v>45</v>
      </c>
      <c r="C2126" s="7" t="n">
        <v>4</v>
      </c>
      <c r="D2126" s="7" t="n">
        <v>3</v>
      </c>
      <c r="E2126" s="7" t="n">
        <v>0.259999990463257</v>
      </c>
      <c r="F2126" s="7" t="n">
        <v>339.75</v>
      </c>
      <c r="G2126" s="7" t="n">
        <v>352</v>
      </c>
      <c r="H2126" s="7" t="n">
        <v>0</v>
      </c>
      <c r="I2126" s="7" t="n">
        <v>1</v>
      </c>
    </row>
    <row r="2127" spans="1:13">
      <c r="A2127" t="s">
        <v>4</v>
      </c>
      <c r="B2127" s="4" t="s">
        <v>5</v>
      </c>
      <c r="C2127" s="4" t="s">
        <v>15</v>
      </c>
      <c r="D2127" s="4" t="s">
        <v>15</v>
      </c>
      <c r="E2127" s="4" t="s">
        <v>21</v>
      </c>
      <c r="F2127" s="4" t="s">
        <v>10</v>
      </c>
    </row>
    <row r="2128" spans="1:13">
      <c r="A2128" t="n">
        <v>17165</v>
      </c>
      <c r="B2128" s="32" t="n">
        <v>45</v>
      </c>
      <c r="C2128" s="7" t="n">
        <v>5</v>
      </c>
      <c r="D2128" s="7" t="n">
        <v>3</v>
      </c>
      <c r="E2128" s="7" t="n">
        <v>2.40000009536743</v>
      </c>
      <c r="F2128" s="7" t="n">
        <v>0</v>
      </c>
    </row>
    <row r="2129" spans="1:9">
      <c r="A2129" t="s">
        <v>4</v>
      </c>
      <c r="B2129" s="4" t="s">
        <v>5</v>
      </c>
      <c r="C2129" s="4" t="s">
        <v>15</v>
      </c>
      <c r="D2129" s="4" t="s">
        <v>15</v>
      </c>
      <c r="E2129" s="4" t="s">
        <v>21</v>
      </c>
      <c r="F2129" s="4" t="s">
        <v>10</v>
      </c>
    </row>
    <row r="2130" spans="1:9">
      <c r="A2130" t="n">
        <v>17174</v>
      </c>
      <c r="B2130" s="32" t="n">
        <v>45</v>
      </c>
      <c r="C2130" s="7" t="n">
        <v>11</v>
      </c>
      <c r="D2130" s="7" t="n">
        <v>3</v>
      </c>
      <c r="E2130" s="7" t="n">
        <v>31.2000007629395</v>
      </c>
      <c r="F2130" s="7" t="n">
        <v>0</v>
      </c>
    </row>
    <row r="2131" spans="1:9">
      <c r="A2131" t="s">
        <v>4</v>
      </c>
      <c r="B2131" s="4" t="s">
        <v>5</v>
      </c>
      <c r="C2131" s="4" t="s">
        <v>15</v>
      </c>
      <c r="D2131" s="4" t="s">
        <v>15</v>
      </c>
      <c r="E2131" s="4" t="s">
        <v>21</v>
      </c>
      <c r="F2131" s="4" t="s">
        <v>21</v>
      </c>
      <c r="G2131" s="4" t="s">
        <v>21</v>
      </c>
      <c r="H2131" s="4" t="s">
        <v>10</v>
      </c>
      <c r="I2131" s="4" t="s">
        <v>15</v>
      </c>
    </row>
    <row r="2132" spans="1:9">
      <c r="A2132" t="n">
        <v>17183</v>
      </c>
      <c r="B2132" s="32" t="n">
        <v>45</v>
      </c>
      <c r="C2132" s="7" t="n">
        <v>4</v>
      </c>
      <c r="D2132" s="7" t="n">
        <v>3</v>
      </c>
      <c r="E2132" s="7" t="n">
        <v>0.259999990463257</v>
      </c>
      <c r="F2132" s="7" t="n">
        <v>320.929992675781</v>
      </c>
      <c r="G2132" s="7" t="n">
        <v>352</v>
      </c>
      <c r="H2132" s="7" t="n">
        <v>8000</v>
      </c>
      <c r="I2132" s="7" t="n">
        <v>1</v>
      </c>
    </row>
    <row r="2133" spans="1:9">
      <c r="A2133" t="s">
        <v>4</v>
      </c>
      <c r="B2133" s="4" t="s">
        <v>5</v>
      </c>
      <c r="C2133" s="4" t="s">
        <v>15</v>
      </c>
      <c r="D2133" s="4" t="s">
        <v>15</v>
      </c>
      <c r="E2133" s="4" t="s">
        <v>21</v>
      </c>
      <c r="F2133" s="4" t="s">
        <v>10</v>
      </c>
    </row>
    <row r="2134" spans="1:9">
      <c r="A2134" t="n">
        <v>17201</v>
      </c>
      <c r="B2134" s="32" t="n">
        <v>45</v>
      </c>
      <c r="C2134" s="7" t="n">
        <v>5</v>
      </c>
      <c r="D2134" s="7" t="n">
        <v>3</v>
      </c>
      <c r="E2134" s="7" t="n">
        <v>2.09999990463257</v>
      </c>
      <c r="F2134" s="7" t="n">
        <v>8000</v>
      </c>
    </row>
    <row r="2135" spans="1:9">
      <c r="A2135" t="s">
        <v>4</v>
      </c>
      <c r="B2135" s="4" t="s">
        <v>5</v>
      </c>
      <c r="C2135" s="4" t="s">
        <v>15</v>
      </c>
    </row>
    <row r="2136" spans="1:9">
      <c r="A2136" t="n">
        <v>17210</v>
      </c>
      <c r="B2136" s="51" t="n">
        <v>116</v>
      </c>
      <c r="C2136" s="7" t="n">
        <v>0</v>
      </c>
    </row>
    <row r="2137" spans="1:9">
      <c r="A2137" t="s">
        <v>4</v>
      </c>
      <c r="B2137" s="4" t="s">
        <v>5</v>
      </c>
      <c r="C2137" s="4" t="s">
        <v>15</v>
      </c>
      <c r="D2137" s="4" t="s">
        <v>10</v>
      </c>
    </row>
    <row r="2138" spans="1:9">
      <c r="A2138" t="n">
        <v>17212</v>
      </c>
      <c r="B2138" s="51" t="n">
        <v>116</v>
      </c>
      <c r="C2138" s="7" t="n">
        <v>2</v>
      </c>
      <c r="D2138" s="7" t="n">
        <v>1</v>
      </c>
    </row>
    <row r="2139" spans="1:9">
      <c r="A2139" t="s">
        <v>4</v>
      </c>
      <c r="B2139" s="4" t="s">
        <v>5</v>
      </c>
      <c r="C2139" s="4" t="s">
        <v>15</v>
      </c>
      <c r="D2139" s="4" t="s">
        <v>9</v>
      </c>
    </row>
    <row r="2140" spans="1:9">
      <c r="A2140" t="n">
        <v>17216</v>
      </c>
      <c r="B2140" s="51" t="n">
        <v>116</v>
      </c>
      <c r="C2140" s="7" t="n">
        <v>5</v>
      </c>
      <c r="D2140" s="7" t="n">
        <v>1097859072</v>
      </c>
    </row>
    <row r="2141" spans="1:9">
      <c r="A2141" t="s">
        <v>4</v>
      </c>
      <c r="B2141" s="4" t="s">
        <v>5</v>
      </c>
      <c r="C2141" s="4" t="s">
        <v>15</v>
      </c>
      <c r="D2141" s="4" t="s">
        <v>10</v>
      </c>
    </row>
    <row r="2142" spans="1:9">
      <c r="A2142" t="n">
        <v>17222</v>
      </c>
      <c r="B2142" s="51" t="n">
        <v>116</v>
      </c>
      <c r="C2142" s="7" t="n">
        <v>6</v>
      </c>
      <c r="D2142" s="7" t="n">
        <v>1</v>
      </c>
    </row>
    <row r="2143" spans="1:9">
      <c r="A2143" t="s">
        <v>4</v>
      </c>
      <c r="B2143" s="4" t="s">
        <v>5</v>
      </c>
      <c r="C2143" s="4" t="s">
        <v>15</v>
      </c>
      <c r="D2143" s="4" t="s">
        <v>10</v>
      </c>
    </row>
    <row r="2144" spans="1:9">
      <c r="A2144" t="n">
        <v>17226</v>
      </c>
      <c r="B2144" s="28" t="n">
        <v>58</v>
      </c>
      <c r="C2144" s="7" t="n">
        <v>255</v>
      </c>
      <c r="D2144" s="7" t="n">
        <v>0</v>
      </c>
    </row>
    <row r="2145" spans="1:9">
      <c r="A2145" t="s">
        <v>4</v>
      </c>
      <c r="B2145" s="4" t="s">
        <v>5</v>
      </c>
      <c r="C2145" s="4" t="s">
        <v>10</v>
      </c>
      <c r="D2145" s="4" t="s">
        <v>15</v>
      </c>
      <c r="E2145" s="4" t="s">
        <v>6</v>
      </c>
      <c r="F2145" s="4" t="s">
        <v>21</v>
      </c>
      <c r="G2145" s="4" t="s">
        <v>21</v>
      </c>
      <c r="H2145" s="4" t="s">
        <v>21</v>
      </c>
    </row>
    <row r="2146" spans="1:9">
      <c r="A2146" t="n">
        <v>17230</v>
      </c>
      <c r="B2146" s="50" t="n">
        <v>48</v>
      </c>
      <c r="C2146" s="7" t="n">
        <v>28</v>
      </c>
      <c r="D2146" s="7" t="n">
        <v>0</v>
      </c>
      <c r="E2146" s="7" t="s">
        <v>98</v>
      </c>
      <c r="F2146" s="7" t="n">
        <v>-1</v>
      </c>
      <c r="G2146" s="7" t="n">
        <v>1</v>
      </c>
      <c r="H2146" s="7" t="n">
        <v>0</v>
      </c>
    </row>
    <row r="2147" spans="1:9">
      <c r="A2147" t="s">
        <v>4</v>
      </c>
      <c r="B2147" s="4" t="s">
        <v>5</v>
      </c>
      <c r="C2147" s="4" t="s">
        <v>10</v>
      </c>
    </row>
    <row r="2148" spans="1:9">
      <c r="A2148" t="n">
        <v>17256</v>
      </c>
      <c r="B2148" s="26" t="n">
        <v>16</v>
      </c>
      <c r="C2148" s="7" t="n">
        <v>1500</v>
      </c>
    </row>
    <row r="2149" spans="1:9">
      <c r="A2149" t="s">
        <v>4</v>
      </c>
      <c r="B2149" s="4" t="s">
        <v>5</v>
      </c>
      <c r="C2149" s="4" t="s">
        <v>15</v>
      </c>
      <c r="D2149" s="4" t="s">
        <v>10</v>
      </c>
      <c r="E2149" s="4" t="s">
        <v>6</v>
      </c>
    </row>
    <row r="2150" spans="1:9">
      <c r="A2150" t="n">
        <v>17259</v>
      </c>
      <c r="B2150" s="47" t="n">
        <v>51</v>
      </c>
      <c r="C2150" s="7" t="n">
        <v>4</v>
      </c>
      <c r="D2150" s="7" t="n">
        <v>28</v>
      </c>
      <c r="E2150" s="7" t="s">
        <v>113</v>
      </c>
    </row>
    <row r="2151" spans="1:9">
      <c r="A2151" t="s">
        <v>4</v>
      </c>
      <c r="B2151" s="4" t="s">
        <v>5</v>
      </c>
      <c r="C2151" s="4" t="s">
        <v>10</v>
      </c>
    </row>
    <row r="2152" spans="1:9">
      <c r="A2152" t="n">
        <v>17272</v>
      </c>
      <c r="B2152" s="26" t="n">
        <v>16</v>
      </c>
      <c r="C2152" s="7" t="n">
        <v>0</v>
      </c>
    </row>
    <row r="2153" spans="1:9">
      <c r="A2153" t="s">
        <v>4</v>
      </c>
      <c r="B2153" s="4" t="s">
        <v>5</v>
      </c>
      <c r="C2153" s="4" t="s">
        <v>10</v>
      </c>
      <c r="D2153" s="4" t="s">
        <v>15</v>
      </c>
      <c r="E2153" s="4" t="s">
        <v>9</v>
      </c>
      <c r="F2153" s="4" t="s">
        <v>109</v>
      </c>
      <c r="G2153" s="4" t="s">
        <v>15</v>
      </c>
      <c r="H2153" s="4" t="s">
        <v>15</v>
      </c>
    </row>
    <row r="2154" spans="1:9">
      <c r="A2154" t="n">
        <v>17275</v>
      </c>
      <c r="B2154" s="53" t="n">
        <v>26</v>
      </c>
      <c r="C2154" s="7" t="n">
        <v>28</v>
      </c>
      <c r="D2154" s="7" t="n">
        <v>17</v>
      </c>
      <c r="E2154" s="7" t="n">
        <v>33427</v>
      </c>
      <c r="F2154" s="7" t="s">
        <v>223</v>
      </c>
      <c r="G2154" s="7" t="n">
        <v>2</v>
      </c>
      <c r="H2154" s="7" t="n">
        <v>0</v>
      </c>
    </row>
    <row r="2155" spans="1:9">
      <c r="A2155" t="s">
        <v>4</v>
      </c>
      <c r="B2155" s="4" t="s">
        <v>5</v>
      </c>
    </row>
    <row r="2156" spans="1:9">
      <c r="A2156" t="n">
        <v>17322</v>
      </c>
      <c r="B2156" s="54" t="n">
        <v>28</v>
      </c>
    </row>
    <row r="2157" spans="1:9">
      <c r="A2157" t="s">
        <v>4</v>
      </c>
      <c r="B2157" s="4" t="s">
        <v>5</v>
      </c>
      <c r="C2157" s="4" t="s">
        <v>15</v>
      </c>
      <c r="D2157" s="41" t="s">
        <v>77</v>
      </c>
      <c r="E2157" s="4" t="s">
        <v>5</v>
      </c>
      <c r="F2157" s="4" t="s">
        <v>15</v>
      </c>
      <c r="G2157" s="4" t="s">
        <v>10</v>
      </c>
      <c r="H2157" s="41" t="s">
        <v>78</v>
      </c>
      <c r="I2157" s="4" t="s">
        <v>15</v>
      </c>
      <c r="J2157" s="4" t="s">
        <v>22</v>
      </c>
    </row>
    <row r="2158" spans="1:9">
      <c r="A2158" t="n">
        <v>17323</v>
      </c>
      <c r="B2158" s="11" t="n">
        <v>5</v>
      </c>
      <c r="C2158" s="7" t="n">
        <v>28</v>
      </c>
      <c r="D2158" s="41" t="s">
        <v>3</v>
      </c>
      <c r="E2158" s="31" t="n">
        <v>64</v>
      </c>
      <c r="F2158" s="7" t="n">
        <v>5</v>
      </c>
      <c r="G2158" s="7" t="n">
        <v>11</v>
      </c>
      <c r="H2158" s="41" t="s">
        <v>3</v>
      </c>
      <c r="I2158" s="7" t="n">
        <v>1</v>
      </c>
      <c r="J2158" s="12" t="n">
        <f t="normal" ca="1">A2170</f>
        <v>0</v>
      </c>
    </row>
    <row r="2159" spans="1:9">
      <c r="A2159" t="s">
        <v>4</v>
      </c>
      <c r="B2159" s="4" t="s">
        <v>5</v>
      </c>
      <c r="C2159" s="4" t="s">
        <v>15</v>
      </c>
      <c r="D2159" s="4" t="s">
        <v>10</v>
      </c>
      <c r="E2159" s="4" t="s">
        <v>6</v>
      </c>
    </row>
    <row r="2160" spans="1:9">
      <c r="A2160" t="n">
        <v>17334</v>
      </c>
      <c r="B2160" s="47" t="n">
        <v>51</v>
      </c>
      <c r="C2160" s="7" t="n">
        <v>4</v>
      </c>
      <c r="D2160" s="7" t="n">
        <v>28</v>
      </c>
      <c r="E2160" s="7" t="s">
        <v>113</v>
      </c>
    </row>
    <row r="2161" spans="1:10">
      <c r="A2161" t="s">
        <v>4</v>
      </c>
      <c r="B2161" s="4" t="s">
        <v>5</v>
      </c>
      <c r="C2161" s="4" t="s">
        <v>10</v>
      </c>
    </row>
    <row r="2162" spans="1:10">
      <c r="A2162" t="n">
        <v>17347</v>
      </c>
      <c r="B2162" s="26" t="n">
        <v>16</v>
      </c>
      <c r="C2162" s="7" t="n">
        <v>0</v>
      </c>
    </row>
    <row r="2163" spans="1:10">
      <c r="A2163" t="s">
        <v>4</v>
      </c>
      <c r="B2163" s="4" t="s">
        <v>5</v>
      </c>
      <c r="C2163" s="4" t="s">
        <v>10</v>
      </c>
      <c r="D2163" s="4" t="s">
        <v>15</v>
      </c>
      <c r="E2163" s="4" t="s">
        <v>9</v>
      </c>
      <c r="F2163" s="4" t="s">
        <v>109</v>
      </c>
      <c r="G2163" s="4" t="s">
        <v>15</v>
      </c>
      <c r="H2163" s="4" t="s">
        <v>15</v>
      </c>
    </row>
    <row r="2164" spans="1:10">
      <c r="A2164" t="n">
        <v>17350</v>
      </c>
      <c r="B2164" s="53" t="n">
        <v>26</v>
      </c>
      <c r="C2164" s="7" t="n">
        <v>28</v>
      </c>
      <c r="D2164" s="7" t="n">
        <v>17</v>
      </c>
      <c r="E2164" s="7" t="n">
        <v>33428</v>
      </c>
      <c r="F2164" s="7" t="s">
        <v>224</v>
      </c>
      <c r="G2164" s="7" t="n">
        <v>2</v>
      </c>
      <c r="H2164" s="7" t="n">
        <v>0</v>
      </c>
    </row>
    <row r="2165" spans="1:10">
      <c r="A2165" t="s">
        <v>4</v>
      </c>
      <c r="B2165" s="4" t="s">
        <v>5</v>
      </c>
    </row>
    <row r="2166" spans="1:10">
      <c r="A2166" t="n">
        <v>17431</v>
      </c>
      <c r="B2166" s="54" t="n">
        <v>28</v>
      </c>
    </row>
    <row r="2167" spans="1:10">
      <c r="A2167" t="s">
        <v>4</v>
      </c>
      <c r="B2167" s="4" t="s">
        <v>5</v>
      </c>
      <c r="C2167" s="4" t="s">
        <v>22</v>
      </c>
    </row>
    <row r="2168" spans="1:10">
      <c r="A2168" t="n">
        <v>17432</v>
      </c>
      <c r="B2168" s="15" t="n">
        <v>3</v>
      </c>
      <c r="C2168" s="12" t="n">
        <f t="normal" ca="1">A2178</f>
        <v>0</v>
      </c>
    </row>
    <row r="2169" spans="1:10">
      <c r="A2169" t="s">
        <v>4</v>
      </c>
      <c r="B2169" s="4" t="s">
        <v>5</v>
      </c>
      <c r="C2169" s="4" t="s">
        <v>15</v>
      </c>
      <c r="D2169" s="4" t="s">
        <v>10</v>
      </c>
      <c r="E2169" s="4" t="s">
        <v>6</v>
      </c>
    </row>
    <row r="2170" spans="1:10">
      <c r="A2170" t="n">
        <v>17437</v>
      </c>
      <c r="B2170" s="47" t="n">
        <v>51</v>
      </c>
      <c r="C2170" s="7" t="n">
        <v>4</v>
      </c>
      <c r="D2170" s="7" t="n">
        <v>28</v>
      </c>
      <c r="E2170" s="7" t="s">
        <v>113</v>
      </c>
    </row>
    <row r="2171" spans="1:10">
      <c r="A2171" t="s">
        <v>4</v>
      </c>
      <c r="B2171" s="4" t="s">
        <v>5</v>
      </c>
      <c r="C2171" s="4" t="s">
        <v>10</v>
      </c>
    </row>
    <row r="2172" spans="1:10">
      <c r="A2172" t="n">
        <v>17450</v>
      </c>
      <c r="B2172" s="26" t="n">
        <v>16</v>
      </c>
      <c r="C2172" s="7" t="n">
        <v>0</v>
      </c>
    </row>
    <row r="2173" spans="1:10">
      <c r="A2173" t="s">
        <v>4</v>
      </c>
      <c r="B2173" s="4" t="s">
        <v>5</v>
      </c>
      <c r="C2173" s="4" t="s">
        <v>10</v>
      </c>
      <c r="D2173" s="4" t="s">
        <v>15</v>
      </c>
      <c r="E2173" s="4" t="s">
        <v>9</v>
      </c>
      <c r="F2173" s="4" t="s">
        <v>109</v>
      </c>
      <c r="G2173" s="4" t="s">
        <v>15</v>
      </c>
      <c r="H2173" s="4" t="s">
        <v>15</v>
      </c>
    </row>
    <row r="2174" spans="1:10">
      <c r="A2174" t="n">
        <v>17453</v>
      </c>
      <c r="B2174" s="53" t="n">
        <v>26</v>
      </c>
      <c r="C2174" s="7" t="n">
        <v>28</v>
      </c>
      <c r="D2174" s="7" t="n">
        <v>17</v>
      </c>
      <c r="E2174" s="7" t="n">
        <v>33429</v>
      </c>
      <c r="F2174" s="7" t="s">
        <v>225</v>
      </c>
      <c r="G2174" s="7" t="n">
        <v>2</v>
      </c>
      <c r="H2174" s="7" t="n">
        <v>0</v>
      </c>
    </row>
    <row r="2175" spans="1:10">
      <c r="A2175" t="s">
        <v>4</v>
      </c>
      <c r="B2175" s="4" t="s">
        <v>5</v>
      </c>
    </row>
    <row r="2176" spans="1:10">
      <c r="A2176" t="n">
        <v>17546</v>
      </c>
      <c r="B2176" s="54" t="n">
        <v>28</v>
      </c>
    </row>
    <row r="2177" spans="1:8">
      <c r="A2177" t="s">
        <v>4</v>
      </c>
      <c r="B2177" s="4" t="s">
        <v>5</v>
      </c>
      <c r="C2177" s="4" t="s">
        <v>15</v>
      </c>
      <c r="D2177" s="4" t="s">
        <v>10</v>
      </c>
      <c r="E2177" s="4" t="s">
        <v>10</v>
      </c>
      <c r="F2177" s="4" t="s">
        <v>9</v>
      </c>
    </row>
    <row r="2178" spans="1:8">
      <c r="A2178" t="n">
        <v>17547</v>
      </c>
      <c r="B2178" s="59" t="n">
        <v>84</v>
      </c>
      <c r="C2178" s="7" t="n">
        <v>0</v>
      </c>
      <c r="D2178" s="7" t="n">
        <v>0</v>
      </c>
      <c r="E2178" s="7" t="n">
        <v>0</v>
      </c>
      <c r="F2178" s="7" t="n">
        <v>1056964608</v>
      </c>
    </row>
    <row r="2179" spans="1:8">
      <c r="A2179" t="s">
        <v>4</v>
      </c>
      <c r="B2179" s="4" t="s">
        <v>5</v>
      </c>
      <c r="C2179" s="4" t="s">
        <v>15</v>
      </c>
      <c r="D2179" s="4" t="s">
        <v>15</v>
      </c>
      <c r="E2179" s="4" t="s">
        <v>21</v>
      </c>
      <c r="F2179" s="4" t="s">
        <v>21</v>
      </c>
      <c r="G2179" s="4" t="s">
        <v>21</v>
      </c>
      <c r="H2179" s="4" t="s">
        <v>10</v>
      </c>
    </row>
    <row r="2180" spans="1:8">
      <c r="A2180" t="n">
        <v>17557</v>
      </c>
      <c r="B2180" s="32" t="n">
        <v>45</v>
      </c>
      <c r="C2180" s="7" t="n">
        <v>2</v>
      </c>
      <c r="D2180" s="7" t="n">
        <v>3</v>
      </c>
      <c r="E2180" s="7" t="n">
        <v>-1.08000004291534</v>
      </c>
      <c r="F2180" s="7" t="n">
        <v>5.19999980926514</v>
      </c>
      <c r="G2180" s="7" t="n">
        <v>-124.730003356934</v>
      </c>
      <c r="H2180" s="7" t="n">
        <v>800</v>
      </c>
    </row>
    <row r="2181" spans="1:8">
      <c r="A2181" t="s">
        <v>4</v>
      </c>
      <c r="B2181" s="4" t="s">
        <v>5</v>
      </c>
      <c r="C2181" s="4" t="s">
        <v>15</v>
      </c>
      <c r="D2181" s="4" t="s">
        <v>15</v>
      </c>
      <c r="E2181" s="4" t="s">
        <v>21</v>
      </c>
      <c r="F2181" s="4" t="s">
        <v>10</v>
      </c>
    </row>
    <row r="2182" spans="1:8">
      <c r="A2182" t="n">
        <v>17574</v>
      </c>
      <c r="B2182" s="32" t="n">
        <v>45</v>
      </c>
      <c r="C2182" s="7" t="n">
        <v>5</v>
      </c>
      <c r="D2182" s="7" t="n">
        <v>3</v>
      </c>
      <c r="E2182" s="7" t="n">
        <v>1.39999997615814</v>
      </c>
      <c r="F2182" s="7" t="n">
        <v>800</v>
      </c>
    </row>
    <row r="2183" spans="1:8">
      <c r="A2183" t="s">
        <v>4</v>
      </c>
      <c r="B2183" s="4" t="s">
        <v>5</v>
      </c>
      <c r="C2183" s="4" t="s">
        <v>15</v>
      </c>
      <c r="D2183" s="4" t="s">
        <v>10</v>
      </c>
      <c r="E2183" s="4" t="s">
        <v>21</v>
      </c>
      <c r="F2183" s="4" t="s">
        <v>10</v>
      </c>
      <c r="G2183" s="4" t="s">
        <v>9</v>
      </c>
      <c r="H2183" s="4" t="s">
        <v>9</v>
      </c>
      <c r="I2183" s="4" t="s">
        <v>10</v>
      </c>
      <c r="J2183" s="4" t="s">
        <v>10</v>
      </c>
      <c r="K2183" s="4" t="s">
        <v>9</v>
      </c>
      <c r="L2183" s="4" t="s">
        <v>9</v>
      </c>
      <c r="M2183" s="4" t="s">
        <v>9</v>
      </c>
      <c r="N2183" s="4" t="s">
        <v>9</v>
      </c>
      <c r="O2183" s="4" t="s">
        <v>6</v>
      </c>
    </row>
    <row r="2184" spans="1:8">
      <c r="A2184" t="n">
        <v>17583</v>
      </c>
      <c r="B2184" s="13" t="n">
        <v>50</v>
      </c>
      <c r="C2184" s="7" t="n">
        <v>0</v>
      </c>
      <c r="D2184" s="7" t="n">
        <v>4255</v>
      </c>
      <c r="E2184" s="7" t="n">
        <v>1</v>
      </c>
      <c r="F2184" s="7" t="n">
        <v>0</v>
      </c>
      <c r="G2184" s="7" t="n">
        <v>0</v>
      </c>
      <c r="H2184" s="7" t="n">
        <v>0</v>
      </c>
      <c r="I2184" s="7" t="n">
        <v>0</v>
      </c>
      <c r="J2184" s="7" t="n">
        <v>65533</v>
      </c>
      <c r="K2184" s="7" t="n">
        <v>0</v>
      </c>
      <c r="L2184" s="7" t="n">
        <v>0</v>
      </c>
      <c r="M2184" s="7" t="n">
        <v>0</v>
      </c>
      <c r="N2184" s="7" t="n">
        <v>0</v>
      </c>
      <c r="O2184" s="7" t="s">
        <v>14</v>
      </c>
    </row>
    <row r="2185" spans="1:8">
      <c r="A2185" t="s">
        <v>4</v>
      </c>
      <c r="B2185" s="4" t="s">
        <v>5</v>
      </c>
      <c r="C2185" s="4" t="s">
        <v>15</v>
      </c>
      <c r="D2185" s="4" t="s">
        <v>10</v>
      </c>
    </row>
    <row r="2186" spans="1:8">
      <c r="A2186" t="n">
        <v>17622</v>
      </c>
      <c r="B2186" s="32" t="n">
        <v>45</v>
      </c>
      <c r="C2186" s="7" t="n">
        <v>7</v>
      </c>
      <c r="D2186" s="7" t="n">
        <v>255</v>
      </c>
    </row>
    <row r="2187" spans="1:8">
      <c r="A2187" t="s">
        <v>4</v>
      </c>
      <c r="B2187" s="4" t="s">
        <v>5</v>
      </c>
      <c r="C2187" s="4" t="s">
        <v>15</v>
      </c>
      <c r="D2187" s="4" t="s">
        <v>21</v>
      </c>
      <c r="E2187" s="4" t="s">
        <v>21</v>
      </c>
      <c r="F2187" s="4" t="s">
        <v>21</v>
      </c>
    </row>
    <row r="2188" spans="1:8">
      <c r="A2188" t="n">
        <v>17626</v>
      </c>
      <c r="B2188" s="32" t="n">
        <v>45</v>
      </c>
      <c r="C2188" s="7" t="n">
        <v>9</v>
      </c>
      <c r="D2188" s="7" t="n">
        <v>0.0500000007450581</v>
      </c>
      <c r="E2188" s="7" t="n">
        <v>0.0500000007450581</v>
      </c>
      <c r="F2188" s="7" t="n">
        <v>0.200000002980232</v>
      </c>
    </row>
    <row r="2189" spans="1:8">
      <c r="A2189" t="s">
        <v>4</v>
      </c>
      <c r="B2189" s="4" t="s">
        <v>5</v>
      </c>
      <c r="C2189" s="4" t="s">
        <v>15</v>
      </c>
      <c r="D2189" s="4" t="s">
        <v>10</v>
      </c>
      <c r="E2189" s="4" t="s">
        <v>10</v>
      </c>
      <c r="F2189" s="4" t="s">
        <v>9</v>
      </c>
    </row>
    <row r="2190" spans="1:8">
      <c r="A2190" t="n">
        <v>17640</v>
      </c>
      <c r="B2190" s="59" t="n">
        <v>84</v>
      </c>
      <c r="C2190" s="7" t="n">
        <v>1</v>
      </c>
      <c r="D2190" s="7" t="n">
        <v>0</v>
      </c>
      <c r="E2190" s="7" t="n">
        <v>500</v>
      </c>
      <c r="F2190" s="7" t="n">
        <v>0</v>
      </c>
    </row>
    <row r="2191" spans="1:8">
      <c r="A2191" t="s">
        <v>4</v>
      </c>
      <c r="B2191" s="4" t="s">
        <v>5</v>
      </c>
      <c r="C2191" s="4" t="s">
        <v>15</v>
      </c>
      <c r="D2191" s="4" t="s">
        <v>10</v>
      </c>
      <c r="E2191" s="4" t="s">
        <v>6</v>
      </c>
    </row>
    <row r="2192" spans="1:8">
      <c r="A2192" t="n">
        <v>17650</v>
      </c>
      <c r="B2192" s="47" t="n">
        <v>51</v>
      </c>
      <c r="C2192" s="7" t="n">
        <v>4</v>
      </c>
      <c r="D2192" s="7" t="n">
        <v>28</v>
      </c>
      <c r="E2192" s="7" t="s">
        <v>133</v>
      </c>
    </row>
    <row r="2193" spans="1:15">
      <c r="A2193" t="s">
        <v>4</v>
      </c>
      <c r="B2193" s="4" t="s">
        <v>5</v>
      </c>
      <c r="C2193" s="4" t="s">
        <v>10</v>
      </c>
    </row>
    <row r="2194" spans="1:15">
      <c r="A2194" t="n">
        <v>17663</v>
      </c>
      <c r="B2194" s="26" t="n">
        <v>16</v>
      </c>
      <c r="C2194" s="7" t="n">
        <v>0</v>
      </c>
    </row>
    <row r="2195" spans="1:15">
      <c r="A2195" t="s">
        <v>4</v>
      </c>
      <c r="B2195" s="4" t="s">
        <v>5</v>
      </c>
      <c r="C2195" s="4" t="s">
        <v>10</v>
      </c>
      <c r="D2195" s="4" t="s">
        <v>15</v>
      </c>
      <c r="E2195" s="4" t="s">
        <v>9</v>
      </c>
      <c r="F2195" s="4" t="s">
        <v>109</v>
      </c>
      <c r="G2195" s="4" t="s">
        <v>15</v>
      </c>
      <c r="H2195" s="4" t="s">
        <v>15</v>
      </c>
    </row>
    <row r="2196" spans="1:15">
      <c r="A2196" t="n">
        <v>17666</v>
      </c>
      <c r="B2196" s="53" t="n">
        <v>26</v>
      </c>
      <c r="C2196" s="7" t="n">
        <v>28</v>
      </c>
      <c r="D2196" s="7" t="n">
        <v>17</v>
      </c>
      <c r="E2196" s="7" t="n">
        <v>33430</v>
      </c>
      <c r="F2196" s="7" t="s">
        <v>226</v>
      </c>
      <c r="G2196" s="7" t="n">
        <v>2</v>
      </c>
      <c r="H2196" s="7" t="n">
        <v>0</v>
      </c>
    </row>
    <row r="2197" spans="1:15">
      <c r="A2197" t="s">
        <v>4</v>
      </c>
      <c r="B2197" s="4" t="s">
        <v>5</v>
      </c>
    </row>
    <row r="2198" spans="1:15">
      <c r="A2198" t="n">
        <v>17757</v>
      </c>
      <c r="B2198" s="54" t="n">
        <v>28</v>
      </c>
    </row>
    <row r="2199" spans="1:15">
      <c r="A2199" t="s">
        <v>4</v>
      </c>
      <c r="B2199" s="4" t="s">
        <v>5</v>
      </c>
      <c r="C2199" s="4" t="s">
        <v>15</v>
      </c>
      <c r="D2199" s="41" t="s">
        <v>77</v>
      </c>
      <c r="E2199" s="4" t="s">
        <v>5</v>
      </c>
      <c r="F2199" s="4" t="s">
        <v>15</v>
      </c>
      <c r="G2199" s="4" t="s">
        <v>10</v>
      </c>
      <c r="H2199" s="41" t="s">
        <v>78</v>
      </c>
      <c r="I2199" s="4" t="s">
        <v>15</v>
      </c>
      <c r="J2199" s="4" t="s">
        <v>22</v>
      </c>
    </row>
    <row r="2200" spans="1:15">
      <c r="A2200" t="n">
        <v>17758</v>
      </c>
      <c r="B2200" s="11" t="n">
        <v>5</v>
      </c>
      <c r="C2200" s="7" t="n">
        <v>28</v>
      </c>
      <c r="D2200" s="41" t="s">
        <v>3</v>
      </c>
      <c r="E2200" s="31" t="n">
        <v>64</v>
      </c>
      <c r="F2200" s="7" t="n">
        <v>5</v>
      </c>
      <c r="G2200" s="7" t="n">
        <v>11</v>
      </c>
      <c r="H2200" s="41" t="s">
        <v>3</v>
      </c>
      <c r="I2200" s="7" t="n">
        <v>1</v>
      </c>
      <c r="J2200" s="12" t="n">
        <f t="normal" ca="1">A2220</f>
        <v>0</v>
      </c>
    </row>
    <row r="2201" spans="1:15">
      <c r="A2201" t="s">
        <v>4</v>
      </c>
      <c r="B2201" s="4" t="s">
        <v>5</v>
      </c>
      <c r="C2201" s="4" t="s">
        <v>10</v>
      </c>
    </row>
    <row r="2202" spans="1:15">
      <c r="A2202" t="n">
        <v>17769</v>
      </c>
      <c r="B2202" s="26" t="n">
        <v>16</v>
      </c>
      <c r="C2202" s="7" t="n">
        <v>300</v>
      </c>
    </row>
    <row r="2203" spans="1:15">
      <c r="A2203" t="s">
        <v>4</v>
      </c>
      <c r="B2203" s="4" t="s">
        <v>5</v>
      </c>
      <c r="C2203" s="4" t="s">
        <v>15</v>
      </c>
      <c r="D2203" s="4" t="s">
        <v>21</v>
      </c>
      <c r="E2203" s="4" t="s">
        <v>21</v>
      </c>
      <c r="F2203" s="4" t="s">
        <v>21</v>
      </c>
    </row>
    <row r="2204" spans="1:15">
      <c r="A2204" t="n">
        <v>17772</v>
      </c>
      <c r="B2204" s="32" t="n">
        <v>45</v>
      </c>
      <c r="C2204" s="7" t="n">
        <v>9</v>
      </c>
      <c r="D2204" s="7" t="n">
        <v>0.0500000007450581</v>
      </c>
      <c r="E2204" s="7" t="n">
        <v>0.0500000007450581</v>
      </c>
      <c r="F2204" s="7" t="n">
        <v>0.200000002980232</v>
      </c>
    </row>
    <row r="2205" spans="1:15">
      <c r="A2205" t="s">
        <v>4</v>
      </c>
      <c r="B2205" s="4" t="s">
        <v>5</v>
      </c>
      <c r="C2205" s="4" t="s">
        <v>15</v>
      </c>
      <c r="D2205" s="4" t="s">
        <v>10</v>
      </c>
      <c r="E2205" s="4" t="s">
        <v>10</v>
      </c>
      <c r="F2205" s="4" t="s">
        <v>15</v>
      </c>
    </row>
    <row r="2206" spans="1:15">
      <c r="A2206" t="n">
        <v>17786</v>
      </c>
      <c r="B2206" s="56" t="n">
        <v>25</v>
      </c>
      <c r="C2206" s="7" t="n">
        <v>1</v>
      </c>
      <c r="D2206" s="7" t="n">
        <v>60</v>
      </c>
      <c r="E2206" s="7" t="n">
        <v>640</v>
      </c>
      <c r="F2206" s="7" t="n">
        <v>2</v>
      </c>
    </row>
    <row r="2207" spans="1:15">
      <c r="A2207" t="s">
        <v>4</v>
      </c>
      <c r="B2207" s="4" t="s">
        <v>5</v>
      </c>
      <c r="C2207" s="4" t="s">
        <v>15</v>
      </c>
      <c r="D2207" s="4" t="s">
        <v>10</v>
      </c>
      <c r="E2207" s="4" t="s">
        <v>6</v>
      </c>
    </row>
    <row r="2208" spans="1:15">
      <c r="A2208" t="n">
        <v>17793</v>
      </c>
      <c r="B2208" s="47" t="n">
        <v>51</v>
      </c>
      <c r="C2208" s="7" t="n">
        <v>4</v>
      </c>
      <c r="D2208" s="7" t="n">
        <v>11</v>
      </c>
      <c r="E2208" s="7" t="s">
        <v>195</v>
      </c>
    </row>
    <row r="2209" spans="1:10">
      <c r="A2209" t="s">
        <v>4</v>
      </c>
      <c r="B2209" s="4" t="s">
        <v>5</v>
      </c>
      <c r="C2209" s="4" t="s">
        <v>10</v>
      </c>
    </row>
    <row r="2210" spans="1:10">
      <c r="A2210" t="n">
        <v>17806</v>
      </c>
      <c r="B2210" s="26" t="n">
        <v>16</v>
      </c>
      <c r="C2210" s="7" t="n">
        <v>0</v>
      </c>
    </row>
    <row r="2211" spans="1:10">
      <c r="A2211" t="s">
        <v>4</v>
      </c>
      <c r="B2211" s="4" t="s">
        <v>5</v>
      </c>
      <c r="C2211" s="4" t="s">
        <v>10</v>
      </c>
      <c r="D2211" s="4" t="s">
        <v>15</v>
      </c>
      <c r="E2211" s="4" t="s">
        <v>9</v>
      </c>
      <c r="F2211" s="4" t="s">
        <v>109</v>
      </c>
      <c r="G2211" s="4" t="s">
        <v>15</v>
      </c>
      <c r="H2211" s="4" t="s">
        <v>15</v>
      </c>
    </row>
    <row r="2212" spans="1:10">
      <c r="A2212" t="n">
        <v>17809</v>
      </c>
      <c r="B2212" s="53" t="n">
        <v>26</v>
      </c>
      <c r="C2212" s="7" t="n">
        <v>11</v>
      </c>
      <c r="D2212" s="7" t="n">
        <v>17</v>
      </c>
      <c r="E2212" s="7" t="n">
        <v>10415</v>
      </c>
      <c r="F2212" s="7" t="s">
        <v>227</v>
      </c>
      <c r="G2212" s="7" t="n">
        <v>2</v>
      </c>
      <c r="H2212" s="7" t="n">
        <v>0</v>
      </c>
    </row>
    <row r="2213" spans="1:10">
      <c r="A2213" t="s">
        <v>4</v>
      </c>
      <c r="B2213" s="4" t="s">
        <v>5</v>
      </c>
    </row>
    <row r="2214" spans="1:10">
      <c r="A2214" t="n">
        <v>17874</v>
      </c>
      <c r="B2214" s="54" t="n">
        <v>28</v>
      </c>
    </row>
    <row r="2215" spans="1:10">
      <c r="A2215" t="s">
        <v>4</v>
      </c>
      <c r="B2215" s="4" t="s">
        <v>5</v>
      </c>
      <c r="C2215" s="4" t="s">
        <v>10</v>
      </c>
      <c r="D2215" s="4" t="s">
        <v>15</v>
      </c>
    </row>
    <row r="2216" spans="1:10">
      <c r="A2216" t="n">
        <v>17875</v>
      </c>
      <c r="B2216" s="55" t="n">
        <v>89</v>
      </c>
      <c r="C2216" s="7" t="n">
        <v>65533</v>
      </c>
      <c r="D2216" s="7" t="n">
        <v>1</v>
      </c>
    </row>
    <row r="2217" spans="1:10">
      <c r="A2217" t="s">
        <v>4</v>
      </c>
      <c r="B2217" s="4" t="s">
        <v>5</v>
      </c>
      <c r="C2217" s="4" t="s">
        <v>15</v>
      </c>
      <c r="D2217" s="4" t="s">
        <v>10</v>
      </c>
      <c r="E2217" s="4" t="s">
        <v>10</v>
      </c>
      <c r="F2217" s="4" t="s">
        <v>15</v>
      </c>
    </row>
    <row r="2218" spans="1:10">
      <c r="A2218" t="n">
        <v>17879</v>
      </c>
      <c r="B2218" s="56" t="n">
        <v>25</v>
      </c>
      <c r="C2218" s="7" t="n">
        <v>1</v>
      </c>
      <c r="D2218" s="7" t="n">
        <v>65535</v>
      </c>
      <c r="E2218" s="7" t="n">
        <v>65535</v>
      </c>
      <c r="F2218" s="7" t="n">
        <v>0</v>
      </c>
    </row>
    <row r="2219" spans="1:10">
      <c r="A2219" t="s">
        <v>4</v>
      </c>
      <c r="B2219" s="4" t="s">
        <v>5</v>
      </c>
      <c r="C2219" s="4" t="s">
        <v>10</v>
      </c>
      <c r="D2219" s="4" t="s">
        <v>15</v>
      </c>
    </row>
    <row r="2220" spans="1:10">
      <c r="A2220" t="n">
        <v>17886</v>
      </c>
      <c r="B2220" s="55" t="n">
        <v>89</v>
      </c>
      <c r="C2220" s="7" t="n">
        <v>65533</v>
      </c>
      <c r="D2220" s="7" t="n">
        <v>1</v>
      </c>
    </row>
    <row r="2221" spans="1:10">
      <c r="A2221" t="s">
        <v>4</v>
      </c>
      <c r="B2221" s="4" t="s">
        <v>5</v>
      </c>
      <c r="C2221" s="4" t="s">
        <v>15</v>
      </c>
      <c r="D2221" s="4" t="s">
        <v>10</v>
      </c>
      <c r="E2221" s="4" t="s">
        <v>21</v>
      </c>
    </row>
    <row r="2222" spans="1:10">
      <c r="A2222" t="n">
        <v>17890</v>
      </c>
      <c r="B2222" s="28" t="n">
        <v>58</v>
      </c>
      <c r="C2222" s="7" t="n">
        <v>101</v>
      </c>
      <c r="D2222" s="7" t="n">
        <v>300</v>
      </c>
      <c r="E2222" s="7" t="n">
        <v>1</v>
      </c>
    </row>
    <row r="2223" spans="1:10">
      <c r="A2223" t="s">
        <v>4</v>
      </c>
      <c r="B2223" s="4" t="s">
        <v>5</v>
      </c>
      <c r="C2223" s="4" t="s">
        <v>15</v>
      </c>
      <c r="D2223" s="4" t="s">
        <v>10</v>
      </c>
    </row>
    <row r="2224" spans="1:10">
      <c r="A2224" t="n">
        <v>17898</v>
      </c>
      <c r="B2224" s="28" t="n">
        <v>58</v>
      </c>
      <c r="C2224" s="7" t="n">
        <v>254</v>
      </c>
      <c r="D2224" s="7" t="n">
        <v>0</v>
      </c>
    </row>
    <row r="2225" spans="1:8">
      <c r="A2225" t="s">
        <v>4</v>
      </c>
      <c r="B2225" s="4" t="s">
        <v>5</v>
      </c>
      <c r="C2225" s="4" t="s">
        <v>15</v>
      </c>
      <c r="D2225" s="4" t="s">
        <v>15</v>
      </c>
      <c r="E2225" s="4" t="s">
        <v>21</v>
      </c>
      <c r="F2225" s="4" t="s">
        <v>21</v>
      </c>
      <c r="G2225" s="4" t="s">
        <v>21</v>
      </c>
      <c r="H2225" s="4" t="s">
        <v>10</v>
      </c>
    </row>
    <row r="2226" spans="1:8">
      <c r="A2226" t="n">
        <v>17902</v>
      </c>
      <c r="B2226" s="32" t="n">
        <v>45</v>
      </c>
      <c r="C2226" s="7" t="n">
        <v>2</v>
      </c>
      <c r="D2226" s="7" t="n">
        <v>3</v>
      </c>
      <c r="E2226" s="7" t="n">
        <v>1</v>
      </c>
      <c r="F2226" s="7" t="n">
        <v>5.01999998092651</v>
      </c>
      <c r="G2226" s="7" t="n">
        <v>-124.580001831055</v>
      </c>
      <c r="H2226" s="7" t="n">
        <v>0</v>
      </c>
    </row>
    <row r="2227" spans="1:8">
      <c r="A2227" t="s">
        <v>4</v>
      </c>
      <c r="B2227" s="4" t="s">
        <v>5</v>
      </c>
      <c r="C2227" s="4" t="s">
        <v>15</v>
      </c>
      <c r="D2227" s="4" t="s">
        <v>15</v>
      </c>
      <c r="E2227" s="4" t="s">
        <v>21</v>
      </c>
      <c r="F2227" s="4" t="s">
        <v>21</v>
      </c>
      <c r="G2227" s="4" t="s">
        <v>21</v>
      </c>
      <c r="H2227" s="4" t="s">
        <v>10</v>
      </c>
      <c r="I2227" s="4" t="s">
        <v>15</v>
      </c>
    </row>
    <row r="2228" spans="1:8">
      <c r="A2228" t="n">
        <v>17919</v>
      </c>
      <c r="B2228" s="32" t="n">
        <v>45</v>
      </c>
      <c r="C2228" s="7" t="n">
        <v>4</v>
      </c>
      <c r="D2228" s="7" t="n">
        <v>3</v>
      </c>
      <c r="E2228" s="7" t="n">
        <v>352.690002441406</v>
      </c>
      <c r="F2228" s="7" t="n">
        <v>319.920013427734</v>
      </c>
      <c r="G2228" s="7" t="n">
        <v>-8</v>
      </c>
      <c r="H2228" s="7" t="n">
        <v>0</v>
      </c>
      <c r="I2228" s="7" t="n">
        <v>1</v>
      </c>
    </row>
    <row r="2229" spans="1:8">
      <c r="A2229" t="s">
        <v>4</v>
      </c>
      <c r="B2229" s="4" t="s">
        <v>5</v>
      </c>
      <c r="C2229" s="4" t="s">
        <v>15</v>
      </c>
      <c r="D2229" s="4" t="s">
        <v>15</v>
      </c>
      <c r="E2229" s="4" t="s">
        <v>21</v>
      </c>
      <c r="F2229" s="4" t="s">
        <v>10</v>
      </c>
    </row>
    <row r="2230" spans="1:8">
      <c r="A2230" t="n">
        <v>17937</v>
      </c>
      <c r="B2230" s="32" t="n">
        <v>45</v>
      </c>
      <c r="C2230" s="7" t="n">
        <v>5</v>
      </c>
      <c r="D2230" s="7" t="n">
        <v>3</v>
      </c>
      <c r="E2230" s="7" t="n">
        <v>2.40000009536743</v>
      </c>
      <c r="F2230" s="7" t="n">
        <v>0</v>
      </c>
    </row>
    <row r="2231" spans="1:8">
      <c r="A2231" t="s">
        <v>4</v>
      </c>
      <c r="B2231" s="4" t="s">
        <v>5</v>
      </c>
      <c r="C2231" s="4" t="s">
        <v>15</v>
      </c>
      <c r="D2231" s="4" t="s">
        <v>15</v>
      </c>
      <c r="E2231" s="4" t="s">
        <v>21</v>
      </c>
      <c r="F2231" s="4" t="s">
        <v>10</v>
      </c>
    </row>
    <row r="2232" spans="1:8">
      <c r="A2232" t="n">
        <v>17946</v>
      </c>
      <c r="B2232" s="32" t="n">
        <v>45</v>
      </c>
      <c r="C2232" s="7" t="n">
        <v>11</v>
      </c>
      <c r="D2232" s="7" t="n">
        <v>3</v>
      </c>
      <c r="E2232" s="7" t="n">
        <v>28.8999996185303</v>
      </c>
      <c r="F2232" s="7" t="n">
        <v>0</v>
      </c>
    </row>
    <row r="2233" spans="1:8">
      <c r="A2233" t="s">
        <v>4</v>
      </c>
      <c r="B2233" s="4" t="s">
        <v>5</v>
      </c>
      <c r="C2233" s="4" t="s">
        <v>15</v>
      </c>
      <c r="D2233" s="4" t="s">
        <v>15</v>
      </c>
      <c r="E2233" s="4" t="s">
        <v>21</v>
      </c>
      <c r="F2233" s="4" t="s">
        <v>21</v>
      </c>
      <c r="G2233" s="4" t="s">
        <v>21</v>
      </c>
      <c r="H2233" s="4" t="s">
        <v>10</v>
      </c>
    </row>
    <row r="2234" spans="1:8">
      <c r="A2234" t="n">
        <v>17955</v>
      </c>
      <c r="B2234" s="32" t="n">
        <v>45</v>
      </c>
      <c r="C2234" s="7" t="n">
        <v>2</v>
      </c>
      <c r="D2234" s="7" t="n">
        <v>3</v>
      </c>
      <c r="E2234" s="7" t="n">
        <v>1</v>
      </c>
      <c r="F2234" s="7" t="n">
        <v>4.94000005722046</v>
      </c>
      <c r="G2234" s="7" t="n">
        <v>-124.580001831055</v>
      </c>
      <c r="H2234" s="7" t="n">
        <v>8000</v>
      </c>
    </row>
    <row r="2235" spans="1:8">
      <c r="A2235" t="s">
        <v>4</v>
      </c>
      <c r="B2235" s="4" t="s">
        <v>5</v>
      </c>
      <c r="C2235" s="4" t="s">
        <v>15</v>
      </c>
      <c r="D2235" s="4" t="s">
        <v>15</v>
      </c>
      <c r="E2235" s="4" t="s">
        <v>21</v>
      </c>
      <c r="F2235" s="4" t="s">
        <v>21</v>
      </c>
      <c r="G2235" s="4" t="s">
        <v>21</v>
      </c>
      <c r="H2235" s="4" t="s">
        <v>10</v>
      </c>
      <c r="I2235" s="4" t="s">
        <v>15</v>
      </c>
    </row>
    <row r="2236" spans="1:8">
      <c r="A2236" t="n">
        <v>17972</v>
      </c>
      <c r="B2236" s="32" t="n">
        <v>45</v>
      </c>
      <c r="C2236" s="7" t="n">
        <v>4</v>
      </c>
      <c r="D2236" s="7" t="n">
        <v>3</v>
      </c>
      <c r="E2236" s="7" t="n">
        <v>352.690002441406</v>
      </c>
      <c r="F2236" s="7" t="n">
        <v>308.190002441406</v>
      </c>
      <c r="G2236" s="7" t="n">
        <v>-8</v>
      </c>
      <c r="H2236" s="7" t="n">
        <v>8000</v>
      </c>
      <c r="I2236" s="7" t="n">
        <v>1</v>
      </c>
    </row>
    <row r="2237" spans="1:8">
      <c r="A2237" t="s">
        <v>4</v>
      </c>
      <c r="B2237" s="4" t="s">
        <v>5</v>
      </c>
      <c r="C2237" s="4" t="s">
        <v>15</v>
      </c>
      <c r="D2237" s="4" t="s">
        <v>15</v>
      </c>
      <c r="E2237" s="4" t="s">
        <v>21</v>
      </c>
      <c r="F2237" s="4" t="s">
        <v>10</v>
      </c>
    </row>
    <row r="2238" spans="1:8">
      <c r="A2238" t="n">
        <v>17990</v>
      </c>
      <c r="B2238" s="32" t="n">
        <v>45</v>
      </c>
      <c r="C2238" s="7" t="n">
        <v>5</v>
      </c>
      <c r="D2238" s="7" t="n">
        <v>3</v>
      </c>
      <c r="E2238" s="7" t="n">
        <v>2.29999995231628</v>
      </c>
      <c r="F2238" s="7" t="n">
        <v>8000</v>
      </c>
    </row>
    <row r="2239" spans="1:8">
      <c r="A2239" t="s">
        <v>4</v>
      </c>
      <c r="B2239" s="4" t="s">
        <v>5</v>
      </c>
      <c r="C2239" s="4" t="s">
        <v>15</v>
      </c>
      <c r="D2239" s="4" t="s">
        <v>15</v>
      </c>
      <c r="E2239" s="4" t="s">
        <v>21</v>
      </c>
      <c r="F2239" s="4" t="s">
        <v>21</v>
      </c>
      <c r="G2239" s="4" t="s">
        <v>21</v>
      </c>
      <c r="H2239" s="4" t="s">
        <v>10</v>
      </c>
    </row>
    <row r="2240" spans="1:8">
      <c r="A2240" t="n">
        <v>17999</v>
      </c>
      <c r="B2240" s="32" t="n">
        <v>45</v>
      </c>
      <c r="C2240" s="7" t="n">
        <v>2</v>
      </c>
      <c r="D2240" s="7" t="n">
        <v>3</v>
      </c>
      <c r="E2240" s="7" t="n">
        <v>1.11000001430511</v>
      </c>
      <c r="F2240" s="7" t="n">
        <v>4.94000005722046</v>
      </c>
      <c r="G2240" s="7" t="n">
        <v>-124.699996948242</v>
      </c>
      <c r="H2240" s="7" t="n">
        <v>8000</v>
      </c>
    </row>
    <row r="2241" spans="1:9">
      <c r="A2241" t="s">
        <v>4</v>
      </c>
      <c r="B2241" s="4" t="s">
        <v>5</v>
      </c>
      <c r="C2241" s="4" t="s">
        <v>15</v>
      </c>
      <c r="D2241" s="4" t="s">
        <v>15</v>
      </c>
      <c r="E2241" s="4" t="s">
        <v>21</v>
      </c>
      <c r="F2241" s="4" t="s">
        <v>21</v>
      </c>
      <c r="G2241" s="4" t="s">
        <v>21</v>
      </c>
      <c r="H2241" s="4" t="s">
        <v>10</v>
      </c>
      <c r="I2241" s="4" t="s">
        <v>15</v>
      </c>
    </row>
    <row r="2242" spans="1:9">
      <c r="A2242" t="n">
        <v>18016</v>
      </c>
      <c r="B2242" s="32" t="n">
        <v>45</v>
      </c>
      <c r="C2242" s="7" t="n">
        <v>4</v>
      </c>
      <c r="D2242" s="7" t="n">
        <v>3</v>
      </c>
      <c r="E2242" s="7" t="n">
        <v>352.690002441406</v>
      </c>
      <c r="F2242" s="7" t="n">
        <v>309.450012207031</v>
      </c>
      <c r="G2242" s="7" t="n">
        <v>-8</v>
      </c>
      <c r="H2242" s="7" t="n">
        <v>8000</v>
      </c>
      <c r="I2242" s="7" t="n">
        <v>0</v>
      </c>
    </row>
    <row r="2243" spans="1:9">
      <c r="A2243" t="s">
        <v>4</v>
      </c>
      <c r="B2243" s="4" t="s">
        <v>5</v>
      </c>
      <c r="C2243" s="4" t="s">
        <v>15</v>
      </c>
      <c r="D2243" s="4" t="s">
        <v>15</v>
      </c>
      <c r="E2243" s="4" t="s">
        <v>21</v>
      </c>
      <c r="F2243" s="4" t="s">
        <v>10</v>
      </c>
    </row>
    <row r="2244" spans="1:9">
      <c r="A2244" t="n">
        <v>18034</v>
      </c>
      <c r="B2244" s="32" t="n">
        <v>45</v>
      </c>
      <c r="C2244" s="7" t="n">
        <v>5</v>
      </c>
      <c r="D2244" s="7" t="n">
        <v>3</v>
      </c>
      <c r="E2244" s="7" t="n">
        <v>2.29999995231628</v>
      </c>
      <c r="F2244" s="7" t="n">
        <v>8000</v>
      </c>
    </row>
    <row r="2245" spans="1:9">
      <c r="A2245" t="s">
        <v>4</v>
      </c>
      <c r="B2245" s="4" t="s">
        <v>5</v>
      </c>
      <c r="C2245" s="4" t="s">
        <v>15</v>
      </c>
      <c r="D2245" s="4" t="s">
        <v>10</v>
      </c>
      <c r="E2245" s="4" t="s">
        <v>6</v>
      </c>
      <c r="F2245" s="4" t="s">
        <v>6</v>
      </c>
      <c r="G2245" s="4" t="s">
        <v>6</v>
      </c>
      <c r="H2245" s="4" t="s">
        <v>6</v>
      </c>
    </row>
    <row r="2246" spans="1:9">
      <c r="A2246" t="n">
        <v>18043</v>
      </c>
      <c r="B2246" s="47" t="n">
        <v>51</v>
      </c>
      <c r="C2246" s="7" t="n">
        <v>3</v>
      </c>
      <c r="D2246" s="7" t="n">
        <v>29</v>
      </c>
      <c r="E2246" s="7" t="s">
        <v>228</v>
      </c>
      <c r="F2246" s="7" t="s">
        <v>229</v>
      </c>
      <c r="G2246" s="7" t="s">
        <v>96</v>
      </c>
      <c r="H2246" s="7" t="s">
        <v>97</v>
      </c>
    </row>
    <row r="2247" spans="1:9">
      <c r="A2247" t="s">
        <v>4</v>
      </c>
      <c r="B2247" s="4" t="s">
        <v>5</v>
      </c>
      <c r="C2247" s="4" t="s">
        <v>15</v>
      </c>
      <c r="D2247" s="4" t="s">
        <v>10</v>
      </c>
    </row>
    <row r="2248" spans="1:9">
      <c r="A2248" t="n">
        <v>18056</v>
      </c>
      <c r="B2248" s="28" t="n">
        <v>58</v>
      </c>
      <c r="C2248" s="7" t="n">
        <v>255</v>
      </c>
      <c r="D2248" s="7" t="n">
        <v>0</v>
      </c>
    </row>
    <row r="2249" spans="1:9">
      <c r="A2249" t="s">
        <v>4</v>
      </c>
      <c r="B2249" s="4" t="s">
        <v>5</v>
      </c>
      <c r="C2249" s="4" t="s">
        <v>10</v>
      </c>
      <c r="D2249" s="4" t="s">
        <v>15</v>
      </c>
      <c r="E2249" s="4" t="s">
        <v>6</v>
      </c>
      <c r="F2249" s="4" t="s">
        <v>21</v>
      </c>
      <c r="G2249" s="4" t="s">
        <v>21</v>
      </c>
      <c r="H2249" s="4" t="s">
        <v>21</v>
      </c>
    </row>
    <row r="2250" spans="1:9">
      <c r="A2250" t="n">
        <v>18060</v>
      </c>
      <c r="B2250" s="50" t="n">
        <v>48</v>
      </c>
      <c r="C2250" s="7" t="n">
        <v>29</v>
      </c>
      <c r="D2250" s="7" t="n">
        <v>0</v>
      </c>
      <c r="E2250" s="7" t="s">
        <v>102</v>
      </c>
      <c r="F2250" s="7" t="n">
        <v>-1</v>
      </c>
      <c r="G2250" s="7" t="n">
        <v>1</v>
      </c>
      <c r="H2250" s="7" t="n">
        <v>0</v>
      </c>
    </row>
    <row r="2251" spans="1:9">
      <c r="A2251" t="s">
        <v>4</v>
      </c>
      <c r="B2251" s="4" t="s">
        <v>5</v>
      </c>
      <c r="C2251" s="4" t="s">
        <v>10</v>
      </c>
    </row>
    <row r="2252" spans="1:9">
      <c r="A2252" t="n">
        <v>18093</v>
      </c>
      <c r="B2252" s="26" t="n">
        <v>16</v>
      </c>
      <c r="C2252" s="7" t="n">
        <v>1500</v>
      </c>
    </row>
    <row r="2253" spans="1:9">
      <c r="A2253" t="s">
        <v>4</v>
      </c>
      <c r="B2253" s="4" t="s">
        <v>5</v>
      </c>
      <c r="C2253" s="4" t="s">
        <v>15</v>
      </c>
      <c r="D2253" s="4" t="s">
        <v>10</v>
      </c>
      <c r="E2253" s="4" t="s">
        <v>6</v>
      </c>
    </row>
    <row r="2254" spans="1:9">
      <c r="A2254" t="n">
        <v>18096</v>
      </c>
      <c r="B2254" s="47" t="n">
        <v>51</v>
      </c>
      <c r="C2254" s="7" t="n">
        <v>4</v>
      </c>
      <c r="D2254" s="7" t="n">
        <v>29</v>
      </c>
      <c r="E2254" s="7" t="s">
        <v>230</v>
      </c>
    </row>
    <row r="2255" spans="1:9">
      <c r="A2255" t="s">
        <v>4</v>
      </c>
      <c r="B2255" s="4" t="s">
        <v>5</v>
      </c>
      <c r="C2255" s="4" t="s">
        <v>10</v>
      </c>
    </row>
    <row r="2256" spans="1:9">
      <c r="A2256" t="n">
        <v>18109</v>
      </c>
      <c r="B2256" s="26" t="n">
        <v>16</v>
      </c>
      <c r="C2256" s="7" t="n">
        <v>0</v>
      </c>
    </row>
    <row r="2257" spans="1:9">
      <c r="A2257" t="s">
        <v>4</v>
      </c>
      <c r="B2257" s="4" t="s">
        <v>5</v>
      </c>
      <c r="C2257" s="4" t="s">
        <v>10</v>
      </c>
      <c r="D2257" s="4" t="s">
        <v>15</v>
      </c>
      <c r="E2257" s="4" t="s">
        <v>9</v>
      </c>
      <c r="F2257" s="4" t="s">
        <v>109</v>
      </c>
      <c r="G2257" s="4" t="s">
        <v>15</v>
      </c>
      <c r="H2257" s="4" t="s">
        <v>15</v>
      </c>
      <c r="I2257" s="4" t="s">
        <v>15</v>
      </c>
      <c r="J2257" s="4" t="s">
        <v>9</v>
      </c>
      <c r="K2257" s="4" t="s">
        <v>109</v>
      </c>
      <c r="L2257" s="4" t="s">
        <v>15</v>
      </c>
      <c r="M2257" s="4" t="s">
        <v>15</v>
      </c>
      <c r="N2257" s="4" t="s">
        <v>15</v>
      </c>
      <c r="O2257" s="4" t="s">
        <v>9</v>
      </c>
      <c r="P2257" s="4" t="s">
        <v>109</v>
      </c>
      <c r="Q2257" s="4" t="s">
        <v>15</v>
      </c>
      <c r="R2257" s="4" t="s">
        <v>15</v>
      </c>
    </row>
    <row r="2258" spans="1:9">
      <c r="A2258" t="n">
        <v>18112</v>
      </c>
      <c r="B2258" s="53" t="n">
        <v>26</v>
      </c>
      <c r="C2258" s="7" t="n">
        <v>29</v>
      </c>
      <c r="D2258" s="7" t="n">
        <v>17</v>
      </c>
      <c r="E2258" s="7" t="n">
        <v>39441</v>
      </c>
      <c r="F2258" s="7" t="s">
        <v>231</v>
      </c>
      <c r="G2258" s="7" t="n">
        <v>2</v>
      </c>
      <c r="H2258" s="7" t="n">
        <v>3</v>
      </c>
      <c r="I2258" s="7" t="n">
        <v>17</v>
      </c>
      <c r="J2258" s="7" t="n">
        <v>39442</v>
      </c>
      <c r="K2258" s="7" t="s">
        <v>232</v>
      </c>
      <c r="L2258" s="7" t="n">
        <v>2</v>
      </c>
      <c r="M2258" s="7" t="n">
        <v>3</v>
      </c>
      <c r="N2258" s="7" t="n">
        <v>17</v>
      </c>
      <c r="O2258" s="7" t="n">
        <v>39443</v>
      </c>
      <c r="P2258" s="7" t="s">
        <v>233</v>
      </c>
      <c r="Q2258" s="7" t="n">
        <v>2</v>
      </c>
      <c r="R2258" s="7" t="n">
        <v>0</v>
      </c>
    </row>
    <row r="2259" spans="1:9">
      <c r="A2259" t="s">
        <v>4</v>
      </c>
      <c r="B2259" s="4" t="s">
        <v>5</v>
      </c>
    </row>
    <row r="2260" spans="1:9">
      <c r="A2260" t="n">
        <v>18298</v>
      </c>
      <c r="B2260" s="54" t="n">
        <v>28</v>
      </c>
    </row>
    <row r="2261" spans="1:9">
      <c r="A2261" t="s">
        <v>4</v>
      </c>
      <c r="B2261" s="4" t="s">
        <v>5</v>
      </c>
      <c r="C2261" s="4" t="s">
        <v>10</v>
      </c>
      <c r="D2261" s="4" t="s">
        <v>15</v>
      </c>
    </row>
    <row r="2262" spans="1:9">
      <c r="A2262" t="n">
        <v>18299</v>
      </c>
      <c r="B2262" s="55" t="n">
        <v>89</v>
      </c>
      <c r="C2262" s="7" t="n">
        <v>65533</v>
      </c>
      <c r="D2262" s="7" t="n">
        <v>1</v>
      </c>
    </row>
    <row r="2263" spans="1:9">
      <c r="A2263" t="s">
        <v>4</v>
      </c>
      <c r="B2263" s="4" t="s">
        <v>5</v>
      </c>
      <c r="C2263" s="4" t="s">
        <v>15</v>
      </c>
      <c r="D2263" s="4" t="s">
        <v>10</v>
      </c>
      <c r="E2263" s="4" t="s">
        <v>21</v>
      </c>
    </row>
    <row r="2264" spans="1:9">
      <c r="A2264" t="n">
        <v>18303</v>
      </c>
      <c r="B2264" s="28" t="n">
        <v>58</v>
      </c>
      <c r="C2264" s="7" t="n">
        <v>101</v>
      </c>
      <c r="D2264" s="7" t="n">
        <v>300</v>
      </c>
      <c r="E2264" s="7" t="n">
        <v>1</v>
      </c>
    </row>
    <row r="2265" spans="1:9">
      <c r="A2265" t="s">
        <v>4</v>
      </c>
      <c r="B2265" s="4" t="s">
        <v>5</v>
      </c>
      <c r="C2265" s="4" t="s">
        <v>15</v>
      </c>
      <c r="D2265" s="4" t="s">
        <v>10</v>
      </c>
    </row>
    <row r="2266" spans="1:9">
      <c r="A2266" t="n">
        <v>18311</v>
      </c>
      <c r="B2266" s="28" t="n">
        <v>58</v>
      </c>
      <c r="C2266" s="7" t="n">
        <v>254</v>
      </c>
      <c r="D2266" s="7" t="n">
        <v>0</v>
      </c>
    </row>
    <row r="2267" spans="1:9">
      <c r="A2267" t="s">
        <v>4</v>
      </c>
      <c r="B2267" s="4" t="s">
        <v>5</v>
      </c>
      <c r="C2267" s="4" t="s">
        <v>15</v>
      </c>
      <c r="D2267" s="4" t="s">
        <v>15</v>
      </c>
      <c r="E2267" s="4" t="s">
        <v>21</v>
      </c>
      <c r="F2267" s="4" t="s">
        <v>21</v>
      </c>
      <c r="G2267" s="4" t="s">
        <v>21</v>
      </c>
      <c r="H2267" s="4" t="s">
        <v>10</v>
      </c>
    </row>
    <row r="2268" spans="1:9">
      <c r="A2268" t="n">
        <v>18315</v>
      </c>
      <c r="B2268" s="32" t="n">
        <v>45</v>
      </c>
      <c r="C2268" s="7" t="n">
        <v>2</v>
      </c>
      <c r="D2268" s="7" t="n">
        <v>3</v>
      </c>
      <c r="E2268" s="7" t="n">
        <v>0.0199999995529652</v>
      </c>
      <c r="F2268" s="7" t="n">
        <v>5.05000019073486</v>
      </c>
      <c r="G2268" s="7" t="n">
        <v>-123.019996643066</v>
      </c>
      <c r="H2268" s="7" t="n">
        <v>0</v>
      </c>
    </row>
    <row r="2269" spans="1:9">
      <c r="A2269" t="s">
        <v>4</v>
      </c>
      <c r="B2269" s="4" t="s">
        <v>5</v>
      </c>
      <c r="C2269" s="4" t="s">
        <v>15</v>
      </c>
      <c r="D2269" s="4" t="s">
        <v>15</v>
      </c>
      <c r="E2269" s="4" t="s">
        <v>21</v>
      </c>
      <c r="F2269" s="4" t="s">
        <v>21</v>
      </c>
      <c r="G2269" s="4" t="s">
        <v>21</v>
      </c>
      <c r="H2269" s="4" t="s">
        <v>10</v>
      </c>
      <c r="I2269" s="4" t="s">
        <v>15</v>
      </c>
    </row>
    <row r="2270" spans="1:9">
      <c r="A2270" t="n">
        <v>18332</v>
      </c>
      <c r="B2270" s="32" t="n">
        <v>45</v>
      </c>
      <c r="C2270" s="7" t="n">
        <v>4</v>
      </c>
      <c r="D2270" s="7" t="n">
        <v>3</v>
      </c>
      <c r="E2270" s="7" t="n">
        <v>11.5100002288818</v>
      </c>
      <c r="F2270" s="7" t="n">
        <v>179.919998168945</v>
      </c>
      <c r="G2270" s="7" t="n">
        <v>352</v>
      </c>
      <c r="H2270" s="7" t="n">
        <v>0</v>
      </c>
      <c r="I2270" s="7" t="n">
        <v>1</v>
      </c>
    </row>
    <row r="2271" spans="1:9">
      <c r="A2271" t="s">
        <v>4</v>
      </c>
      <c r="B2271" s="4" t="s">
        <v>5</v>
      </c>
      <c r="C2271" s="4" t="s">
        <v>15</v>
      </c>
      <c r="D2271" s="4" t="s">
        <v>15</v>
      </c>
      <c r="E2271" s="4" t="s">
        <v>21</v>
      </c>
      <c r="F2271" s="4" t="s">
        <v>10</v>
      </c>
    </row>
    <row r="2272" spans="1:9">
      <c r="A2272" t="n">
        <v>18350</v>
      </c>
      <c r="B2272" s="32" t="n">
        <v>45</v>
      </c>
      <c r="C2272" s="7" t="n">
        <v>5</v>
      </c>
      <c r="D2272" s="7" t="n">
        <v>3</v>
      </c>
      <c r="E2272" s="7" t="n">
        <v>9.39999961853027</v>
      </c>
      <c r="F2272" s="7" t="n">
        <v>0</v>
      </c>
    </row>
    <row r="2273" spans="1:18">
      <c r="A2273" t="s">
        <v>4</v>
      </c>
      <c r="B2273" s="4" t="s">
        <v>5</v>
      </c>
      <c r="C2273" s="4" t="s">
        <v>15</v>
      </c>
      <c r="D2273" s="4" t="s">
        <v>15</v>
      </c>
      <c r="E2273" s="4" t="s">
        <v>21</v>
      </c>
      <c r="F2273" s="4" t="s">
        <v>10</v>
      </c>
    </row>
    <row r="2274" spans="1:18">
      <c r="A2274" t="n">
        <v>18359</v>
      </c>
      <c r="B2274" s="32" t="n">
        <v>45</v>
      </c>
      <c r="C2274" s="7" t="n">
        <v>11</v>
      </c>
      <c r="D2274" s="7" t="n">
        <v>3</v>
      </c>
      <c r="E2274" s="7" t="n">
        <v>16.2999992370605</v>
      </c>
      <c r="F2274" s="7" t="n">
        <v>0</v>
      </c>
    </row>
    <row r="2275" spans="1:18">
      <c r="A2275" t="s">
        <v>4</v>
      </c>
      <c r="B2275" s="4" t="s">
        <v>5</v>
      </c>
      <c r="C2275" s="4" t="s">
        <v>15</v>
      </c>
      <c r="D2275" s="4" t="s">
        <v>15</v>
      </c>
      <c r="E2275" s="4" t="s">
        <v>21</v>
      </c>
      <c r="F2275" s="4" t="s">
        <v>21</v>
      </c>
      <c r="G2275" s="4" t="s">
        <v>21</v>
      </c>
      <c r="H2275" s="4" t="s">
        <v>10</v>
      </c>
      <c r="I2275" s="4" t="s">
        <v>15</v>
      </c>
    </row>
    <row r="2276" spans="1:18">
      <c r="A2276" t="n">
        <v>18368</v>
      </c>
      <c r="B2276" s="32" t="n">
        <v>45</v>
      </c>
      <c r="C2276" s="7" t="n">
        <v>4</v>
      </c>
      <c r="D2276" s="7" t="n">
        <v>3</v>
      </c>
      <c r="E2276" s="7" t="n">
        <v>4.21999979019165</v>
      </c>
      <c r="F2276" s="7" t="n">
        <v>179.919998168945</v>
      </c>
      <c r="G2276" s="7" t="n">
        <v>-8</v>
      </c>
      <c r="H2276" s="7" t="n">
        <v>6000</v>
      </c>
      <c r="I2276" s="7" t="n">
        <v>1</v>
      </c>
    </row>
    <row r="2277" spans="1:18">
      <c r="A2277" t="s">
        <v>4</v>
      </c>
      <c r="B2277" s="4" t="s">
        <v>5</v>
      </c>
      <c r="C2277" s="4" t="s">
        <v>15</v>
      </c>
      <c r="D2277" s="4" t="s">
        <v>15</v>
      </c>
      <c r="E2277" s="4" t="s">
        <v>21</v>
      </c>
      <c r="F2277" s="4" t="s">
        <v>10</v>
      </c>
    </row>
    <row r="2278" spans="1:18">
      <c r="A2278" t="n">
        <v>18386</v>
      </c>
      <c r="B2278" s="32" t="n">
        <v>45</v>
      </c>
      <c r="C2278" s="7" t="n">
        <v>5</v>
      </c>
      <c r="D2278" s="7" t="n">
        <v>3</v>
      </c>
      <c r="E2278" s="7" t="n">
        <v>7.69999980926514</v>
      </c>
      <c r="F2278" s="7" t="n">
        <v>6000</v>
      </c>
    </row>
    <row r="2279" spans="1:18">
      <c r="A2279" t="s">
        <v>4</v>
      </c>
      <c r="B2279" s="4" t="s">
        <v>5</v>
      </c>
      <c r="C2279" s="4" t="s">
        <v>15</v>
      </c>
      <c r="D2279" s="4" t="s">
        <v>10</v>
      </c>
      <c r="E2279" s="4" t="s">
        <v>6</v>
      </c>
      <c r="F2279" s="4" t="s">
        <v>6</v>
      </c>
      <c r="G2279" s="4" t="s">
        <v>6</v>
      </c>
      <c r="H2279" s="4" t="s">
        <v>6</v>
      </c>
    </row>
    <row r="2280" spans="1:18">
      <c r="A2280" t="n">
        <v>18395</v>
      </c>
      <c r="B2280" s="47" t="n">
        <v>51</v>
      </c>
      <c r="C2280" s="7" t="n">
        <v>3</v>
      </c>
      <c r="D2280" s="7" t="n">
        <v>61440</v>
      </c>
      <c r="E2280" s="7" t="s">
        <v>94</v>
      </c>
      <c r="F2280" s="7" t="s">
        <v>95</v>
      </c>
      <c r="G2280" s="7" t="s">
        <v>96</v>
      </c>
      <c r="H2280" s="7" t="s">
        <v>97</v>
      </c>
    </row>
    <row r="2281" spans="1:18">
      <c r="A2281" t="s">
        <v>4</v>
      </c>
      <c r="B2281" s="4" t="s">
        <v>5</v>
      </c>
      <c r="C2281" s="4" t="s">
        <v>15</v>
      </c>
      <c r="D2281" s="4" t="s">
        <v>10</v>
      </c>
      <c r="E2281" s="4" t="s">
        <v>6</v>
      </c>
      <c r="F2281" s="4" t="s">
        <v>6</v>
      </c>
      <c r="G2281" s="4" t="s">
        <v>6</v>
      </c>
      <c r="H2281" s="4" t="s">
        <v>6</v>
      </c>
    </row>
    <row r="2282" spans="1:18">
      <c r="A2282" t="n">
        <v>18408</v>
      </c>
      <c r="B2282" s="47" t="n">
        <v>51</v>
      </c>
      <c r="C2282" s="7" t="n">
        <v>3</v>
      </c>
      <c r="D2282" s="7" t="n">
        <v>61441</v>
      </c>
      <c r="E2282" s="7" t="s">
        <v>94</v>
      </c>
      <c r="F2282" s="7" t="s">
        <v>95</v>
      </c>
      <c r="G2282" s="7" t="s">
        <v>96</v>
      </c>
      <c r="H2282" s="7" t="s">
        <v>97</v>
      </c>
    </row>
    <row r="2283" spans="1:18">
      <c r="A2283" t="s">
        <v>4</v>
      </c>
      <c r="B2283" s="4" t="s">
        <v>5</v>
      </c>
      <c r="C2283" s="4" t="s">
        <v>15</v>
      </c>
      <c r="D2283" s="4" t="s">
        <v>10</v>
      </c>
      <c r="E2283" s="4" t="s">
        <v>6</v>
      </c>
      <c r="F2283" s="4" t="s">
        <v>6</v>
      </c>
      <c r="G2283" s="4" t="s">
        <v>6</v>
      </c>
      <c r="H2283" s="4" t="s">
        <v>6</v>
      </c>
    </row>
    <row r="2284" spans="1:18">
      <c r="A2284" t="n">
        <v>18421</v>
      </c>
      <c r="B2284" s="47" t="n">
        <v>51</v>
      </c>
      <c r="C2284" s="7" t="n">
        <v>3</v>
      </c>
      <c r="D2284" s="7" t="n">
        <v>61442</v>
      </c>
      <c r="E2284" s="7" t="s">
        <v>94</v>
      </c>
      <c r="F2284" s="7" t="s">
        <v>95</v>
      </c>
      <c r="G2284" s="7" t="s">
        <v>96</v>
      </c>
      <c r="H2284" s="7" t="s">
        <v>97</v>
      </c>
    </row>
    <row r="2285" spans="1:18">
      <c r="A2285" t="s">
        <v>4</v>
      </c>
      <c r="B2285" s="4" t="s">
        <v>5</v>
      </c>
      <c r="C2285" s="4" t="s">
        <v>15</v>
      </c>
      <c r="D2285" s="4" t="s">
        <v>10</v>
      </c>
      <c r="E2285" s="4" t="s">
        <v>6</v>
      </c>
      <c r="F2285" s="4" t="s">
        <v>6</v>
      </c>
      <c r="G2285" s="4" t="s">
        <v>6</v>
      </c>
      <c r="H2285" s="4" t="s">
        <v>6</v>
      </c>
    </row>
    <row r="2286" spans="1:18">
      <c r="A2286" t="n">
        <v>18434</v>
      </c>
      <c r="B2286" s="47" t="n">
        <v>51</v>
      </c>
      <c r="C2286" s="7" t="n">
        <v>3</v>
      </c>
      <c r="D2286" s="7" t="n">
        <v>61443</v>
      </c>
      <c r="E2286" s="7" t="s">
        <v>94</v>
      </c>
      <c r="F2286" s="7" t="s">
        <v>95</v>
      </c>
      <c r="G2286" s="7" t="s">
        <v>96</v>
      </c>
      <c r="H2286" s="7" t="s">
        <v>97</v>
      </c>
    </row>
    <row r="2287" spans="1:18">
      <c r="A2287" t="s">
        <v>4</v>
      </c>
      <c r="B2287" s="4" t="s">
        <v>5</v>
      </c>
      <c r="C2287" s="4" t="s">
        <v>15</v>
      </c>
      <c r="D2287" s="4" t="s">
        <v>10</v>
      </c>
      <c r="E2287" s="4" t="s">
        <v>6</v>
      </c>
      <c r="F2287" s="4" t="s">
        <v>6</v>
      </c>
      <c r="G2287" s="4" t="s">
        <v>6</v>
      </c>
      <c r="H2287" s="4" t="s">
        <v>6</v>
      </c>
    </row>
    <row r="2288" spans="1:18">
      <c r="A2288" t="n">
        <v>18447</v>
      </c>
      <c r="B2288" s="47" t="n">
        <v>51</v>
      </c>
      <c r="C2288" s="7" t="n">
        <v>3</v>
      </c>
      <c r="D2288" s="7" t="n">
        <v>61444</v>
      </c>
      <c r="E2288" s="7" t="s">
        <v>94</v>
      </c>
      <c r="F2288" s="7" t="s">
        <v>95</v>
      </c>
      <c r="G2288" s="7" t="s">
        <v>96</v>
      </c>
      <c r="H2288" s="7" t="s">
        <v>97</v>
      </c>
    </row>
    <row r="2289" spans="1:9">
      <c r="A2289" t="s">
        <v>4</v>
      </c>
      <c r="B2289" s="4" t="s">
        <v>5</v>
      </c>
      <c r="C2289" s="4" t="s">
        <v>15</v>
      </c>
      <c r="D2289" s="4" t="s">
        <v>10</v>
      </c>
      <c r="E2289" s="4" t="s">
        <v>6</v>
      </c>
      <c r="F2289" s="4" t="s">
        <v>6</v>
      </c>
      <c r="G2289" s="4" t="s">
        <v>6</v>
      </c>
      <c r="H2289" s="4" t="s">
        <v>6</v>
      </c>
    </row>
    <row r="2290" spans="1:9">
      <c r="A2290" t="n">
        <v>18460</v>
      </c>
      <c r="B2290" s="47" t="n">
        <v>51</v>
      </c>
      <c r="C2290" s="7" t="n">
        <v>3</v>
      </c>
      <c r="D2290" s="7" t="n">
        <v>61445</v>
      </c>
      <c r="E2290" s="7" t="s">
        <v>94</v>
      </c>
      <c r="F2290" s="7" t="s">
        <v>95</v>
      </c>
      <c r="G2290" s="7" t="s">
        <v>96</v>
      </c>
      <c r="H2290" s="7" t="s">
        <v>97</v>
      </c>
    </row>
    <row r="2291" spans="1:9">
      <c r="A2291" t="s">
        <v>4</v>
      </c>
      <c r="B2291" s="4" t="s">
        <v>5</v>
      </c>
      <c r="C2291" s="4" t="s">
        <v>15</v>
      </c>
      <c r="D2291" s="4" t="s">
        <v>10</v>
      </c>
      <c r="E2291" s="4" t="s">
        <v>6</v>
      </c>
      <c r="F2291" s="4" t="s">
        <v>6</v>
      </c>
      <c r="G2291" s="4" t="s">
        <v>6</v>
      </c>
      <c r="H2291" s="4" t="s">
        <v>6</v>
      </c>
    </row>
    <row r="2292" spans="1:9">
      <c r="A2292" t="n">
        <v>18473</v>
      </c>
      <c r="B2292" s="47" t="n">
        <v>51</v>
      </c>
      <c r="C2292" s="7" t="n">
        <v>3</v>
      </c>
      <c r="D2292" s="7" t="n">
        <v>61446</v>
      </c>
      <c r="E2292" s="7" t="s">
        <v>94</v>
      </c>
      <c r="F2292" s="7" t="s">
        <v>95</v>
      </c>
      <c r="G2292" s="7" t="s">
        <v>96</v>
      </c>
      <c r="H2292" s="7" t="s">
        <v>97</v>
      </c>
    </row>
    <row r="2293" spans="1:9">
      <c r="A2293" t="s">
        <v>4</v>
      </c>
      <c r="B2293" s="4" t="s">
        <v>5</v>
      </c>
      <c r="C2293" s="4" t="s">
        <v>15</v>
      </c>
      <c r="D2293" s="4" t="s">
        <v>10</v>
      </c>
      <c r="E2293" s="4" t="s">
        <v>6</v>
      </c>
      <c r="F2293" s="4" t="s">
        <v>6</v>
      </c>
      <c r="G2293" s="4" t="s">
        <v>6</v>
      </c>
      <c r="H2293" s="4" t="s">
        <v>6</v>
      </c>
    </row>
    <row r="2294" spans="1:9">
      <c r="A2294" t="n">
        <v>18486</v>
      </c>
      <c r="B2294" s="47" t="n">
        <v>51</v>
      </c>
      <c r="C2294" s="7" t="n">
        <v>3</v>
      </c>
      <c r="D2294" s="7" t="n">
        <v>7032</v>
      </c>
      <c r="E2294" s="7" t="s">
        <v>94</v>
      </c>
      <c r="F2294" s="7" t="s">
        <v>95</v>
      </c>
      <c r="G2294" s="7" t="s">
        <v>96</v>
      </c>
      <c r="H2294" s="7" t="s">
        <v>97</v>
      </c>
    </row>
    <row r="2295" spans="1:9">
      <c r="A2295" t="s">
        <v>4</v>
      </c>
      <c r="B2295" s="4" t="s">
        <v>5</v>
      </c>
      <c r="C2295" s="4" t="s">
        <v>15</v>
      </c>
    </row>
    <row r="2296" spans="1:9">
      <c r="A2296" t="n">
        <v>18499</v>
      </c>
      <c r="B2296" s="51" t="n">
        <v>116</v>
      </c>
      <c r="C2296" s="7" t="n">
        <v>0</v>
      </c>
    </row>
    <row r="2297" spans="1:9">
      <c r="A2297" t="s">
        <v>4</v>
      </c>
      <c r="B2297" s="4" t="s">
        <v>5</v>
      </c>
      <c r="C2297" s="4" t="s">
        <v>15</v>
      </c>
      <c r="D2297" s="4" t="s">
        <v>10</v>
      </c>
    </row>
    <row r="2298" spans="1:9">
      <c r="A2298" t="n">
        <v>18501</v>
      </c>
      <c r="B2298" s="51" t="n">
        <v>116</v>
      </c>
      <c r="C2298" s="7" t="n">
        <v>2</v>
      </c>
      <c r="D2298" s="7" t="n">
        <v>1</v>
      </c>
    </row>
    <row r="2299" spans="1:9">
      <c r="A2299" t="s">
        <v>4</v>
      </c>
      <c r="B2299" s="4" t="s">
        <v>5</v>
      </c>
      <c r="C2299" s="4" t="s">
        <v>15</v>
      </c>
      <c r="D2299" s="4" t="s">
        <v>9</v>
      </c>
    </row>
    <row r="2300" spans="1:9">
      <c r="A2300" t="n">
        <v>18505</v>
      </c>
      <c r="B2300" s="51" t="n">
        <v>116</v>
      </c>
      <c r="C2300" s="7" t="n">
        <v>5</v>
      </c>
      <c r="D2300" s="7" t="n">
        <v>1120403456</v>
      </c>
    </row>
    <row r="2301" spans="1:9">
      <c r="A2301" t="s">
        <v>4</v>
      </c>
      <c r="B2301" s="4" t="s">
        <v>5</v>
      </c>
      <c r="C2301" s="4" t="s">
        <v>15</v>
      </c>
      <c r="D2301" s="4" t="s">
        <v>10</v>
      </c>
    </row>
    <row r="2302" spans="1:9">
      <c r="A2302" t="n">
        <v>18511</v>
      </c>
      <c r="B2302" s="51" t="n">
        <v>116</v>
      </c>
      <c r="C2302" s="7" t="n">
        <v>6</v>
      </c>
      <c r="D2302" s="7" t="n">
        <v>1</v>
      </c>
    </row>
    <row r="2303" spans="1:9">
      <c r="A2303" t="s">
        <v>4</v>
      </c>
      <c r="B2303" s="4" t="s">
        <v>5</v>
      </c>
      <c r="C2303" s="4" t="s">
        <v>15</v>
      </c>
      <c r="D2303" s="4" t="s">
        <v>10</v>
      </c>
    </row>
    <row r="2304" spans="1:9">
      <c r="A2304" t="n">
        <v>18515</v>
      </c>
      <c r="B2304" s="28" t="n">
        <v>58</v>
      </c>
      <c r="C2304" s="7" t="n">
        <v>255</v>
      </c>
      <c r="D2304" s="7" t="n">
        <v>0</v>
      </c>
    </row>
    <row r="2305" spans="1:8">
      <c r="A2305" t="s">
        <v>4</v>
      </c>
      <c r="B2305" s="4" t="s">
        <v>5</v>
      </c>
      <c r="C2305" s="4" t="s">
        <v>15</v>
      </c>
      <c r="D2305" s="41" t="s">
        <v>77</v>
      </c>
      <c r="E2305" s="4" t="s">
        <v>5</v>
      </c>
      <c r="F2305" s="4" t="s">
        <v>15</v>
      </c>
      <c r="G2305" s="4" t="s">
        <v>10</v>
      </c>
      <c r="H2305" s="41" t="s">
        <v>78</v>
      </c>
      <c r="I2305" s="4" t="s">
        <v>15</v>
      </c>
      <c r="J2305" s="4" t="s">
        <v>22</v>
      </c>
    </row>
    <row r="2306" spans="1:8">
      <c r="A2306" t="n">
        <v>18519</v>
      </c>
      <c r="B2306" s="11" t="n">
        <v>5</v>
      </c>
      <c r="C2306" s="7" t="n">
        <v>28</v>
      </c>
      <c r="D2306" s="41" t="s">
        <v>3</v>
      </c>
      <c r="E2306" s="31" t="n">
        <v>64</v>
      </c>
      <c r="F2306" s="7" t="n">
        <v>5</v>
      </c>
      <c r="G2306" s="7" t="n">
        <v>3</v>
      </c>
      <c r="H2306" s="41" t="s">
        <v>3</v>
      </c>
      <c r="I2306" s="7" t="n">
        <v>1</v>
      </c>
      <c r="J2306" s="12" t="n">
        <f t="normal" ca="1">A2316</f>
        <v>0</v>
      </c>
    </row>
    <row r="2307" spans="1:8">
      <c r="A2307" t="s">
        <v>4</v>
      </c>
      <c r="B2307" s="4" t="s">
        <v>5</v>
      </c>
      <c r="C2307" s="4" t="s">
        <v>15</v>
      </c>
      <c r="D2307" s="4" t="s">
        <v>10</v>
      </c>
      <c r="E2307" s="4" t="s">
        <v>6</v>
      </c>
    </row>
    <row r="2308" spans="1:8">
      <c r="A2308" t="n">
        <v>18530</v>
      </c>
      <c r="B2308" s="47" t="n">
        <v>51</v>
      </c>
      <c r="C2308" s="7" t="n">
        <v>4</v>
      </c>
      <c r="D2308" s="7" t="n">
        <v>3</v>
      </c>
      <c r="E2308" s="7" t="s">
        <v>195</v>
      </c>
    </row>
    <row r="2309" spans="1:8">
      <c r="A2309" t="s">
        <v>4</v>
      </c>
      <c r="B2309" s="4" t="s">
        <v>5</v>
      </c>
      <c r="C2309" s="4" t="s">
        <v>10</v>
      </c>
    </row>
    <row r="2310" spans="1:8">
      <c r="A2310" t="n">
        <v>18543</v>
      </c>
      <c r="B2310" s="26" t="n">
        <v>16</v>
      </c>
      <c r="C2310" s="7" t="n">
        <v>0</v>
      </c>
    </row>
    <row r="2311" spans="1:8">
      <c r="A2311" t="s">
        <v>4</v>
      </c>
      <c r="B2311" s="4" t="s">
        <v>5</v>
      </c>
      <c r="C2311" s="4" t="s">
        <v>10</v>
      </c>
      <c r="D2311" s="4" t="s">
        <v>15</v>
      </c>
      <c r="E2311" s="4" t="s">
        <v>9</v>
      </c>
      <c r="F2311" s="4" t="s">
        <v>109</v>
      </c>
      <c r="G2311" s="4" t="s">
        <v>15</v>
      </c>
      <c r="H2311" s="4" t="s">
        <v>15</v>
      </c>
    </row>
    <row r="2312" spans="1:8">
      <c r="A2312" t="n">
        <v>18546</v>
      </c>
      <c r="B2312" s="53" t="n">
        <v>26</v>
      </c>
      <c r="C2312" s="7" t="n">
        <v>3</v>
      </c>
      <c r="D2312" s="7" t="n">
        <v>17</v>
      </c>
      <c r="E2312" s="7" t="n">
        <v>2422</v>
      </c>
      <c r="F2312" s="7" t="s">
        <v>234</v>
      </c>
      <c r="G2312" s="7" t="n">
        <v>2</v>
      </c>
      <c r="H2312" s="7" t="n">
        <v>0</v>
      </c>
    </row>
    <row r="2313" spans="1:8">
      <c r="A2313" t="s">
        <v>4</v>
      </c>
      <c r="B2313" s="4" t="s">
        <v>5</v>
      </c>
    </row>
    <row r="2314" spans="1:8">
      <c r="A2314" t="n">
        <v>18577</v>
      </c>
      <c r="B2314" s="54" t="n">
        <v>28</v>
      </c>
    </row>
    <row r="2315" spans="1:8">
      <c r="A2315" t="s">
        <v>4</v>
      </c>
      <c r="B2315" s="4" t="s">
        <v>5</v>
      </c>
      <c r="C2315" s="4" t="s">
        <v>15</v>
      </c>
      <c r="D2315" s="4" t="s">
        <v>10</v>
      </c>
      <c r="E2315" s="4" t="s">
        <v>6</v>
      </c>
    </row>
    <row r="2316" spans="1:8">
      <c r="A2316" t="n">
        <v>18578</v>
      </c>
      <c r="B2316" s="47" t="n">
        <v>51</v>
      </c>
      <c r="C2316" s="7" t="n">
        <v>4</v>
      </c>
      <c r="D2316" s="7" t="n">
        <v>0</v>
      </c>
      <c r="E2316" s="7" t="s">
        <v>195</v>
      </c>
    </row>
    <row r="2317" spans="1:8">
      <c r="A2317" t="s">
        <v>4</v>
      </c>
      <c r="B2317" s="4" t="s">
        <v>5</v>
      </c>
      <c r="C2317" s="4" t="s">
        <v>10</v>
      </c>
    </row>
    <row r="2318" spans="1:8">
      <c r="A2318" t="n">
        <v>18591</v>
      </c>
      <c r="B2318" s="26" t="n">
        <v>16</v>
      </c>
      <c r="C2318" s="7" t="n">
        <v>0</v>
      </c>
    </row>
    <row r="2319" spans="1:8">
      <c r="A2319" t="s">
        <v>4</v>
      </c>
      <c r="B2319" s="4" t="s">
        <v>5</v>
      </c>
      <c r="C2319" s="4" t="s">
        <v>10</v>
      </c>
      <c r="D2319" s="4" t="s">
        <v>15</v>
      </c>
      <c r="E2319" s="4" t="s">
        <v>9</v>
      </c>
      <c r="F2319" s="4" t="s">
        <v>109</v>
      </c>
      <c r="G2319" s="4" t="s">
        <v>15</v>
      </c>
      <c r="H2319" s="4" t="s">
        <v>15</v>
      </c>
    </row>
    <row r="2320" spans="1:8">
      <c r="A2320" t="n">
        <v>18594</v>
      </c>
      <c r="B2320" s="53" t="n">
        <v>26</v>
      </c>
      <c r="C2320" s="7" t="n">
        <v>0</v>
      </c>
      <c r="D2320" s="7" t="n">
        <v>17</v>
      </c>
      <c r="E2320" s="7" t="n">
        <v>53036</v>
      </c>
      <c r="F2320" s="7" t="s">
        <v>235</v>
      </c>
      <c r="G2320" s="7" t="n">
        <v>2</v>
      </c>
      <c r="H2320" s="7" t="n">
        <v>0</v>
      </c>
    </row>
    <row r="2321" spans="1:10">
      <c r="A2321" t="s">
        <v>4</v>
      </c>
      <c r="B2321" s="4" t="s">
        <v>5</v>
      </c>
    </row>
    <row r="2322" spans="1:10">
      <c r="A2322" t="n">
        <v>18655</v>
      </c>
      <c r="B2322" s="54" t="n">
        <v>28</v>
      </c>
    </row>
    <row r="2323" spans="1:10">
      <c r="A2323" t="s">
        <v>4</v>
      </c>
      <c r="B2323" s="4" t="s">
        <v>5</v>
      </c>
      <c r="C2323" s="4" t="s">
        <v>10</v>
      </c>
    </row>
    <row r="2324" spans="1:10">
      <c r="A2324" t="n">
        <v>18656</v>
      </c>
      <c r="B2324" s="26" t="n">
        <v>16</v>
      </c>
      <c r="C2324" s="7" t="n">
        <v>500</v>
      </c>
    </row>
    <row r="2325" spans="1:10">
      <c r="A2325" t="s">
        <v>4</v>
      </c>
      <c r="B2325" s="4" t="s">
        <v>5</v>
      </c>
      <c r="C2325" s="4" t="s">
        <v>15</v>
      </c>
      <c r="D2325" s="41" t="s">
        <v>77</v>
      </c>
      <c r="E2325" s="4" t="s">
        <v>5</v>
      </c>
      <c r="F2325" s="4" t="s">
        <v>15</v>
      </c>
      <c r="G2325" s="4" t="s">
        <v>10</v>
      </c>
      <c r="H2325" s="41" t="s">
        <v>78</v>
      </c>
      <c r="I2325" s="4" t="s">
        <v>15</v>
      </c>
      <c r="J2325" s="4" t="s">
        <v>22</v>
      </c>
    </row>
    <row r="2326" spans="1:10">
      <c r="A2326" t="n">
        <v>18659</v>
      </c>
      <c r="B2326" s="11" t="n">
        <v>5</v>
      </c>
      <c r="C2326" s="7" t="n">
        <v>28</v>
      </c>
      <c r="D2326" s="41" t="s">
        <v>3</v>
      </c>
      <c r="E2326" s="31" t="n">
        <v>64</v>
      </c>
      <c r="F2326" s="7" t="n">
        <v>5</v>
      </c>
      <c r="G2326" s="7" t="n">
        <v>1</v>
      </c>
      <c r="H2326" s="41" t="s">
        <v>3</v>
      </c>
      <c r="I2326" s="7" t="n">
        <v>1</v>
      </c>
      <c r="J2326" s="12" t="n">
        <f t="normal" ca="1">A2330</f>
        <v>0</v>
      </c>
    </row>
    <row r="2327" spans="1:10">
      <c r="A2327" t="s">
        <v>4</v>
      </c>
      <c r="B2327" s="4" t="s">
        <v>5</v>
      </c>
      <c r="C2327" s="4" t="s">
        <v>15</v>
      </c>
      <c r="D2327" s="4" t="s">
        <v>10</v>
      </c>
      <c r="E2327" s="4" t="s">
        <v>21</v>
      </c>
      <c r="F2327" s="4" t="s">
        <v>10</v>
      </c>
      <c r="G2327" s="4" t="s">
        <v>9</v>
      </c>
      <c r="H2327" s="4" t="s">
        <v>9</v>
      </c>
      <c r="I2327" s="4" t="s">
        <v>10</v>
      </c>
      <c r="J2327" s="4" t="s">
        <v>10</v>
      </c>
      <c r="K2327" s="4" t="s">
        <v>9</v>
      </c>
      <c r="L2327" s="4" t="s">
        <v>9</v>
      </c>
      <c r="M2327" s="4" t="s">
        <v>9</v>
      </c>
      <c r="N2327" s="4" t="s">
        <v>9</v>
      </c>
      <c r="O2327" s="4" t="s">
        <v>6</v>
      </c>
    </row>
    <row r="2328" spans="1:10">
      <c r="A2328" t="n">
        <v>18670</v>
      </c>
      <c r="B2328" s="13" t="n">
        <v>50</v>
      </c>
      <c r="C2328" s="7" t="n">
        <v>50</v>
      </c>
      <c r="D2328" s="7" t="n">
        <v>1950</v>
      </c>
      <c r="E2328" s="7" t="n">
        <v>0.800000011920929</v>
      </c>
      <c r="F2328" s="7" t="n">
        <v>0</v>
      </c>
      <c r="G2328" s="7" t="n">
        <v>0</v>
      </c>
      <c r="H2328" s="7" t="n">
        <v>0</v>
      </c>
      <c r="I2328" s="7" t="n">
        <v>0</v>
      </c>
      <c r="J2328" s="7" t="n">
        <v>1</v>
      </c>
      <c r="K2328" s="7" t="n">
        <v>0</v>
      </c>
      <c r="L2328" s="7" t="n">
        <v>0</v>
      </c>
      <c r="M2328" s="7" t="n">
        <v>0</v>
      </c>
      <c r="N2328" s="7" t="n">
        <v>0</v>
      </c>
      <c r="O2328" s="7" t="s">
        <v>14</v>
      </c>
    </row>
    <row r="2329" spans="1:10">
      <c r="A2329" t="s">
        <v>4</v>
      </c>
      <c r="B2329" s="4" t="s">
        <v>5</v>
      </c>
      <c r="C2329" s="4" t="s">
        <v>15</v>
      </c>
      <c r="D2329" s="41" t="s">
        <v>77</v>
      </c>
      <c r="E2329" s="4" t="s">
        <v>5</v>
      </c>
      <c r="F2329" s="4" t="s">
        <v>15</v>
      </c>
      <c r="G2329" s="4" t="s">
        <v>10</v>
      </c>
      <c r="H2329" s="41" t="s">
        <v>78</v>
      </c>
      <c r="I2329" s="4" t="s">
        <v>15</v>
      </c>
      <c r="J2329" s="4" t="s">
        <v>22</v>
      </c>
    </row>
    <row r="2330" spans="1:10">
      <c r="A2330" t="n">
        <v>18709</v>
      </c>
      <c r="B2330" s="11" t="n">
        <v>5</v>
      </c>
      <c r="C2330" s="7" t="n">
        <v>28</v>
      </c>
      <c r="D2330" s="41" t="s">
        <v>3</v>
      </c>
      <c r="E2330" s="31" t="n">
        <v>64</v>
      </c>
      <c r="F2330" s="7" t="n">
        <v>5</v>
      </c>
      <c r="G2330" s="7" t="n">
        <v>3</v>
      </c>
      <c r="H2330" s="41" t="s">
        <v>3</v>
      </c>
      <c r="I2330" s="7" t="n">
        <v>1</v>
      </c>
      <c r="J2330" s="12" t="n">
        <f t="normal" ca="1">A2334</f>
        <v>0</v>
      </c>
    </row>
    <row r="2331" spans="1:10">
      <c r="A2331" t="s">
        <v>4</v>
      </c>
      <c r="B2331" s="4" t="s">
        <v>5</v>
      </c>
      <c r="C2331" s="4" t="s">
        <v>15</v>
      </c>
      <c r="D2331" s="4" t="s">
        <v>10</v>
      </c>
      <c r="E2331" s="4" t="s">
        <v>21</v>
      </c>
      <c r="F2331" s="4" t="s">
        <v>10</v>
      </c>
      <c r="G2331" s="4" t="s">
        <v>9</v>
      </c>
      <c r="H2331" s="4" t="s">
        <v>9</v>
      </c>
      <c r="I2331" s="4" t="s">
        <v>10</v>
      </c>
      <c r="J2331" s="4" t="s">
        <v>10</v>
      </c>
      <c r="K2331" s="4" t="s">
        <v>9</v>
      </c>
      <c r="L2331" s="4" t="s">
        <v>9</v>
      </c>
      <c r="M2331" s="4" t="s">
        <v>9</v>
      </c>
      <c r="N2331" s="4" t="s">
        <v>9</v>
      </c>
      <c r="O2331" s="4" t="s">
        <v>6</v>
      </c>
    </row>
    <row r="2332" spans="1:10">
      <c r="A2332" t="n">
        <v>18720</v>
      </c>
      <c r="B2332" s="13" t="n">
        <v>50</v>
      </c>
      <c r="C2332" s="7" t="n">
        <v>50</v>
      </c>
      <c r="D2332" s="7" t="n">
        <v>1950</v>
      </c>
      <c r="E2332" s="7" t="n">
        <v>0.800000011920929</v>
      </c>
      <c r="F2332" s="7" t="n">
        <v>0</v>
      </c>
      <c r="G2332" s="7" t="n">
        <v>0</v>
      </c>
      <c r="H2332" s="7" t="n">
        <v>0</v>
      </c>
      <c r="I2332" s="7" t="n">
        <v>0</v>
      </c>
      <c r="J2332" s="7" t="n">
        <v>3</v>
      </c>
      <c r="K2332" s="7" t="n">
        <v>0</v>
      </c>
      <c r="L2332" s="7" t="n">
        <v>0</v>
      </c>
      <c r="M2332" s="7" t="n">
        <v>0</v>
      </c>
      <c r="N2332" s="7" t="n">
        <v>0</v>
      </c>
      <c r="O2332" s="7" t="s">
        <v>14</v>
      </c>
    </row>
    <row r="2333" spans="1:10">
      <c r="A2333" t="s">
        <v>4</v>
      </c>
      <c r="B2333" s="4" t="s">
        <v>5</v>
      </c>
      <c r="C2333" s="4" t="s">
        <v>15</v>
      </c>
      <c r="D2333" s="41" t="s">
        <v>77</v>
      </c>
      <c r="E2333" s="4" t="s">
        <v>5</v>
      </c>
      <c r="F2333" s="4" t="s">
        <v>15</v>
      </c>
      <c r="G2333" s="4" t="s">
        <v>10</v>
      </c>
      <c r="H2333" s="41" t="s">
        <v>78</v>
      </c>
      <c r="I2333" s="4" t="s">
        <v>15</v>
      </c>
      <c r="J2333" s="4" t="s">
        <v>22</v>
      </c>
    </row>
    <row r="2334" spans="1:10">
      <c r="A2334" t="n">
        <v>18759</v>
      </c>
      <c r="B2334" s="11" t="n">
        <v>5</v>
      </c>
      <c r="C2334" s="7" t="n">
        <v>28</v>
      </c>
      <c r="D2334" s="41" t="s">
        <v>3</v>
      </c>
      <c r="E2334" s="31" t="n">
        <v>64</v>
      </c>
      <c r="F2334" s="7" t="n">
        <v>5</v>
      </c>
      <c r="G2334" s="7" t="n">
        <v>5</v>
      </c>
      <c r="H2334" s="41" t="s">
        <v>3</v>
      </c>
      <c r="I2334" s="7" t="n">
        <v>1</v>
      </c>
      <c r="J2334" s="12" t="n">
        <f t="normal" ca="1">A2338</f>
        <v>0</v>
      </c>
    </row>
    <row r="2335" spans="1:10">
      <c r="A2335" t="s">
        <v>4</v>
      </c>
      <c r="B2335" s="4" t="s">
        <v>5</v>
      </c>
      <c r="C2335" s="4" t="s">
        <v>15</v>
      </c>
      <c r="D2335" s="4" t="s">
        <v>10</v>
      </c>
      <c r="E2335" s="4" t="s">
        <v>21</v>
      </c>
      <c r="F2335" s="4" t="s">
        <v>10</v>
      </c>
      <c r="G2335" s="4" t="s">
        <v>9</v>
      </c>
      <c r="H2335" s="4" t="s">
        <v>9</v>
      </c>
      <c r="I2335" s="4" t="s">
        <v>10</v>
      </c>
      <c r="J2335" s="4" t="s">
        <v>10</v>
      </c>
      <c r="K2335" s="4" t="s">
        <v>9</v>
      </c>
      <c r="L2335" s="4" t="s">
        <v>9</v>
      </c>
      <c r="M2335" s="4" t="s">
        <v>9</v>
      </c>
      <c r="N2335" s="4" t="s">
        <v>9</v>
      </c>
      <c r="O2335" s="4" t="s">
        <v>6</v>
      </c>
    </row>
    <row r="2336" spans="1:10">
      <c r="A2336" t="n">
        <v>18770</v>
      </c>
      <c r="B2336" s="13" t="n">
        <v>50</v>
      </c>
      <c r="C2336" s="7" t="n">
        <v>50</v>
      </c>
      <c r="D2336" s="7" t="n">
        <v>3951</v>
      </c>
      <c r="E2336" s="7" t="n">
        <v>0.699999988079071</v>
      </c>
      <c r="F2336" s="7" t="n">
        <v>0</v>
      </c>
      <c r="G2336" s="7" t="n">
        <v>0</v>
      </c>
      <c r="H2336" s="7" t="n">
        <v>0</v>
      </c>
      <c r="I2336" s="7" t="n">
        <v>0</v>
      </c>
      <c r="J2336" s="7" t="n">
        <v>5</v>
      </c>
      <c r="K2336" s="7" t="n">
        <v>0</v>
      </c>
      <c r="L2336" s="7" t="n">
        <v>0</v>
      </c>
      <c r="M2336" s="7" t="n">
        <v>0</v>
      </c>
      <c r="N2336" s="7" t="n">
        <v>0</v>
      </c>
      <c r="O2336" s="7" t="s">
        <v>14</v>
      </c>
    </row>
    <row r="2337" spans="1:15">
      <c r="A2337" t="s">
        <v>4</v>
      </c>
      <c r="B2337" s="4" t="s">
        <v>5</v>
      </c>
      <c r="C2337" s="4" t="s">
        <v>10</v>
      </c>
    </row>
    <row r="2338" spans="1:15">
      <c r="A2338" t="n">
        <v>18809</v>
      </c>
      <c r="B2338" s="26" t="n">
        <v>16</v>
      </c>
      <c r="C2338" s="7" t="n">
        <v>20</v>
      </c>
    </row>
    <row r="2339" spans="1:15">
      <c r="A2339" t="s">
        <v>4</v>
      </c>
      <c r="B2339" s="4" t="s">
        <v>5</v>
      </c>
      <c r="C2339" s="4" t="s">
        <v>15</v>
      </c>
      <c r="D2339" s="41" t="s">
        <v>77</v>
      </c>
      <c r="E2339" s="4" t="s">
        <v>5</v>
      </c>
      <c r="F2339" s="4" t="s">
        <v>15</v>
      </c>
      <c r="G2339" s="4" t="s">
        <v>10</v>
      </c>
      <c r="H2339" s="41" t="s">
        <v>78</v>
      </c>
      <c r="I2339" s="4" t="s">
        <v>15</v>
      </c>
      <c r="J2339" s="4" t="s">
        <v>22</v>
      </c>
    </row>
    <row r="2340" spans="1:15">
      <c r="A2340" t="n">
        <v>18812</v>
      </c>
      <c r="B2340" s="11" t="n">
        <v>5</v>
      </c>
      <c r="C2340" s="7" t="n">
        <v>28</v>
      </c>
      <c r="D2340" s="41" t="s">
        <v>3</v>
      </c>
      <c r="E2340" s="31" t="n">
        <v>64</v>
      </c>
      <c r="F2340" s="7" t="n">
        <v>5</v>
      </c>
      <c r="G2340" s="7" t="n">
        <v>7</v>
      </c>
      <c r="H2340" s="41" t="s">
        <v>3</v>
      </c>
      <c r="I2340" s="7" t="n">
        <v>1</v>
      </c>
      <c r="J2340" s="12" t="n">
        <f t="normal" ca="1">A2344</f>
        <v>0</v>
      </c>
    </row>
    <row r="2341" spans="1:15">
      <c r="A2341" t="s">
        <v>4</v>
      </c>
      <c r="B2341" s="4" t="s">
        <v>5</v>
      </c>
      <c r="C2341" s="4" t="s">
        <v>15</v>
      </c>
      <c r="D2341" s="4" t="s">
        <v>10</v>
      </c>
      <c r="E2341" s="4" t="s">
        <v>21</v>
      </c>
      <c r="F2341" s="4" t="s">
        <v>10</v>
      </c>
      <c r="G2341" s="4" t="s">
        <v>9</v>
      </c>
      <c r="H2341" s="4" t="s">
        <v>9</v>
      </c>
      <c r="I2341" s="4" t="s">
        <v>10</v>
      </c>
      <c r="J2341" s="4" t="s">
        <v>10</v>
      </c>
      <c r="K2341" s="4" t="s">
        <v>9</v>
      </c>
      <c r="L2341" s="4" t="s">
        <v>9</v>
      </c>
      <c r="M2341" s="4" t="s">
        <v>9</v>
      </c>
      <c r="N2341" s="4" t="s">
        <v>9</v>
      </c>
      <c r="O2341" s="4" t="s">
        <v>6</v>
      </c>
    </row>
    <row r="2342" spans="1:15">
      <c r="A2342" t="n">
        <v>18823</v>
      </c>
      <c r="B2342" s="13" t="n">
        <v>50</v>
      </c>
      <c r="C2342" s="7" t="n">
        <v>50</v>
      </c>
      <c r="D2342" s="7" t="n">
        <v>4950</v>
      </c>
      <c r="E2342" s="7" t="n">
        <v>0.899999976158142</v>
      </c>
      <c r="F2342" s="7" t="n">
        <v>0</v>
      </c>
      <c r="G2342" s="7" t="n">
        <v>0</v>
      </c>
      <c r="H2342" s="7" t="n">
        <v>0</v>
      </c>
      <c r="I2342" s="7" t="n">
        <v>0</v>
      </c>
      <c r="J2342" s="7" t="n">
        <v>7</v>
      </c>
      <c r="K2342" s="7" t="n">
        <v>0</v>
      </c>
      <c r="L2342" s="7" t="n">
        <v>0</v>
      </c>
      <c r="M2342" s="7" t="n">
        <v>0</v>
      </c>
      <c r="N2342" s="7" t="n">
        <v>0</v>
      </c>
      <c r="O2342" s="7" t="s">
        <v>14</v>
      </c>
    </row>
    <row r="2343" spans="1:15">
      <c r="A2343" t="s">
        <v>4</v>
      </c>
      <c r="B2343" s="4" t="s">
        <v>5</v>
      </c>
      <c r="C2343" s="4" t="s">
        <v>15</v>
      </c>
      <c r="D2343" s="41" t="s">
        <v>77</v>
      </c>
      <c r="E2343" s="4" t="s">
        <v>5</v>
      </c>
      <c r="F2343" s="4" t="s">
        <v>15</v>
      </c>
      <c r="G2343" s="4" t="s">
        <v>10</v>
      </c>
      <c r="H2343" s="41" t="s">
        <v>78</v>
      </c>
      <c r="I2343" s="4" t="s">
        <v>15</v>
      </c>
      <c r="J2343" s="4" t="s">
        <v>22</v>
      </c>
    </row>
    <row r="2344" spans="1:15">
      <c r="A2344" t="n">
        <v>18862</v>
      </c>
      <c r="B2344" s="11" t="n">
        <v>5</v>
      </c>
      <c r="C2344" s="7" t="n">
        <v>28</v>
      </c>
      <c r="D2344" s="41" t="s">
        <v>3</v>
      </c>
      <c r="E2344" s="31" t="n">
        <v>64</v>
      </c>
      <c r="F2344" s="7" t="n">
        <v>5</v>
      </c>
      <c r="G2344" s="7" t="n">
        <v>9</v>
      </c>
      <c r="H2344" s="41" t="s">
        <v>3</v>
      </c>
      <c r="I2344" s="7" t="n">
        <v>1</v>
      </c>
      <c r="J2344" s="12" t="n">
        <f t="normal" ca="1">A2348</f>
        <v>0</v>
      </c>
    </row>
    <row r="2345" spans="1:15">
      <c r="A2345" t="s">
        <v>4</v>
      </c>
      <c r="B2345" s="4" t="s">
        <v>5</v>
      </c>
      <c r="C2345" s="4" t="s">
        <v>15</v>
      </c>
      <c r="D2345" s="4" t="s">
        <v>10</v>
      </c>
      <c r="E2345" s="4" t="s">
        <v>21</v>
      </c>
      <c r="F2345" s="4" t="s">
        <v>10</v>
      </c>
      <c r="G2345" s="4" t="s">
        <v>9</v>
      </c>
      <c r="H2345" s="4" t="s">
        <v>9</v>
      </c>
      <c r="I2345" s="4" t="s">
        <v>10</v>
      </c>
      <c r="J2345" s="4" t="s">
        <v>10</v>
      </c>
      <c r="K2345" s="4" t="s">
        <v>9</v>
      </c>
      <c r="L2345" s="4" t="s">
        <v>9</v>
      </c>
      <c r="M2345" s="4" t="s">
        <v>9</v>
      </c>
      <c r="N2345" s="4" t="s">
        <v>9</v>
      </c>
      <c r="O2345" s="4" t="s">
        <v>6</v>
      </c>
    </row>
    <row r="2346" spans="1:15">
      <c r="A2346" t="n">
        <v>18873</v>
      </c>
      <c r="B2346" s="13" t="n">
        <v>50</v>
      </c>
      <c r="C2346" s="7" t="n">
        <v>50</v>
      </c>
      <c r="D2346" s="7" t="n">
        <v>5958</v>
      </c>
      <c r="E2346" s="7" t="n">
        <v>0.800000011920929</v>
      </c>
      <c r="F2346" s="7" t="n">
        <v>0</v>
      </c>
      <c r="G2346" s="7" t="n">
        <v>0</v>
      </c>
      <c r="H2346" s="7" t="n">
        <v>0</v>
      </c>
      <c r="I2346" s="7" t="n">
        <v>0</v>
      </c>
      <c r="J2346" s="7" t="n">
        <v>9</v>
      </c>
      <c r="K2346" s="7" t="n">
        <v>0</v>
      </c>
      <c r="L2346" s="7" t="n">
        <v>0</v>
      </c>
      <c r="M2346" s="7" t="n">
        <v>0</v>
      </c>
      <c r="N2346" s="7" t="n">
        <v>0</v>
      </c>
      <c r="O2346" s="7" t="s">
        <v>14</v>
      </c>
    </row>
    <row r="2347" spans="1:15">
      <c r="A2347" t="s">
        <v>4</v>
      </c>
      <c r="B2347" s="4" t="s">
        <v>5</v>
      </c>
      <c r="C2347" s="4" t="s">
        <v>15</v>
      </c>
      <c r="D2347" s="41" t="s">
        <v>77</v>
      </c>
      <c r="E2347" s="4" t="s">
        <v>5</v>
      </c>
      <c r="F2347" s="4" t="s">
        <v>15</v>
      </c>
      <c r="G2347" s="4" t="s">
        <v>10</v>
      </c>
      <c r="H2347" s="41" t="s">
        <v>78</v>
      </c>
      <c r="I2347" s="4" t="s">
        <v>15</v>
      </c>
      <c r="J2347" s="4" t="s">
        <v>22</v>
      </c>
    </row>
    <row r="2348" spans="1:15">
      <c r="A2348" t="n">
        <v>18912</v>
      </c>
      <c r="B2348" s="11" t="n">
        <v>5</v>
      </c>
      <c r="C2348" s="7" t="n">
        <v>28</v>
      </c>
      <c r="D2348" s="41" t="s">
        <v>3</v>
      </c>
      <c r="E2348" s="31" t="n">
        <v>64</v>
      </c>
      <c r="F2348" s="7" t="n">
        <v>5</v>
      </c>
      <c r="G2348" s="7" t="n">
        <v>2</v>
      </c>
      <c r="H2348" s="41" t="s">
        <v>3</v>
      </c>
      <c r="I2348" s="7" t="n">
        <v>1</v>
      </c>
      <c r="J2348" s="12" t="n">
        <f t="normal" ca="1">A2352</f>
        <v>0</v>
      </c>
    </row>
    <row r="2349" spans="1:15">
      <c r="A2349" t="s">
        <v>4</v>
      </c>
      <c r="B2349" s="4" t="s">
        <v>5</v>
      </c>
      <c r="C2349" s="4" t="s">
        <v>15</v>
      </c>
      <c r="D2349" s="4" t="s">
        <v>10</v>
      </c>
      <c r="E2349" s="4" t="s">
        <v>21</v>
      </c>
      <c r="F2349" s="4" t="s">
        <v>10</v>
      </c>
      <c r="G2349" s="4" t="s">
        <v>9</v>
      </c>
      <c r="H2349" s="4" t="s">
        <v>9</v>
      </c>
      <c r="I2349" s="4" t="s">
        <v>10</v>
      </c>
      <c r="J2349" s="4" t="s">
        <v>10</v>
      </c>
      <c r="K2349" s="4" t="s">
        <v>9</v>
      </c>
      <c r="L2349" s="4" t="s">
        <v>9</v>
      </c>
      <c r="M2349" s="4" t="s">
        <v>9</v>
      </c>
      <c r="N2349" s="4" t="s">
        <v>9</v>
      </c>
      <c r="O2349" s="4" t="s">
        <v>6</v>
      </c>
    </row>
    <row r="2350" spans="1:15">
      <c r="A2350" t="n">
        <v>18923</v>
      </c>
      <c r="B2350" s="13" t="n">
        <v>50</v>
      </c>
      <c r="C2350" s="7" t="n">
        <v>50</v>
      </c>
      <c r="D2350" s="7" t="n">
        <v>6958</v>
      </c>
      <c r="E2350" s="7" t="n">
        <v>0.899999976158142</v>
      </c>
      <c r="F2350" s="7" t="n">
        <v>0</v>
      </c>
      <c r="G2350" s="7" t="n">
        <v>0</v>
      </c>
      <c r="H2350" s="7" t="n">
        <v>0</v>
      </c>
      <c r="I2350" s="7" t="n">
        <v>0</v>
      </c>
      <c r="J2350" s="7" t="n">
        <v>2</v>
      </c>
      <c r="K2350" s="7" t="n">
        <v>0</v>
      </c>
      <c r="L2350" s="7" t="n">
        <v>0</v>
      </c>
      <c r="M2350" s="7" t="n">
        <v>0</v>
      </c>
      <c r="N2350" s="7" t="n">
        <v>0</v>
      </c>
      <c r="O2350" s="7" t="s">
        <v>14</v>
      </c>
    </row>
    <row r="2351" spans="1:15">
      <c r="A2351" t="s">
        <v>4</v>
      </c>
      <c r="B2351" s="4" t="s">
        <v>5</v>
      </c>
      <c r="C2351" s="4" t="s">
        <v>10</v>
      </c>
    </row>
    <row r="2352" spans="1:15">
      <c r="A2352" t="n">
        <v>18962</v>
      </c>
      <c r="B2352" s="26" t="n">
        <v>16</v>
      </c>
      <c r="C2352" s="7" t="n">
        <v>20</v>
      </c>
    </row>
    <row r="2353" spans="1:15">
      <c r="A2353" t="s">
        <v>4</v>
      </c>
      <c r="B2353" s="4" t="s">
        <v>5</v>
      </c>
      <c r="C2353" s="4" t="s">
        <v>15</v>
      </c>
      <c r="D2353" s="41" t="s">
        <v>77</v>
      </c>
      <c r="E2353" s="4" t="s">
        <v>5</v>
      </c>
      <c r="F2353" s="4" t="s">
        <v>15</v>
      </c>
      <c r="G2353" s="4" t="s">
        <v>10</v>
      </c>
      <c r="H2353" s="41" t="s">
        <v>78</v>
      </c>
      <c r="I2353" s="4" t="s">
        <v>15</v>
      </c>
      <c r="J2353" s="4" t="s">
        <v>22</v>
      </c>
    </row>
    <row r="2354" spans="1:15">
      <c r="A2354" t="n">
        <v>18965</v>
      </c>
      <c r="B2354" s="11" t="n">
        <v>5</v>
      </c>
      <c r="C2354" s="7" t="n">
        <v>28</v>
      </c>
      <c r="D2354" s="41" t="s">
        <v>3</v>
      </c>
      <c r="E2354" s="31" t="n">
        <v>64</v>
      </c>
      <c r="F2354" s="7" t="n">
        <v>5</v>
      </c>
      <c r="G2354" s="7" t="n">
        <v>4</v>
      </c>
      <c r="H2354" s="41" t="s">
        <v>3</v>
      </c>
      <c r="I2354" s="7" t="n">
        <v>1</v>
      </c>
      <c r="J2354" s="12" t="n">
        <f t="normal" ca="1">A2358</f>
        <v>0</v>
      </c>
    </row>
    <row r="2355" spans="1:15">
      <c r="A2355" t="s">
        <v>4</v>
      </c>
      <c r="B2355" s="4" t="s">
        <v>5</v>
      </c>
      <c r="C2355" s="4" t="s">
        <v>15</v>
      </c>
      <c r="D2355" s="4" t="s">
        <v>10</v>
      </c>
      <c r="E2355" s="4" t="s">
        <v>21</v>
      </c>
      <c r="F2355" s="4" t="s">
        <v>10</v>
      </c>
      <c r="G2355" s="4" t="s">
        <v>9</v>
      </c>
      <c r="H2355" s="4" t="s">
        <v>9</v>
      </c>
      <c r="I2355" s="4" t="s">
        <v>10</v>
      </c>
      <c r="J2355" s="4" t="s">
        <v>10</v>
      </c>
      <c r="K2355" s="4" t="s">
        <v>9</v>
      </c>
      <c r="L2355" s="4" t="s">
        <v>9</v>
      </c>
      <c r="M2355" s="4" t="s">
        <v>9</v>
      </c>
      <c r="N2355" s="4" t="s">
        <v>9</v>
      </c>
      <c r="O2355" s="4" t="s">
        <v>6</v>
      </c>
    </row>
    <row r="2356" spans="1:15">
      <c r="A2356" t="n">
        <v>18976</v>
      </c>
      <c r="B2356" s="13" t="n">
        <v>50</v>
      </c>
      <c r="C2356" s="7" t="n">
        <v>50</v>
      </c>
      <c r="D2356" s="7" t="n">
        <v>7959</v>
      </c>
      <c r="E2356" s="7" t="n">
        <v>0.800000011920929</v>
      </c>
      <c r="F2356" s="7" t="n">
        <v>0</v>
      </c>
      <c r="G2356" s="7" t="n">
        <v>0</v>
      </c>
      <c r="H2356" s="7" t="n">
        <v>0</v>
      </c>
      <c r="I2356" s="7" t="n">
        <v>0</v>
      </c>
      <c r="J2356" s="7" t="n">
        <v>4</v>
      </c>
      <c r="K2356" s="7" t="n">
        <v>0</v>
      </c>
      <c r="L2356" s="7" t="n">
        <v>0</v>
      </c>
      <c r="M2356" s="7" t="n">
        <v>0</v>
      </c>
      <c r="N2356" s="7" t="n">
        <v>0</v>
      </c>
      <c r="O2356" s="7" t="s">
        <v>14</v>
      </c>
    </row>
    <row r="2357" spans="1:15">
      <c r="A2357" t="s">
        <v>4</v>
      </c>
      <c r="B2357" s="4" t="s">
        <v>5</v>
      </c>
      <c r="C2357" s="4" t="s">
        <v>15</v>
      </c>
      <c r="D2357" s="41" t="s">
        <v>77</v>
      </c>
      <c r="E2357" s="4" t="s">
        <v>5</v>
      </c>
      <c r="F2357" s="4" t="s">
        <v>15</v>
      </c>
      <c r="G2357" s="4" t="s">
        <v>10</v>
      </c>
      <c r="H2357" s="41" t="s">
        <v>78</v>
      </c>
      <c r="I2357" s="4" t="s">
        <v>15</v>
      </c>
      <c r="J2357" s="4" t="s">
        <v>22</v>
      </c>
    </row>
    <row r="2358" spans="1:15">
      <c r="A2358" t="n">
        <v>19015</v>
      </c>
      <c r="B2358" s="11" t="n">
        <v>5</v>
      </c>
      <c r="C2358" s="7" t="n">
        <v>28</v>
      </c>
      <c r="D2358" s="41" t="s">
        <v>3</v>
      </c>
      <c r="E2358" s="31" t="n">
        <v>64</v>
      </c>
      <c r="F2358" s="7" t="n">
        <v>5</v>
      </c>
      <c r="G2358" s="7" t="n">
        <v>6</v>
      </c>
      <c r="H2358" s="41" t="s">
        <v>3</v>
      </c>
      <c r="I2358" s="7" t="n">
        <v>1</v>
      </c>
      <c r="J2358" s="12" t="n">
        <f t="normal" ca="1">A2362</f>
        <v>0</v>
      </c>
    </row>
    <row r="2359" spans="1:15">
      <c r="A2359" t="s">
        <v>4</v>
      </c>
      <c r="B2359" s="4" t="s">
        <v>5</v>
      </c>
      <c r="C2359" s="4" t="s">
        <v>15</v>
      </c>
      <c r="D2359" s="4" t="s">
        <v>10</v>
      </c>
      <c r="E2359" s="4" t="s">
        <v>21</v>
      </c>
      <c r="F2359" s="4" t="s">
        <v>10</v>
      </c>
      <c r="G2359" s="4" t="s">
        <v>9</v>
      </c>
      <c r="H2359" s="4" t="s">
        <v>9</v>
      </c>
      <c r="I2359" s="4" t="s">
        <v>10</v>
      </c>
      <c r="J2359" s="4" t="s">
        <v>10</v>
      </c>
      <c r="K2359" s="4" t="s">
        <v>9</v>
      </c>
      <c r="L2359" s="4" t="s">
        <v>9</v>
      </c>
      <c r="M2359" s="4" t="s">
        <v>9</v>
      </c>
      <c r="N2359" s="4" t="s">
        <v>9</v>
      </c>
      <c r="O2359" s="4" t="s">
        <v>6</v>
      </c>
    </row>
    <row r="2360" spans="1:15">
      <c r="A2360" t="n">
        <v>19026</v>
      </c>
      <c r="B2360" s="13" t="n">
        <v>50</v>
      </c>
      <c r="C2360" s="7" t="n">
        <v>50</v>
      </c>
      <c r="D2360" s="7" t="n">
        <v>8950</v>
      </c>
      <c r="E2360" s="7" t="n">
        <v>0.800000011920929</v>
      </c>
      <c r="F2360" s="7" t="n">
        <v>0</v>
      </c>
      <c r="G2360" s="7" t="n">
        <v>0</v>
      </c>
      <c r="H2360" s="7" t="n">
        <v>0</v>
      </c>
      <c r="I2360" s="7" t="n">
        <v>0</v>
      </c>
      <c r="J2360" s="7" t="n">
        <v>6</v>
      </c>
      <c r="K2360" s="7" t="n">
        <v>0</v>
      </c>
      <c r="L2360" s="7" t="n">
        <v>0</v>
      </c>
      <c r="M2360" s="7" t="n">
        <v>0</v>
      </c>
      <c r="N2360" s="7" t="n">
        <v>0</v>
      </c>
      <c r="O2360" s="7" t="s">
        <v>14</v>
      </c>
    </row>
    <row r="2361" spans="1:15">
      <c r="A2361" t="s">
        <v>4</v>
      </c>
      <c r="B2361" s="4" t="s">
        <v>5</v>
      </c>
      <c r="C2361" s="4" t="s">
        <v>15</v>
      </c>
      <c r="D2361" s="41" t="s">
        <v>77</v>
      </c>
      <c r="E2361" s="4" t="s">
        <v>5</v>
      </c>
      <c r="F2361" s="4" t="s">
        <v>15</v>
      </c>
      <c r="G2361" s="4" t="s">
        <v>10</v>
      </c>
      <c r="H2361" s="41" t="s">
        <v>78</v>
      </c>
      <c r="I2361" s="4" t="s">
        <v>15</v>
      </c>
      <c r="J2361" s="4" t="s">
        <v>22</v>
      </c>
    </row>
    <row r="2362" spans="1:15">
      <c r="A2362" t="n">
        <v>19065</v>
      </c>
      <c r="B2362" s="11" t="n">
        <v>5</v>
      </c>
      <c r="C2362" s="7" t="n">
        <v>28</v>
      </c>
      <c r="D2362" s="41" t="s">
        <v>3</v>
      </c>
      <c r="E2362" s="31" t="n">
        <v>64</v>
      </c>
      <c r="F2362" s="7" t="n">
        <v>5</v>
      </c>
      <c r="G2362" s="7" t="n">
        <v>8</v>
      </c>
      <c r="H2362" s="41" t="s">
        <v>3</v>
      </c>
      <c r="I2362" s="7" t="n">
        <v>1</v>
      </c>
      <c r="J2362" s="12" t="n">
        <f t="normal" ca="1">A2366</f>
        <v>0</v>
      </c>
    </row>
    <row r="2363" spans="1:15">
      <c r="A2363" t="s">
        <v>4</v>
      </c>
      <c r="B2363" s="4" t="s">
        <v>5</v>
      </c>
      <c r="C2363" s="4" t="s">
        <v>15</v>
      </c>
      <c r="D2363" s="4" t="s">
        <v>10</v>
      </c>
      <c r="E2363" s="4" t="s">
        <v>21</v>
      </c>
      <c r="F2363" s="4" t="s">
        <v>10</v>
      </c>
      <c r="G2363" s="4" t="s">
        <v>9</v>
      </c>
      <c r="H2363" s="4" t="s">
        <v>9</v>
      </c>
      <c r="I2363" s="4" t="s">
        <v>10</v>
      </c>
      <c r="J2363" s="4" t="s">
        <v>10</v>
      </c>
      <c r="K2363" s="4" t="s">
        <v>9</v>
      </c>
      <c r="L2363" s="4" t="s">
        <v>9</v>
      </c>
      <c r="M2363" s="4" t="s">
        <v>9</v>
      </c>
      <c r="N2363" s="4" t="s">
        <v>9</v>
      </c>
      <c r="O2363" s="4" t="s">
        <v>6</v>
      </c>
    </row>
    <row r="2364" spans="1:15">
      <c r="A2364" t="n">
        <v>19076</v>
      </c>
      <c r="B2364" s="13" t="n">
        <v>50</v>
      </c>
      <c r="C2364" s="7" t="n">
        <v>50</v>
      </c>
      <c r="D2364" s="7" t="n">
        <v>9950</v>
      </c>
      <c r="E2364" s="7" t="n">
        <v>0.800000011920929</v>
      </c>
      <c r="F2364" s="7" t="n">
        <v>0</v>
      </c>
      <c r="G2364" s="7" t="n">
        <v>0</v>
      </c>
      <c r="H2364" s="7" t="n">
        <v>0</v>
      </c>
      <c r="I2364" s="7" t="n">
        <v>0</v>
      </c>
      <c r="J2364" s="7" t="n">
        <v>8</v>
      </c>
      <c r="K2364" s="7" t="n">
        <v>0</v>
      </c>
      <c r="L2364" s="7" t="n">
        <v>0</v>
      </c>
      <c r="M2364" s="7" t="n">
        <v>0</v>
      </c>
      <c r="N2364" s="7" t="n">
        <v>0</v>
      </c>
      <c r="O2364" s="7" t="s">
        <v>14</v>
      </c>
    </row>
    <row r="2365" spans="1:15">
      <c r="A2365" t="s">
        <v>4</v>
      </c>
      <c r="B2365" s="4" t="s">
        <v>5</v>
      </c>
      <c r="C2365" s="4" t="s">
        <v>15</v>
      </c>
      <c r="D2365" s="41" t="s">
        <v>77</v>
      </c>
      <c r="E2365" s="4" t="s">
        <v>5</v>
      </c>
      <c r="F2365" s="4" t="s">
        <v>15</v>
      </c>
      <c r="G2365" s="4" t="s">
        <v>10</v>
      </c>
      <c r="H2365" s="41" t="s">
        <v>78</v>
      </c>
      <c r="I2365" s="4" t="s">
        <v>15</v>
      </c>
      <c r="J2365" s="4" t="s">
        <v>22</v>
      </c>
    </row>
    <row r="2366" spans="1:15">
      <c r="A2366" t="n">
        <v>19115</v>
      </c>
      <c r="B2366" s="11" t="n">
        <v>5</v>
      </c>
      <c r="C2366" s="7" t="n">
        <v>28</v>
      </c>
      <c r="D2366" s="41" t="s">
        <v>3</v>
      </c>
      <c r="E2366" s="31" t="n">
        <v>64</v>
      </c>
      <c r="F2366" s="7" t="n">
        <v>5</v>
      </c>
      <c r="G2366" s="7" t="n">
        <v>11</v>
      </c>
      <c r="H2366" s="41" t="s">
        <v>3</v>
      </c>
      <c r="I2366" s="7" t="n">
        <v>1</v>
      </c>
      <c r="J2366" s="12" t="n">
        <f t="normal" ca="1">A2370</f>
        <v>0</v>
      </c>
    </row>
    <row r="2367" spans="1:15">
      <c r="A2367" t="s">
        <v>4</v>
      </c>
      <c r="B2367" s="4" t="s">
        <v>5</v>
      </c>
      <c r="C2367" s="4" t="s">
        <v>15</v>
      </c>
      <c r="D2367" s="4" t="s">
        <v>10</v>
      </c>
      <c r="E2367" s="4" t="s">
        <v>21</v>
      </c>
      <c r="F2367" s="4" t="s">
        <v>10</v>
      </c>
      <c r="G2367" s="4" t="s">
        <v>9</v>
      </c>
      <c r="H2367" s="4" t="s">
        <v>9</v>
      </c>
      <c r="I2367" s="4" t="s">
        <v>10</v>
      </c>
      <c r="J2367" s="4" t="s">
        <v>10</v>
      </c>
      <c r="K2367" s="4" t="s">
        <v>9</v>
      </c>
      <c r="L2367" s="4" t="s">
        <v>9</v>
      </c>
      <c r="M2367" s="4" t="s">
        <v>9</v>
      </c>
      <c r="N2367" s="4" t="s">
        <v>9</v>
      </c>
      <c r="O2367" s="4" t="s">
        <v>6</v>
      </c>
    </row>
    <row r="2368" spans="1:15">
      <c r="A2368" t="n">
        <v>19126</v>
      </c>
      <c r="B2368" s="13" t="n">
        <v>50</v>
      </c>
      <c r="C2368" s="7" t="n">
        <v>50</v>
      </c>
      <c r="D2368" s="7" t="n">
        <v>10950</v>
      </c>
      <c r="E2368" s="7" t="n">
        <v>0.800000011920929</v>
      </c>
      <c r="F2368" s="7" t="n">
        <v>0</v>
      </c>
      <c r="G2368" s="7" t="n">
        <v>0</v>
      </c>
      <c r="H2368" s="7" t="n">
        <v>0</v>
      </c>
      <c r="I2368" s="7" t="n">
        <v>0</v>
      </c>
      <c r="J2368" s="7" t="n">
        <v>11</v>
      </c>
      <c r="K2368" s="7" t="n">
        <v>0</v>
      </c>
      <c r="L2368" s="7" t="n">
        <v>0</v>
      </c>
      <c r="M2368" s="7" t="n">
        <v>0</v>
      </c>
      <c r="N2368" s="7" t="n">
        <v>0</v>
      </c>
      <c r="O2368" s="7" t="s">
        <v>14</v>
      </c>
    </row>
    <row r="2369" spans="1:15">
      <c r="A2369" t="s">
        <v>4</v>
      </c>
      <c r="B2369" s="4" t="s">
        <v>5</v>
      </c>
      <c r="C2369" s="4" t="s">
        <v>15</v>
      </c>
      <c r="D2369" s="4" t="s">
        <v>10</v>
      </c>
      <c r="E2369" s="4" t="s">
        <v>10</v>
      </c>
      <c r="F2369" s="4" t="s">
        <v>15</v>
      </c>
    </row>
    <row r="2370" spans="1:15">
      <c r="A2370" t="n">
        <v>19165</v>
      </c>
      <c r="B2370" s="56" t="n">
        <v>25</v>
      </c>
      <c r="C2370" s="7" t="n">
        <v>1</v>
      </c>
      <c r="D2370" s="7" t="n">
        <v>450</v>
      </c>
      <c r="E2370" s="7" t="n">
        <v>80</v>
      </c>
      <c r="F2370" s="7" t="n">
        <v>0</v>
      </c>
    </row>
    <row r="2371" spans="1:15">
      <c r="A2371" t="s">
        <v>4</v>
      </c>
      <c r="B2371" s="4" t="s">
        <v>5</v>
      </c>
      <c r="C2371" s="4" t="s">
        <v>15</v>
      </c>
      <c r="D2371" s="4" t="s">
        <v>21</v>
      </c>
      <c r="E2371" s="4" t="s">
        <v>21</v>
      </c>
      <c r="F2371" s="4" t="s">
        <v>21</v>
      </c>
    </row>
    <row r="2372" spans="1:15">
      <c r="A2372" t="n">
        <v>19172</v>
      </c>
      <c r="B2372" s="32" t="n">
        <v>45</v>
      </c>
      <c r="C2372" s="7" t="n">
        <v>9</v>
      </c>
      <c r="D2372" s="7" t="n">
        <v>0.0199999995529652</v>
      </c>
      <c r="E2372" s="7" t="n">
        <v>0.0199999995529652</v>
      </c>
      <c r="F2372" s="7" t="n">
        <v>0.5</v>
      </c>
    </row>
    <row r="2373" spans="1:15">
      <c r="A2373" t="s">
        <v>4</v>
      </c>
      <c r="B2373" s="4" t="s">
        <v>5</v>
      </c>
      <c r="C2373" s="4" t="s">
        <v>6</v>
      </c>
      <c r="D2373" s="4" t="s">
        <v>10</v>
      </c>
    </row>
    <row r="2374" spans="1:15">
      <c r="A2374" t="n">
        <v>19186</v>
      </c>
      <c r="B2374" s="57" t="n">
        <v>29</v>
      </c>
      <c r="C2374" s="7" t="s">
        <v>236</v>
      </c>
      <c r="D2374" s="7" t="n">
        <v>65533</v>
      </c>
    </row>
    <row r="2375" spans="1:15">
      <c r="A2375" t="s">
        <v>4</v>
      </c>
      <c r="B2375" s="4" t="s">
        <v>5</v>
      </c>
      <c r="C2375" s="4" t="s">
        <v>15</v>
      </c>
      <c r="D2375" s="4" t="s">
        <v>10</v>
      </c>
      <c r="E2375" s="4" t="s">
        <v>6</v>
      </c>
    </row>
    <row r="2376" spans="1:15">
      <c r="A2376" t="n">
        <v>19199</v>
      </c>
      <c r="B2376" s="47" t="n">
        <v>51</v>
      </c>
      <c r="C2376" s="7" t="n">
        <v>4</v>
      </c>
      <c r="D2376" s="7" t="n">
        <v>0</v>
      </c>
      <c r="E2376" s="7" t="s">
        <v>113</v>
      </c>
    </row>
    <row r="2377" spans="1:15">
      <c r="A2377" t="s">
        <v>4</v>
      </c>
      <c r="B2377" s="4" t="s">
        <v>5</v>
      </c>
      <c r="C2377" s="4" t="s">
        <v>10</v>
      </c>
    </row>
    <row r="2378" spans="1:15">
      <c r="A2378" t="n">
        <v>19212</v>
      </c>
      <c r="B2378" s="26" t="n">
        <v>16</v>
      </c>
      <c r="C2378" s="7" t="n">
        <v>0</v>
      </c>
    </row>
    <row r="2379" spans="1:15">
      <c r="A2379" t="s">
        <v>4</v>
      </c>
      <c r="B2379" s="4" t="s">
        <v>5</v>
      </c>
      <c r="C2379" s="4" t="s">
        <v>10</v>
      </c>
      <c r="D2379" s="4" t="s">
        <v>15</v>
      </c>
      <c r="E2379" s="4" t="s">
        <v>9</v>
      </c>
      <c r="F2379" s="4" t="s">
        <v>109</v>
      </c>
      <c r="G2379" s="4" t="s">
        <v>15</v>
      </c>
      <c r="H2379" s="4" t="s">
        <v>15</v>
      </c>
    </row>
    <row r="2380" spans="1:15">
      <c r="A2380" t="n">
        <v>19215</v>
      </c>
      <c r="B2380" s="53" t="n">
        <v>26</v>
      </c>
      <c r="C2380" s="7" t="n">
        <v>0</v>
      </c>
      <c r="D2380" s="7" t="n">
        <v>17</v>
      </c>
      <c r="E2380" s="7" t="n">
        <v>59999</v>
      </c>
      <c r="F2380" s="7" t="s">
        <v>237</v>
      </c>
      <c r="G2380" s="7" t="n">
        <v>2</v>
      </c>
      <c r="H2380" s="7" t="n">
        <v>0</v>
      </c>
    </row>
    <row r="2381" spans="1:15">
      <c r="A2381" t="s">
        <v>4</v>
      </c>
      <c r="B2381" s="4" t="s">
        <v>5</v>
      </c>
    </row>
    <row r="2382" spans="1:15">
      <c r="A2382" t="n">
        <v>19237</v>
      </c>
      <c r="B2382" s="54" t="n">
        <v>28</v>
      </c>
    </row>
    <row r="2383" spans="1:15">
      <c r="A2383" t="s">
        <v>4</v>
      </c>
      <c r="B2383" s="4" t="s">
        <v>5</v>
      </c>
      <c r="C2383" s="4" t="s">
        <v>6</v>
      </c>
      <c r="D2383" s="4" t="s">
        <v>10</v>
      </c>
    </row>
    <row r="2384" spans="1:15">
      <c r="A2384" t="n">
        <v>19238</v>
      </c>
      <c r="B2384" s="57" t="n">
        <v>29</v>
      </c>
      <c r="C2384" s="7" t="s">
        <v>14</v>
      </c>
      <c r="D2384" s="7" t="n">
        <v>65533</v>
      </c>
    </row>
    <row r="2385" spans="1:8">
      <c r="A2385" t="s">
        <v>4</v>
      </c>
      <c r="B2385" s="4" t="s">
        <v>5</v>
      </c>
      <c r="C2385" s="4" t="s">
        <v>10</v>
      </c>
      <c r="D2385" s="4" t="s">
        <v>15</v>
      </c>
    </row>
    <row r="2386" spans="1:8">
      <c r="A2386" t="n">
        <v>19242</v>
      </c>
      <c r="B2386" s="55" t="n">
        <v>89</v>
      </c>
      <c r="C2386" s="7" t="n">
        <v>65533</v>
      </c>
      <c r="D2386" s="7" t="n">
        <v>1</v>
      </c>
    </row>
    <row r="2387" spans="1:8">
      <c r="A2387" t="s">
        <v>4</v>
      </c>
      <c r="B2387" s="4" t="s">
        <v>5</v>
      </c>
      <c r="C2387" s="4" t="s">
        <v>15</v>
      </c>
      <c r="D2387" s="4" t="s">
        <v>10</v>
      </c>
      <c r="E2387" s="4" t="s">
        <v>10</v>
      </c>
      <c r="F2387" s="4" t="s">
        <v>15</v>
      </c>
    </row>
    <row r="2388" spans="1:8">
      <c r="A2388" t="n">
        <v>19246</v>
      </c>
      <c r="B2388" s="56" t="n">
        <v>25</v>
      </c>
      <c r="C2388" s="7" t="n">
        <v>1</v>
      </c>
      <c r="D2388" s="7" t="n">
        <v>65535</v>
      </c>
      <c r="E2388" s="7" t="n">
        <v>65535</v>
      </c>
      <c r="F2388" s="7" t="n">
        <v>0</v>
      </c>
    </row>
    <row r="2389" spans="1:8">
      <c r="A2389" t="s">
        <v>4</v>
      </c>
      <c r="B2389" s="4" t="s">
        <v>5</v>
      </c>
      <c r="C2389" s="4" t="s">
        <v>15</v>
      </c>
      <c r="D2389" s="4" t="s">
        <v>21</v>
      </c>
      <c r="E2389" s="4" t="s">
        <v>10</v>
      </c>
      <c r="F2389" s="4" t="s">
        <v>15</v>
      </c>
    </row>
    <row r="2390" spans="1:8">
      <c r="A2390" t="n">
        <v>19253</v>
      </c>
      <c r="B2390" s="14" t="n">
        <v>49</v>
      </c>
      <c r="C2390" s="7" t="n">
        <v>3</v>
      </c>
      <c r="D2390" s="7" t="n">
        <v>1</v>
      </c>
      <c r="E2390" s="7" t="n">
        <v>500</v>
      </c>
      <c r="F2390" s="7" t="n">
        <v>0</v>
      </c>
    </row>
    <row r="2391" spans="1:8">
      <c r="A2391" t="s">
        <v>4</v>
      </c>
      <c r="B2391" s="4" t="s">
        <v>5</v>
      </c>
      <c r="C2391" s="4" t="s">
        <v>15</v>
      </c>
      <c r="D2391" s="41" t="s">
        <v>77</v>
      </c>
      <c r="E2391" s="4" t="s">
        <v>5</v>
      </c>
      <c r="F2391" s="4" t="s">
        <v>15</v>
      </c>
      <c r="G2391" s="4" t="s">
        <v>10</v>
      </c>
      <c r="H2391" s="41" t="s">
        <v>78</v>
      </c>
      <c r="I2391" s="4" t="s">
        <v>15</v>
      </c>
      <c r="J2391" s="4" t="s">
        <v>22</v>
      </c>
    </row>
    <row r="2392" spans="1:8">
      <c r="A2392" t="n">
        <v>19262</v>
      </c>
      <c r="B2392" s="11" t="n">
        <v>5</v>
      </c>
      <c r="C2392" s="7" t="n">
        <v>28</v>
      </c>
      <c r="D2392" s="41" t="s">
        <v>3</v>
      </c>
      <c r="E2392" s="31" t="n">
        <v>64</v>
      </c>
      <c r="F2392" s="7" t="n">
        <v>5</v>
      </c>
      <c r="G2392" s="7" t="n">
        <v>3</v>
      </c>
      <c r="H2392" s="41" t="s">
        <v>3</v>
      </c>
      <c r="I2392" s="7" t="n">
        <v>1</v>
      </c>
      <c r="J2392" s="12" t="n">
        <f t="normal" ca="1">A2396</f>
        <v>0</v>
      </c>
    </row>
    <row r="2393" spans="1:8">
      <c r="A2393" t="s">
        <v>4</v>
      </c>
      <c r="B2393" s="4" t="s">
        <v>5</v>
      </c>
      <c r="C2393" s="4" t="s">
        <v>15</v>
      </c>
      <c r="D2393" s="4" t="s">
        <v>10</v>
      </c>
      <c r="E2393" s="4" t="s">
        <v>9</v>
      </c>
    </row>
    <row r="2394" spans="1:8">
      <c r="A2394" t="n">
        <v>19273</v>
      </c>
      <c r="B2394" s="46" t="n">
        <v>167</v>
      </c>
      <c r="C2394" s="7" t="n">
        <v>1</v>
      </c>
      <c r="D2394" s="7" t="n">
        <v>3</v>
      </c>
      <c r="E2394" s="7" t="n">
        <v>32</v>
      </c>
    </row>
    <row r="2395" spans="1:8">
      <c r="A2395" t="s">
        <v>4</v>
      </c>
      <c r="B2395" s="4" t="s">
        <v>5</v>
      </c>
      <c r="C2395" s="4" t="s">
        <v>10</v>
      </c>
    </row>
    <row r="2396" spans="1:8">
      <c r="A2396" t="n">
        <v>19281</v>
      </c>
      <c r="B2396" s="33" t="n">
        <v>12</v>
      </c>
      <c r="C2396" s="7" t="n">
        <v>6465</v>
      </c>
    </row>
    <row r="2397" spans="1:8">
      <c r="A2397" t="s">
        <v>4</v>
      </c>
      <c r="B2397" s="4" t="s">
        <v>5</v>
      </c>
      <c r="C2397" s="4" t="s">
        <v>10</v>
      </c>
    </row>
    <row r="2398" spans="1:8">
      <c r="A2398" t="n">
        <v>19284</v>
      </c>
      <c r="B2398" s="33" t="n">
        <v>12</v>
      </c>
      <c r="C2398" s="7" t="n">
        <v>6447</v>
      </c>
    </row>
    <row r="2399" spans="1:8">
      <c r="A2399" t="s">
        <v>4</v>
      </c>
      <c r="B2399" s="4" t="s">
        <v>5</v>
      </c>
      <c r="C2399" s="4" t="s">
        <v>15</v>
      </c>
      <c r="D2399" s="4" t="s">
        <v>9</v>
      </c>
      <c r="E2399" s="4" t="s">
        <v>15</v>
      </c>
      <c r="F2399" s="4" t="s">
        <v>15</v>
      </c>
      <c r="G2399" s="4" t="s">
        <v>9</v>
      </c>
      <c r="H2399" s="4" t="s">
        <v>15</v>
      </c>
      <c r="I2399" s="4" t="s">
        <v>9</v>
      </c>
      <c r="J2399" s="4" t="s">
        <v>15</v>
      </c>
    </row>
    <row r="2400" spans="1:8">
      <c r="A2400" t="n">
        <v>19287</v>
      </c>
      <c r="B2400" s="60" t="n">
        <v>33</v>
      </c>
      <c r="C2400" s="7" t="n">
        <v>0</v>
      </c>
      <c r="D2400" s="7" t="n">
        <v>1</v>
      </c>
      <c r="E2400" s="7" t="n">
        <v>0</v>
      </c>
      <c r="F2400" s="7" t="n">
        <v>0</v>
      </c>
      <c r="G2400" s="7" t="n">
        <v>-1</v>
      </c>
      <c r="H2400" s="7" t="n">
        <v>0</v>
      </c>
      <c r="I2400" s="7" t="n">
        <v>-1</v>
      </c>
      <c r="J2400" s="7" t="n">
        <v>0</v>
      </c>
    </row>
    <row r="2401" spans="1:10">
      <c r="A2401" t="s">
        <v>4</v>
      </c>
      <c r="B2401" s="4" t="s">
        <v>5</v>
      </c>
    </row>
    <row r="2402" spans="1:10">
      <c r="A2402" t="n">
        <v>19305</v>
      </c>
      <c r="B2402" s="5" t="n">
        <v>1</v>
      </c>
    </row>
    <row r="2403" spans="1:10" s="3" customFormat="1" customHeight="0">
      <c r="A2403" s="3" t="s">
        <v>2</v>
      </c>
      <c r="B2403" s="3" t="s">
        <v>238</v>
      </c>
    </row>
    <row r="2404" spans="1:10">
      <c r="A2404" t="s">
        <v>4</v>
      </c>
      <c r="B2404" s="4" t="s">
        <v>5</v>
      </c>
      <c r="C2404" s="4" t="s">
        <v>15</v>
      </c>
      <c r="D2404" s="4" t="s">
        <v>15</v>
      </c>
      <c r="E2404" s="4" t="s">
        <v>15</v>
      </c>
      <c r="F2404" s="4" t="s">
        <v>15</v>
      </c>
    </row>
    <row r="2405" spans="1:10">
      <c r="A2405" t="n">
        <v>19308</v>
      </c>
      <c r="B2405" s="30" t="n">
        <v>14</v>
      </c>
      <c r="C2405" s="7" t="n">
        <v>2</v>
      </c>
      <c r="D2405" s="7" t="n">
        <v>0</v>
      </c>
      <c r="E2405" s="7" t="n">
        <v>0</v>
      </c>
      <c r="F2405" s="7" t="n">
        <v>0</v>
      </c>
    </row>
    <row r="2406" spans="1:10">
      <c r="A2406" t="s">
        <v>4</v>
      </c>
      <c r="B2406" s="4" t="s">
        <v>5</v>
      </c>
      <c r="C2406" s="4" t="s">
        <v>15</v>
      </c>
      <c r="D2406" s="41" t="s">
        <v>77</v>
      </c>
      <c r="E2406" s="4" t="s">
        <v>5</v>
      </c>
      <c r="F2406" s="4" t="s">
        <v>15</v>
      </c>
      <c r="G2406" s="4" t="s">
        <v>10</v>
      </c>
      <c r="H2406" s="41" t="s">
        <v>78</v>
      </c>
      <c r="I2406" s="4" t="s">
        <v>15</v>
      </c>
      <c r="J2406" s="4" t="s">
        <v>9</v>
      </c>
      <c r="K2406" s="4" t="s">
        <v>15</v>
      </c>
      <c r="L2406" s="4" t="s">
        <v>15</v>
      </c>
      <c r="M2406" s="41" t="s">
        <v>77</v>
      </c>
      <c r="N2406" s="4" t="s">
        <v>5</v>
      </c>
      <c r="O2406" s="4" t="s">
        <v>15</v>
      </c>
      <c r="P2406" s="4" t="s">
        <v>10</v>
      </c>
      <c r="Q2406" s="41" t="s">
        <v>78</v>
      </c>
      <c r="R2406" s="4" t="s">
        <v>15</v>
      </c>
      <c r="S2406" s="4" t="s">
        <v>9</v>
      </c>
      <c r="T2406" s="4" t="s">
        <v>15</v>
      </c>
      <c r="U2406" s="4" t="s">
        <v>15</v>
      </c>
      <c r="V2406" s="4" t="s">
        <v>15</v>
      </c>
      <c r="W2406" s="4" t="s">
        <v>22</v>
      </c>
    </row>
    <row r="2407" spans="1:10">
      <c r="A2407" t="n">
        <v>19313</v>
      </c>
      <c r="B2407" s="11" t="n">
        <v>5</v>
      </c>
      <c r="C2407" s="7" t="n">
        <v>28</v>
      </c>
      <c r="D2407" s="41" t="s">
        <v>3</v>
      </c>
      <c r="E2407" s="9" t="n">
        <v>162</v>
      </c>
      <c r="F2407" s="7" t="n">
        <v>3</v>
      </c>
      <c r="G2407" s="7" t="n">
        <v>16436</v>
      </c>
      <c r="H2407" s="41" t="s">
        <v>3</v>
      </c>
      <c r="I2407" s="7" t="n">
        <v>0</v>
      </c>
      <c r="J2407" s="7" t="n">
        <v>1</v>
      </c>
      <c r="K2407" s="7" t="n">
        <v>2</v>
      </c>
      <c r="L2407" s="7" t="n">
        <v>28</v>
      </c>
      <c r="M2407" s="41" t="s">
        <v>3</v>
      </c>
      <c r="N2407" s="9" t="n">
        <v>162</v>
      </c>
      <c r="O2407" s="7" t="n">
        <v>3</v>
      </c>
      <c r="P2407" s="7" t="n">
        <v>16436</v>
      </c>
      <c r="Q2407" s="41" t="s">
        <v>3</v>
      </c>
      <c r="R2407" s="7" t="n">
        <v>0</v>
      </c>
      <c r="S2407" s="7" t="n">
        <v>2</v>
      </c>
      <c r="T2407" s="7" t="n">
        <v>2</v>
      </c>
      <c r="U2407" s="7" t="n">
        <v>11</v>
      </c>
      <c r="V2407" s="7" t="n">
        <v>1</v>
      </c>
      <c r="W2407" s="12" t="n">
        <f t="normal" ca="1">A2411</f>
        <v>0</v>
      </c>
    </row>
    <row r="2408" spans="1:10">
      <c r="A2408" t="s">
        <v>4</v>
      </c>
      <c r="B2408" s="4" t="s">
        <v>5</v>
      </c>
      <c r="C2408" s="4" t="s">
        <v>15</v>
      </c>
      <c r="D2408" s="4" t="s">
        <v>10</v>
      </c>
      <c r="E2408" s="4" t="s">
        <v>21</v>
      </c>
    </row>
    <row r="2409" spans="1:10">
      <c r="A2409" t="n">
        <v>19342</v>
      </c>
      <c r="B2409" s="28" t="n">
        <v>58</v>
      </c>
      <c r="C2409" s="7" t="n">
        <v>0</v>
      </c>
      <c r="D2409" s="7" t="n">
        <v>0</v>
      </c>
      <c r="E2409" s="7" t="n">
        <v>1</v>
      </c>
    </row>
    <row r="2410" spans="1:10">
      <c r="A2410" t="s">
        <v>4</v>
      </c>
      <c r="B2410" s="4" t="s">
        <v>5</v>
      </c>
      <c r="C2410" s="4" t="s">
        <v>15</v>
      </c>
      <c r="D2410" s="41" t="s">
        <v>77</v>
      </c>
      <c r="E2410" s="4" t="s">
        <v>5</v>
      </c>
      <c r="F2410" s="4" t="s">
        <v>15</v>
      </c>
      <c r="G2410" s="4" t="s">
        <v>10</v>
      </c>
      <c r="H2410" s="41" t="s">
        <v>78</v>
      </c>
      <c r="I2410" s="4" t="s">
        <v>15</v>
      </c>
      <c r="J2410" s="4" t="s">
        <v>9</v>
      </c>
      <c r="K2410" s="4" t="s">
        <v>15</v>
      </c>
      <c r="L2410" s="4" t="s">
        <v>15</v>
      </c>
      <c r="M2410" s="41" t="s">
        <v>77</v>
      </c>
      <c r="N2410" s="4" t="s">
        <v>5</v>
      </c>
      <c r="O2410" s="4" t="s">
        <v>15</v>
      </c>
      <c r="P2410" s="4" t="s">
        <v>10</v>
      </c>
      <c r="Q2410" s="41" t="s">
        <v>78</v>
      </c>
      <c r="R2410" s="4" t="s">
        <v>15</v>
      </c>
      <c r="S2410" s="4" t="s">
        <v>9</v>
      </c>
      <c r="T2410" s="4" t="s">
        <v>15</v>
      </c>
      <c r="U2410" s="4" t="s">
        <v>15</v>
      </c>
      <c r="V2410" s="4" t="s">
        <v>15</v>
      </c>
      <c r="W2410" s="4" t="s">
        <v>22</v>
      </c>
    </row>
    <row r="2411" spans="1:10">
      <c r="A2411" t="n">
        <v>19350</v>
      </c>
      <c r="B2411" s="11" t="n">
        <v>5</v>
      </c>
      <c r="C2411" s="7" t="n">
        <v>28</v>
      </c>
      <c r="D2411" s="41" t="s">
        <v>3</v>
      </c>
      <c r="E2411" s="9" t="n">
        <v>162</v>
      </c>
      <c r="F2411" s="7" t="n">
        <v>3</v>
      </c>
      <c r="G2411" s="7" t="n">
        <v>16436</v>
      </c>
      <c r="H2411" s="41" t="s">
        <v>3</v>
      </c>
      <c r="I2411" s="7" t="n">
        <v>0</v>
      </c>
      <c r="J2411" s="7" t="n">
        <v>1</v>
      </c>
      <c r="K2411" s="7" t="n">
        <v>3</v>
      </c>
      <c r="L2411" s="7" t="n">
        <v>28</v>
      </c>
      <c r="M2411" s="41" t="s">
        <v>3</v>
      </c>
      <c r="N2411" s="9" t="n">
        <v>162</v>
      </c>
      <c r="O2411" s="7" t="n">
        <v>3</v>
      </c>
      <c r="P2411" s="7" t="n">
        <v>16436</v>
      </c>
      <c r="Q2411" s="41" t="s">
        <v>3</v>
      </c>
      <c r="R2411" s="7" t="n">
        <v>0</v>
      </c>
      <c r="S2411" s="7" t="n">
        <v>2</v>
      </c>
      <c r="T2411" s="7" t="n">
        <v>3</v>
      </c>
      <c r="U2411" s="7" t="n">
        <v>9</v>
      </c>
      <c r="V2411" s="7" t="n">
        <v>1</v>
      </c>
      <c r="W2411" s="12" t="n">
        <f t="normal" ca="1">A2421</f>
        <v>0</v>
      </c>
    </row>
    <row r="2412" spans="1:10">
      <c r="A2412" t="s">
        <v>4</v>
      </c>
      <c r="B2412" s="4" t="s">
        <v>5</v>
      </c>
      <c r="C2412" s="4" t="s">
        <v>15</v>
      </c>
      <c r="D2412" s="41" t="s">
        <v>77</v>
      </c>
      <c r="E2412" s="4" t="s">
        <v>5</v>
      </c>
      <c r="F2412" s="4" t="s">
        <v>10</v>
      </c>
      <c r="G2412" s="4" t="s">
        <v>15</v>
      </c>
      <c r="H2412" s="4" t="s">
        <v>15</v>
      </c>
      <c r="I2412" s="4" t="s">
        <v>6</v>
      </c>
      <c r="J2412" s="41" t="s">
        <v>78</v>
      </c>
      <c r="K2412" s="4" t="s">
        <v>15</v>
      </c>
      <c r="L2412" s="4" t="s">
        <v>15</v>
      </c>
      <c r="M2412" s="41" t="s">
        <v>77</v>
      </c>
      <c r="N2412" s="4" t="s">
        <v>5</v>
      </c>
      <c r="O2412" s="4" t="s">
        <v>15</v>
      </c>
      <c r="P2412" s="41" t="s">
        <v>78</v>
      </c>
      <c r="Q2412" s="4" t="s">
        <v>15</v>
      </c>
      <c r="R2412" s="4" t="s">
        <v>9</v>
      </c>
      <c r="S2412" s="4" t="s">
        <v>15</v>
      </c>
      <c r="T2412" s="4" t="s">
        <v>15</v>
      </c>
      <c r="U2412" s="4" t="s">
        <v>15</v>
      </c>
      <c r="V2412" s="41" t="s">
        <v>77</v>
      </c>
      <c r="W2412" s="4" t="s">
        <v>5</v>
      </c>
      <c r="X2412" s="4" t="s">
        <v>15</v>
      </c>
      <c r="Y2412" s="41" t="s">
        <v>78</v>
      </c>
      <c r="Z2412" s="4" t="s">
        <v>15</v>
      </c>
      <c r="AA2412" s="4" t="s">
        <v>9</v>
      </c>
      <c r="AB2412" s="4" t="s">
        <v>15</v>
      </c>
      <c r="AC2412" s="4" t="s">
        <v>15</v>
      </c>
      <c r="AD2412" s="4" t="s">
        <v>15</v>
      </c>
      <c r="AE2412" s="4" t="s">
        <v>22</v>
      </c>
    </row>
    <row r="2413" spans="1:10">
      <c r="A2413" t="n">
        <v>19379</v>
      </c>
      <c r="B2413" s="11" t="n">
        <v>5</v>
      </c>
      <c r="C2413" s="7" t="n">
        <v>28</v>
      </c>
      <c r="D2413" s="41" t="s">
        <v>3</v>
      </c>
      <c r="E2413" s="42" t="n">
        <v>47</v>
      </c>
      <c r="F2413" s="7" t="n">
        <v>61456</v>
      </c>
      <c r="G2413" s="7" t="n">
        <v>2</v>
      </c>
      <c r="H2413" s="7" t="n">
        <v>0</v>
      </c>
      <c r="I2413" s="7" t="s">
        <v>79</v>
      </c>
      <c r="J2413" s="41" t="s">
        <v>3</v>
      </c>
      <c r="K2413" s="7" t="n">
        <v>8</v>
      </c>
      <c r="L2413" s="7" t="n">
        <v>28</v>
      </c>
      <c r="M2413" s="41" t="s">
        <v>3</v>
      </c>
      <c r="N2413" s="16" t="n">
        <v>74</v>
      </c>
      <c r="O2413" s="7" t="n">
        <v>65</v>
      </c>
      <c r="P2413" s="41" t="s">
        <v>3</v>
      </c>
      <c r="Q2413" s="7" t="n">
        <v>0</v>
      </c>
      <c r="R2413" s="7" t="n">
        <v>1</v>
      </c>
      <c r="S2413" s="7" t="n">
        <v>3</v>
      </c>
      <c r="T2413" s="7" t="n">
        <v>9</v>
      </c>
      <c r="U2413" s="7" t="n">
        <v>28</v>
      </c>
      <c r="V2413" s="41" t="s">
        <v>3</v>
      </c>
      <c r="W2413" s="16" t="n">
        <v>74</v>
      </c>
      <c r="X2413" s="7" t="n">
        <v>65</v>
      </c>
      <c r="Y2413" s="41" t="s">
        <v>3</v>
      </c>
      <c r="Z2413" s="7" t="n">
        <v>0</v>
      </c>
      <c r="AA2413" s="7" t="n">
        <v>2</v>
      </c>
      <c r="AB2413" s="7" t="n">
        <v>3</v>
      </c>
      <c r="AC2413" s="7" t="n">
        <v>9</v>
      </c>
      <c r="AD2413" s="7" t="n">
        <v>1</v>
      </c>
      <c r="AE2413" s="12" t="n">
        <f t="normal" ca="1">A2417</f>
        <v>0</v>
      </c>
    </row>
    <row r="2414" spans="1:10">
      <c r="A2414" t="s">
        <v>4</v>
      </c>
      <c r="B2414" s="4" t="s">
        <v>5</v>
      </c>
      <c r="C2414" s="4" t="s">
        <v>10</v>
      </c>
      <c r="D2414" s="4" t="s">
        <v>15</v>
      </c>
      <c r="E2414" s="4" t="s">
        <v>15</v>
      </c>
      <c r="F2414" s="4" t="s">
        <v>6</v>
      </c>
    </row>
    <row r="2415" spans="1:10">
      <c r="A2415" t="n">
        <v>19427</v>
      </c>
      <c r="B2415" s="42" t="n">
        <v>47</v>
      </c>
      <c r="C2415" s="7" t="n">
        <v>61456</v>
      </c>
      <c r="D2415" s="7" t="n">
        <v>0</v>
      </c>
      <c r="E2415" s="7" t="n">
        <v>0</v>
      </c>
      <c r="F2415" s="7" t="s">
        <v>80</v>
      </c>
    </row>
    <row r="2416" spans="1:10">
      <c r="A2416" t="s">
        <v>4</v>
      </c>
      <c r="B2416" s="4" t="s">
        <v>5</v>
      </c>
      <c r="C2416" s="4" t="s">
        <v>15</v>
      </c>
      <c r="D2416" s="4" t="s">
        <v>10</v>
      </c>
      <c r="E2416" s="4" t="s">
        <v>21</v>
      </c>
    </row>
    <row r="2417" spans="1:31">
      <c r="A2417" t="n">
        <v>19440</v>
      </c>
      <c r="B2417" s="28" t="n">
        <v>58</v>
      </c>
      <c r="C2417" s="7" t="n">
        <v>0</v>
      </c>
      <c r="D2417" s="7" t="n">
        <v>300</v>
      </c>
      <c r="E2417" s="7" t="n">
        <v>1</v>
      </c>
    </row>
    <row r="2418" spans="1:31">
      <c r="A2418" t="s">
        <v>4</v>
      </c>
      <c r="B2418" s="4" t="s">
        <v>5</v>
      </c>
      <c r="C2418" s="4" t="s">
        <v>15</v>
      </c>
      <c r="D2418" s="4" t="s">
        <v>10</v>
      </c>
    </row>
    <row r="2419" spans="1:31">
      <c r="A2419" t="n">
        <v>19448</v>
      </c>
      <c r="B2419" s="28" t="n">
        <v>58</v>
      </c>
      <c r="C2419" s="7" t="n">
        <v>255</v>
      </c>
      <c r="D2419" s="7" t="n">
        <v>0</v>
      </c>
    </row>
    <row r="2420" spans="1:31">
      <c r="A2420" t="s">
        <v>4</v>
      </c>
      <c r="B2420" s="4" t="s">
        <v>5</v>
      </c>
      <c r="C2420" s="4" t="s">
        <v>15</v>
      </c>
      <c r="D2420" s="4" t="s">
        <v>15</v>
      </c>
      <c r="E2420" s="4" t="s">
        <v>15</v>
      </c>
      <c r="F2420" s="4" t="s">
        <v>15</v>
      </c>
    </row>
    <row r="2421" spans="1:31">
      <c r="A2421" t="n">
        <v>19452</v>
      </c>
      <c r="B2421" s="30" t="n">
        <v>14</v>
      </c>
      <c r="C2421" s="7" t="n">
        <v>0</v>
      </c>
      <c r="D2421" s="7" t="n">
        <v>0</v>
      </c>
      <c r="E2421" s="7" t="n">
        <v>0</v>
      </c>
      <c r="F2421" s="7" t="n">
        <v>64</v>
      </c>
    </row>
    <row r="2422" spans="1:31">
      <c r="A2422" t="s">
        <v>4</v>
      </c>
      <c r="B2422" s="4" t="s">
        <v>5</v>
      </c>
      <c r="C2422" s="4" t="s">
        <v>15</v>
      </c>
      <c r="D2422" s="4" t="s">
        <v>10</v>
      </c>
    </row>
    <row r="2423" spans="1:31">
      <c r="A2423" t="n">
        <v>19457</v>
      </c>
      <c r="B2423" s="24" t="n">
        <v>22</v>
      </c>
      <c r="C2423" s="7" t="n">
        <v>0</v>
      </c>
      <c r="D2423" s="7" t="n">
        <v>16436</v>
      </c>
    </row>
    <row r="2424" spans="1:31">
      <c r="A2424" t="s">
        <v>4</v>
      </c>
      <c r="B2424" s="4" t="s">
        <v>5</v>
      </c>
      <c r="C2424" s="4" t="s">
        <v>15</v>
      </c>
      <c r="D2424" s="4" t="s">
        <v>10</v>
      </c>
    </row>
    <row r="2425" spans="1:31">
      <c r="A2425" t="n">
        <v>19461</v>
      </c>
      <c r="B2425" s="28" t="n">
        <v>58</v>
      </c>
      <c r="C2425" s="7" t="n">
        <v>5</v>
      </c>
      <c r="D2425" s="7" t="n">
        <v>300</v>
      </c>
    </row>
    <row r="2426" spans="1:31">
      <c r="A2426" t="s">
        <v>4</v>
      </c>
      <c r="B2426" s="4" t="s">
        <v>5</v>
      </c>
      <c r="C2426" s="4" t="s">
        <v>21</v>
      </c>
      <c r="D2426" s="4" t="s">
        <v>10</v>
      </c>
    </row>
    <row r="2427" spans="1:31">
      <c r="A2427" t="n">
        <v>19465</v>
      </c>
      <c r="B2427" s="43" t="n">
        <v>103</v>
      </c>
      <c r="C2427" s="7" t="n">
        <v>0</v>
      </c>
      <c r="D2427" s="7" t="n">
        <v>300</v>
      </c>
    </row>
    <row r="2428" spans="1:31">
      <c r="A2428" t="s">
        <v>4</v>
      </c>
      <c r="B2428" s="4" t="s">
        <v>5</v>
      </c>
      <c r="C2428" s="4" t="s">
        <v>15</v>
      </c>
    </row>
    <row r="2429" spans="1:31">
      <c r="A2429" t="n">
        <v>19472</v>
      </c>
      <c r="B2429" s="31" t="n">
        <v>64</v>
      </c>
      <c r="C2429" s="7" t="n">
        <v>7</v>
      </c>
    </row>
    <row r="2430" spans="1:31">
      <c r="A2430" t="s">
        <v>4</v>
      </c>
      <c r="B2430" s="4" t="s">
        <v>5</v>
      </c>
      <c r="C2430" s="4" t="s">
        <v>15</v>
      </c>
      <c r="D2430" s="4" t="s">
        <v>10</v>
      </c>
    </row>
    <row r="2431" spans="1:31">
      <c r="A2431" t="n">
        <v>19474</v>
      </c>
      <c r="B2431" s="44" t="n">
        <v>72</v>
      </c>
      <c r="C2431" s="7" t="n">
        <v>5</v>
      </c>
      <c r="D2431" s="7" t="n">
        <v>0</v>
      </c>
    </row>
    <row r="2432" spans="1:31">
      <c r="A2432" t="s">
        <v>4</v>
      </c>
      <c r="B2432" s="4" t="s">
        <v>5</v>
      </c>
      <c r="C2432" s="4" t="s">
        <v>15</v>
      </c>
      <c r="D2432" s="41" t="s">
        <v>77</v>
      </c>
      <c r="E2432" s="4" t="s">
        <v>5</v>
      </c>
      <c r="F2432" s="4" t="s">
        <v>15</v>
      </c>
      <c r="G2432" s="4" t="s">
        <v>10</v>
      </c>
      <c r="H2432" s="41" t="s">
        <v>78</v>
      </c>
      <c r="I2432" s="4" t="s">
        <v>15</v>
      </c>
      <c r="J2432" s="4" t="s">
        <v>9</v>
      </c>
      <c r="K2432" s="4" t="s">
        <v>15</v>
      </c>
      <c r="L2432" s="4" t="s">
        <v>15</v>
      </c>
      <c r="M2432" s="4" t="s">
        <v>22</v>
      </c>
    </row>
    <row r="2433" spans="1:13">
      <c r="A2433" t="n">
        <v>19478</v>
      </c>
      <c r="B2433" s="11" t="n">
        <v>5</v>
      </c>
      <c r="C2433" s="7" t="n">
        <v>28</v>
      </c>
      <c r="D2433" s="41" t="s">
        <v>3</v>
      </c>
      <c r="E2433" s="9" t="n">
        <v>162</v>
      </c>
      <c r="F2433" s="7" t="n">
        <v>4</v>
      </c>
      <c r="G2433" s="7" t="n">
        <v>16436</v>
      </c>
      <c r="H2433" s="41" t="s">
        <v>3</v>
      </c>
      <c r="I2433" s="7" t="n">
        <v>0</v>
      </c>
      <c r="J2433" s="7" t="n">
        <v>1</v>
      </c>
      <c r="K2433" s="7" t="n">
        <v>2</v>
      </c>
      <c r="L2433" s="7" t="n">
        <v>1</v>
      </c>
      <c r="M2433" s="12" t="n">
        <f t="normal" ca="1">A2439</f>
        <v>0</v>
      </c>
    </row>
    <row r="2434" spans="1:13">
      <c r="A2434" t="s">
        <v>4</v>
      </c>
      <c r="B2434" s="4" t="s">
        <v>5</v>
      </c>
      <c r="C2434" s="4" t="s">
        <v>15</v>
      </c>
      <c r="D2434" s="4" t="s">
        <v>6</v>
      </c>
    </row>
    <row r="2435" spans="1:13">
      <c r="A2435" t="n">
        <v>19495</v>
      </c>
      <c r="B2435" s="8" t="n">
        <v>2</v>
      </c>
      <c r="C2435" s="7" t="n">
        <v>10</v>
      </c>
      <c r="D2435" s="7" t="s">
        <v>81</v>
      </c>
    </row>
    <row r="2436" spans="1:13">
      <c r="A2436" t="s">
        <v>4</v>
      </c>
      <c r="B2436" s="4" t="s">
        <v>5</v>
      </c>
      <c r="C2436" s="4" t="s">
        <v>10</v>
      </c>
    </row>
    <row r="2437" spans="1:13">
      <c r="A2437" t="n">
        <v>19512</v>
      </c>
      <c r="B2437" s="26" t="n">
        <v>16</v>
      </c>
      <c r="C2437" s="7" t="n">
        <v>0</v>
      </c>
    </row>
    <row r="2438" spans="1:13">
      <c r="A2438" t="s">
        <v>4</v>
      </c>
      <c r="B2438" s="4" t="s">
        <v>5</v>
      </c>
      <c r="C2438" s="4" t="s">
        <v>15</v>
      </c>
      <c r="D2438" s="4" t="s">
        <v>10</v>
      </c>
      <c r="E2438" s="4" t="s">
        <v>15</v>
      </c>
      <c r="F2438" s="4" t="s">
        <v>6</v>
      </c>
    </row>
    <row r="2439" spans="1:13">
      <c r="A2439" t="n">
        <v>19515</v>
      </c>
      <c r="B2439" s="10" t="n">
        <v>39</v>
      </c>
      <c r="C2439" s="7" t="n">
        <v>10</v>
      </c>
      <c r="D2439" s="7" t="n">
        <v>65533</v>
      </c>
      <c r="E2439" s="7" t="n">
        <v>200</v>
      </c>
      <c r="F2439" s="7" t="s">
        <v>239</v>
      </c>
    </row>
    <row r="2440" spans="1:13">
      <c r="A2440" t="s">
        <v>4</v>
      </c>
      <c r="B2440" s="4" t="s">
        <v>5</v>
      </c>
      <c r="C2440" s="4" t="s">
        <v>15</v>
      </c>
      <c r="D2440" s="4" t="s">
        <v>10</v>
      </c>
      <c r="E2440" s="4" t="s">
        <v>15</v>
      </c>
      <c r="F2440" s="4" t="s">
        <v>6</v>
      </c>
    </row>
    <row r="2441" spans="1:13">
      <c r="A2441" t="n">
        <v>19539</v>
      </c>
      <c r="B2441" s="10" t="n">
        <v>39</v>
      </c>
      <c r="C2441" s="7" t="n">
        <v>10</v>
      </c>
      <c r="D2441" s="7" t="n">
        <v>65533</v>
      </c>
      <c r="E2441" s="7" t="n">
        <v>201</v>
      </c>
      <c r="F2441" s="7" t="s">
        <v>240</v>
      </c>
    </row>
    <row r="2442" spans="1:13">
      <c r="A2442" t="s">
        <v>4</v>
      </c>
      <c r="B2442" s="4" t="s">
        <v>5</v>
      </c>
      <c r="C2442" s="4" t="s">
        <v>15</v>
      </c>
      <c r="D2442" s="4" t="s">
        <v>10</v>
      </c>
      <c r="E2442" s="4" t="s">
        <v>15</v>
      </c>
      <c r="F2442" s="4" t="s">
        <v>6</v>
      </c>
    </row>
    <row r="2443" spans="1:13">
      <c r="A2443" t="n">
        <v>19563</v>
      </c>
      <c r="B2443" s="10" t="n">
        <v>39</v>
      </c>
      <c r="C2443" s="7" t="n">
        <v>10</v>
      </c>
      <c r="D2443" s="7" t="n">
        <v>65533</v>
      </c>
      <c r="E2443" s="7" t="n">
        <v>202</v>
      </c>
      <c r="F2443" s="7" t="s">
        <v>241</v>
      </c>
    </row>
    <row r="2444" spans="1:13">
      <c r="A2444" t="s">
        <v>4</v>
      </c>
      <c r="B2444" s="4" t="s">
        <v>5</v>
      </c>
      <c r="C2444" s="4" t="s">
        <v>15</v>
      </c>
      <c r="D2444" s="4" t="s">
        <v>10</v>
      </c>
      <c r="E2444" s="4" t="s">
        <v>15</v>
      </c>
      <c r="F2444" s="4" t="s">
        <v>6</v>
      </c>
    </row>
    <row r="2445" spans="1:13">
      <c r="A2445" t="n">
        <v>19587</v>
      </c>
      <c r="B2445" s="10" t="n">
        <v>39</v>
      </c>
      <c r="C2445" s="7" t="n">
        <v>10</v>
      </c>
      <c r="D2445" s="7" t="n">
        <v>65533</v>
      </c>
      <c r="E2445" s="7" t="n">
        <v>203</v>
      </c>
      <c r="F2445" s="7" t="s">
        <v>242</v>
      </c>
    </row>
    <row r="2446" spans="1:13">
      <c r="A2446" t="s">
        <v>4</v>
      </c>
      <c r="B2446" s="4" t="s">
        <v>5</v>
      </c>
      <c r="C2446" s="4" t="s">
        <v>15</v>
      </c>
      <c r="D2446" s="4" t="s">
        <v>10</v>
      </c>
      <c r="E2446" s="4" t="s">
        <v>15</v>
      </c>
      <c r="F2446" s="4" t="s">
        <v>6</v>
      </c>
    </row>
    <row r="2447" spans="1:13">
      <c r="A2447" t="n">
        <v>19611</v>
      </c>
      <c r="B2447" s="10" t="n">
        <v>39</v>
      </c>
      <c r="C2447" s="7" t="n">
        <v>10</v>
      </c>
      <c r="D2447" s="7" t="n">
        <v>65533</v>
      </c>
      <c r="E2447" s="7" t="n">
        <v>204</v>
      </c>
      <c r="F2447" s="7" t="s">
        <v>243</v>
      </c>
    </row>
    <row r="2448" spans="1:13">
      <c r="A2448" t="s">
        <v>4</v>
      </c>
      <c r="B2448" s="4" t="s">
        <v>5</v>
      </c>
      <c r="C2448" s="4" t="s">
        <v>15</v>
      </c>
      <c r="D2448" s="4" t="s">
        <v>10</v>
      </c>
      <c r="E2448" s="4" t="s">
        <v>15</v>
      </c>
      <c r="F2448" s="4" t="s">
        <v>6</v>
      </c>
    </row>
    <row r="2449" spans="1:13">
      <c r="A2449" t="n">
        <v>19635</v>
      </c>
      <c r="B2449" s="10" t="n">
        <v>39</v>
      </c>
      <c r="C2449" s="7" t="n">
        <v>10</v>
      </c>
      <c r="D2449" s="7" t="n">
        <v>65533</v>
      </c>
      <c r="E2449" s="7" t="n">
        <v>205</v>
      </c>
      <c r="F2449" s="7" t="s">
        <v>244</v>
      </c>
    </row>
    <row r="2450" spans="1:13">
      <c r="A2450" t="s">
        <v>4</v>
      </c>
      <c r="B2450" s="4" t="s">
        <v>5</v>
      </c>
      <c r="C2450" s="4" t="s">
        <v>15</v>
      </c>
      <c r="D2450" s="4" t="s">
        <v>10</v>
      </c>
      <c r="E2450" s="4" t="s">
        <v>15</v>
      </c>
      <c r="F2450" s="4" t="s">
        <v>6</v>
      </c>
    </row>
    <row r="2451" spans="1:13">
      <c r="A2451" t="n">
        <v>19659</v>
      </c>
      <c r="B2451" s="10" t="n">
        <v>39</v>
      </c>
      <c r="C2451" s="7" t="n">
        <v>10</v>
      </c>
      <c r="D2451" s="7" t="n">
        <v>65533</v>
      </c>
      <c r="E2451" s="7" t="n">
        <v>206</v>
      </c>
      <c r="F2451" s="7" t="s">
        <v>245</v>
      </c>
    </row>
    <row r="2452" spans="1:13">
      <c r="A2452" t="s">
        <v>4</v>
      </c>
      <c r="B2452" s="4" t="s">
        <v>5</v>
      </c>
      <c r="C2452" s="4" t="s">
        <v>15</v>
      </c>
      <c r="D2452" s="4" t="s">
        <v>10</v>
      </c>
      <c r="E2452" s="4" t="s">
        <v>15</v>
      </c>
      <c r="F2452" s="4" t="s">
        <v>6</v>
      </c>
    </row>
    <row r="2453" spans="1:13">
      <c r="A2453" t="n">
        <v>19683</v>
      </c>
      <c r="B2453" s="10" t="n">
        <v>39</v>
      </c>
      <c r="C2453" s="7" t="n">
        <v>10</v>
      </c>
      <c r="D2453" s="7" t="n">
        <v>65533</v>
      </c>
      <c r="E2453" s="7" t="n">
        <v>207</v>
      </c>
      <c r="F2453" s="7" t="s">
        <v>246</v>
      </c>
    </row>
    <row r="2454" spans="1:13">
      <c r="A2454" t="s">
        <v>4</v>
      </c>
      <c r="B2454" s="4" t="s">
        <v>5</v>
      </c>
      <c r="C2454" s="4" t="s">
        <v>15</v>
      </c>
      <c r="D2454" s="4" t="s">
        <v>10</v>
      </c>
      <c r="E2454" s="4" t="s">
        <v>15</v>
      </c>
      <c r="F2454" s="4" t="s">
        <v>6</v>
      </c>
    </row>
    <row r="2455" spans="1:13">
      <c r="A2455" t="n">
        <v>19708</v>
      </c>
      <c r="B2455" s="10" t="n">
        <v>39</v>
      </c>
      <c r="C2455" s="7" t="n">
        <v>10</v>
      </c>
      <c r="D2455" s="7" t="n">
        <v>65533</v>
      </c>
      <c r="E2455" s="7" t="n">
        <v>208</v>
      </c>
      <c r="F2455" s="7" t="s">
        <v>247</v>
      </c>
    </row>
    <row r="2456" spans="1:13">
      <c r="A2456" t="s">
        <v>4</v>
      </c>
      <c r="B2456" s="4" t="s">
        <v>5</v>
      </c>
      <c r="C2456" s="4" t="s">
        <v>15</v>
      </c>
      <c r="D2456" s="4" t="s">
        <v>10</v>
      </c>
      <c r="E2456" s="4" t="s">
        <v>15</v>
      </c>
      <c r="F2456" s="4" t="s">
        <v>6</v>
      </c>
    </row>
    <row r="2457" spans="1:13">
      <c r="A2457" t="n">
        <v>19732</v>
      </c>
      <c r="B2457" s="10" t="n">
        <v>39</v>
      </c>
      <c r="C2457" s="7" t="n">
        <v>10</v>
      </c>
      <c r="D2457" s="7" t="n">
        <v>65533</v>
      </c>
      <c r="E2457" s="7" t="n">
        <v>209</v>
      </c>
      <c r="F2457" s="7" t="s">
        <v>248</v>
      </c>
    </row>
    <row r="2458" spans="1:13">
      <c r="A2458" t="s">
        <v>4</v>
      </c>
      <c r="B2458" s="4" t="s">
        <v>5</v>
      </c>
      <c r="C2458" s="4" t="s">
        <v>15</v>
      </c>
      <c r="D2458" s="4" t="s">
        <v>10</v>
      </c>
      <c r="E2458" s="4" t="s">
        <v>15</v>
      </c>
      <c r="F2458" s="4" t="s">
        <v>6</v>
      </c>
    </row>
    <row r="2459" spans="1:13">
      <c r="A2459" t="n">
        <v>19756</v>
      </c>
      <c r="B2459" s="10" t="n">
        <v>39</v>
      </c>
      <c r="C2459" s="7" t="n">
        <v>10</v>
      </c>
      <c r="D2459" s="7" t="n">
        <v>65533</v>
      </c>
      <c r="E2459" s="7" t="n">
        <v>210</v>
      </c>
      <c r="F2459" s="7" t="s">
        <v>249</v>
      </c>
    </row>
    <row r="2460" spans="1:13">
      <c r="A2460" t="s">
        <v>4</v>
      </c>
      <c r="B2460" s="4" t="s">
        <v>5</v>
      </c>
      <c r="C2460" s="4" t="s">
        <v>15</v>
      </c>
      <c r="D2460" s="4" t="s">
        <v>10</v>
      </c>
      <c r="E2460" s="4" t="s">
        <v>15</v>
      </c>
      <c r="F2460" s="4" t="s">
        <v>6</v>
      </c>
    </row>
    <row r="2461" spans="1:13">
      <c r="A2461" t="n">
        <v>19780</v>
      </c>
      <c r="B2461" s="10" t="n">
        <v>39</v>
      </c>
      <c r="C2461" s="7" t="n">
        <v>10</v>
      </c>
      <c r="D2461" s="7" t="n">
        <v>65533</v>
      </c>
      <c r="E2461" s="7" t="n">
        <v>211</v>
      </c>
      <c r="F2461" s="7" t="s">
        <v>250</v>
      </c>
    </row>
    <row r="2462" spans="1:13">
      <c r="A2462" t="s">
        <v>4</v>
      </c>
      <c r="B2462" s="4" t="s">
        <v>5</v>
      </c>
      <c r="C2462" s="4" t="s">
        <v>10</v>
      </c>
      <c r="D2462" s="4" t="s">
        <v>6</v>
      </c>
      <c r="E2462" s="4" t="s">
        <v>6</v>
      </c>
      <c r="F2462" s="4" t="s">
        <v>6</v>
      </c>
      <c r="G2462" s="4" t="s">
        <v>15</v>
      </c>
      <c r="H2462" s="4" t="s">
        <v>9</v>
      </c>
      <c r="I2462" s="4" t="s">
        <v>21</v>
      </c>
      <c r="J2462" s="4" t="s">
        <v>21</v>
      </c>
      <c r="K2462" s="4" t="s">
        <v>21</v>
      </c>
      <c r="L2462" s="4" t="s">
        <v>21</v>
      </c>
      <c r="M2462" s="4" t="s">
        <v>21</v>
      </c>
      <c r="N2462" s="4" t="s">
        <v>21</v>
      </c>
      <c r="O2462" s="4" t="s">
        <v>21</v>
      </c>
      <c r="P2462" s="4" t="s">
        <v>6</v>
      </c>
      <c r="Q2462" s="4" t="s">
        <v>6</v>
      </c>
      <c r="R2462" s="4" t="s">
        <v>9</v>
      </c>
      <c r="S2462" s="4" t="s">
        <v>15</v>
      </c>
      <c r="T2462" s="4" t="s">
        <v>9</v>
      </c>
      <c r="U2462" s="4" t="s">
        <v>9</v>
      </c>
      <c r="V2462" s="4" t="s">
        <v>10</v>
      </c>
    </row>
    <row r="2463" spans="1:13">
      <c r="A2463" t="n">
        <v>19804</v>
      </c>
      <c r="B2463" s="45" t="n">
        <v>19</v>
      </c>
      <c r="C2463" s="7" t="n">
        <v>7032</v>
      </c>
      <c r="D2463" s="7" t="s">
        <v>85</v>
      </c>
      <c r="E2463" s="7" t="s">
        <v>86</v>
      </c>
      <c r="F2463" s="7" t="s">
        <v>14</v>
      </c>
      <c r="G2463" s="7" t="n">
        <v>0</v>
      </c>
      <c r="H2463" s="7" t="n">
        <v>1</v>
      </c>
      <c r="I2463" s="7" t="n">
        <v>0.5</v>
      </c>
      <c r="J2463" s="7" t="n">
        <v>3.65000009536743</v>
      </c>
      <c r="K2463" s="7" t="n">
        <v>-165.300003051758</v>
      </c>
      <c r="L2463" s="7" t="n">
        <v>180</v>
      </c>
      <c r="M2463" s="7" t="n">
        <v>1</v>
      </c>
      <c r="N2463" s="7" t="n">
        <v>1.60000002384186</v>
      </c>
      <c r="O2463" s="7" t="n">
        <v>0.0900000035762787</v>
      </c>
      <c r="P2463" s="7" t="s">
        <v>14</v>
      </c>
      <c r="Q2463" s="7" t="s">
        <v>14</v>
      </c>
      <c r="R2463" s="7" t="n">
        <v>-1</v>
      </c>
      <c r="S2463" s="7" t="n">
        <v>0</v>
      </c>
      <c r="T2463" s="7" t="n">
        <v>0</v>
      </c>
      <c r="U2463" s="7" t="n">
        <v>0</v>
      </c>
      <c r="V2463" s="7" t="n">
        <v>0</v>
      </c>
    </row>
    <row r="2464" spans="1:13">
      <c r="A2464" t="s">
        <v>4</v>
      </c>
      <c r="B2464" s="4" t="s">
        <v>5</v>
      </c>
      <c r="C2464" s="4" t="s">
        <v>10</v>
      </c>
      <c r="D2464" s="4" t="s">
        <v>6</v>
      </c>
      <c r="E2464" s="4" t="s">
        <v>6</v>
      </c>
      <c r="F2464" s="4" t="s">
        <v>6</v>
      </c>
      <c r="G2464" s="4" t="s">
        <v>15</v>
      </c>
      <c r="H2464" s="4" t="s">
        <v>9</v>
      </c>
      <c r="I2464" s="4" t="s">
        <v>21</v>
      </c>
      <c r="J2464" s="4" t="s">
        <v>21</v>
      </c>
      <c r="K2464" s="4" t="s">
        <v>21</v>
      </c>
      <c r="L2464" s="4" t="s">
        <v>21</v>
      </c>
      <c r="M2464" s="4" t="s">
        <v>21</v>
      </c>
      <c r="N2464" s="4" t="s">
        <v>21</v>
      </c>
      <c r="O2464" s="4" t="s">
        <v>21</v>
      </c>
      <c r="P2464" s="4" t="s">
        <v>6</v>
      </c>
      <c r="Q2464" s="4" t="s">
        <v>6</v>
      </c>
      <c r="R2464" s="4" t="s">
        <v>9</v>
      </c>
      <c r="S2464" s="4" t="s">
        <v>15</v>
      </c>
      <c r="T2464" s="4" t="s">
        <v>9</v>
      </c>
      <c r="U2464" s="4" t="s">
        <v>9</v>
      </c>
      <c r="V2464" s="4" t="s">
        <v>10</v>
      </c>
    </row>
    <row r="2465" spans="1:22">
      <c r="A2465" t="n">
        <v>19874</v>
      </c>
      <c r="B2465" s="45" t="n">
        <v>19</v>
      </c>
      <c r="C2465" s="7" t="n">
        <v>28</v>
      </c>
      <c r="D2465" s="7" t="s">
        <v>87</v>
      </c>
      <c r="E2465" s="7" t="s">
        <v>88</v>
      </c>
      <c r="F2465" s="7" t="s">
        <v>14</v>
      </c>
      <c r="G2465" s="7" t="n">
        <v>0</v>
      </c>
      <c r="H2465" s="7" t="n">
        <v>1</v>
      </c>
      <c r="I2465" s="7" t="n">
        <v>-1.29999995231628</v>
      </c>
      <c r="J2465" s="7" t="n">
        <v>3.65000009536743</v>
      </c>
      <c r="K2465" s="7" t="n">
        <v>-120</v>
      </c>
      <c r="L2465" s="7" t="n">
        <v>0</v>
      </c>
      <c r="M2465" s="7" t="n">
        <v>1</v>
      </c>
      <c r="N2465" s="7" t="n">
        <v>1.60000002384186</v>
      </c>
      <c r="O2465" s="7" t="n">
        <v>0.0900000035762787</v>
      </c>
      <c r="P2465" s="7" t="s">
        <v>14</v>
      </c>
      <c r="Q2465" s="7" t="s">
        <v>14</v>
      </c>
      <c r="R2465" s="7" t="n">
        <v>-1</v>
      </c>
      <c r="S2465" s="7" t="n">
        <v>0</v>
      </c>
      <c r="T2465" s="7" t="n">
        <v>0</v>
      </c>
      <c r="U2465" s="7" t="n">
        <v>0</v>
      </c>
      <c r="V2465" s="7" t="n">
        <v>0</v>
      </c>
    </row>
    <row r="2466" spans="1:22">
      <c r="A2466" t="s">
        <v>4</v>
      </c>
      <c r="B2466" s="4" t="s">
        <v>5</v>
      </c>
      <c r="C2466" s="4" t="s">
        <v>10</v>
      </c>
      <c r="D2466" s="4" t="s">
        <v>6</v>
      </c>
      <c r="E2466" s="4" t="s">
        <v>6</v>
      </c>
      <c r="F2466" s="4" t="s">
        <v>6</v>
      </c>
      <c r="G2466" s="4" t="s">
        <v>15</v>
      </c>
      <c r="H2466" s="4" t="s">
        <v>9</v>
      </c>
      <c r="I2466" s="4" t="s">
        <v>21</v>
      </c>
      <c r="J2466" s="4" t="s">
        <v>21</v>
      </c>
      <c r="K2466" s="4" t="s">
        <v>21</v>
      </c>
      <c r="L2466" s="4" t="s">
        <v>21</v>
      </c>
      <c r="M2466" s="4" t="s">
        <v>21</v>
      </c>
      <c r="N2466" s="4" t="s">
        <v>21</v>
      </c>
      <c r="O2466" s="4" t="s">
        <v>21</v>
      </c>
      <c r="P2466" s="4" t="s">
        <v>6</v>
      </c>
      <c r="Q2466" s="4" t="s">
        <v>6</v>
      </c>
      <c r="R2466" s="4" t="s">
        <v>9</v>
      </c>
      <c r="S2466" s="4" t="s">
        <v>15</v>
      </c>
      <c r="T2466" s="4" t="s">
        <v>9</v>
      </c>
      <c r="U2466" s="4" t="s">
        <v>9</v>
      </c>
      <c r="V2466" s="4" t="s">
        <v>10</v>
      </c>
    </row>
    <row r="2467" spans="1:22">
      <c r="A2467" t="n">
        <v>19947</v>
      </c>
      <c r="B2467" s="45" t="n">
        <v>19</v>
      </c>
      <c r="C2467" s="7" t="n">
        <v>29</v>
      </c>
      <c r="D2467" s="7" t="s">
        <v>89</v>
      </c>
      <c r="E2467" s="7" t="s">
        <v>90</v>
      </c>
      <c r="F2467" s="7" t="s">
        <v>14</v>
      </c>
      <c r="G2467" s="7" t="n">
        <v>0</v>
      </c>
      <c r="H2467" s="7" t="n">
        <v>1</v>
      </c>
      <c r="I2467" s="7" t="n">
        <v>1.29999995231628</v>
      </c>
      <c r="J2467" s="7" t="n">
        <v>3.65000009536743</v>
      </c>
      <c r="K2467" s="7" t="n">
        <v>-120</v>
      </c>
      <c r="L2467" s="7" t="n">
        <v>0</v>
      </c>
      <c r="M2467" s="7" t="n">
        <v>1</v>
      </c>
      <c r="N2467" s="7" t="n">
        <v>1.60000002384186</v>
      </c>
      <c r="O2467" s="7" t="n">
        <v>0.0900000035762787</v>
      </c>
      <c r="P2467" s="7" t="s">
        <v>14</v>
      </c>
      <c r="Q2467" s="7" t="s">
        <v>14</v>
      </c>
      <c r="R2467" s="7" t="n">
        <v>-1</v>
      </c>
      <c r="S2467" s="7" t="n">
        <v>0</v>
      </c>
      <c r="T2467" s="7" t="n">
        <v>0</v>
      </c>
      <c r="U2467" s="7" t="n">
        <v>0</v>
      </c>
      <c r="V2467" s="7" t="n">
        <v>0</v>
      </c>
    </row>
    <row r="2468" spans="1:22">
      <c r="A2468" t="s">
        <v>4</v>
      </c>
      <c r="B2468" s="4" t="s">
        <v>5</v>
      </c>
      <c r="C2468" s="4" t="s">
        <v>10</v>
      </c>
      <c r="D2468" s="4" t="s">
        <v>6</v>
      </c>
      <c r="E2468" s="4" t="s">
        <v>6</v>
      </c>
      <c r="F2468" s="4" t="s">
        <v>6</v>
      </c>
      <c r="G2468" s="4" t="s">
        <v>15</v>
      </c>
      <c r="H2468" s="4" t="s">
        <v>9</v>
      </c>
      <c r="I2468" s="4" t="s">
        <v>21</v>
      </c>
      <c r="J2468" s="4" t="s">
        <v>21</v>
      </c>
      <c r="K2468" s="4" t="s">
        <v>21</v>
      </c>
      <c r="L2468" s="4" t="s">
        <v>21</v>
      </c>
      <c r="M2468" s="4" t="s">
        <v>21</v>
      </c>
      <c r="N2468" s="4" t="s">
        <v>21</v>
      </c>
      <c r="O2468" s="4" t="s">
        <v>21</v>
      </c>
      <c r="P2468" s="4" t="s">
        <v>6</v>
      </c>
      <c r="Q2468" s="4" t="s">
        <v>6</v>
      </c>
      <c r="R2468" s="4" t="s">
        <v>9</v>
      </c>
      <c r="S2468" s="4" t="s">
        <v>15</v>
      </c>
      <c r="T2468" s="4" t="s">
        <v>9</v>
      </c>
      <c r="U2468" s="4" t="s">
        <v>9</v>
      </c>
      <c r="V2468" s="4" t="s">
        <v>10</v>
      </c>
    </row>
    <row r="2469" spans="1:22">
      <c r="A2469" t="n">
        <v>20018</v>
      </c>
      <c r="B2469" s="45" t="n">
        <v>19</v>
      </c>
      <c r="C2469" s="7" t="n">
        <v>33</v>
      </c>
      <c r="D2469" s="7" t="s">
        <v>251</v>
      </c>
      <c r="E2469" s="7" t="s">
        <v>252</v>
      </c>
      <c r="F2469" s="7" t="s">
        <v>14</v>
      </c>
      <c r="G2469" s="7" t="n">
        <v>0</v>
      </c>
      <c r="H2469" s="7" t="n">
        <v>1</v>
      </c>
      <c r="I2469" s="7" t="n">
        <v>-18.2900009155273</v>
      </c>
      <c r="J2469" s="7" t="n">
        <v>10.039999961853</v>
      </c>
      <c r="K2469" s="7" t="n">
        <v>-108.879997253418</v>
      </c>
      <c r="L2469" s="7" t="n">
        <v>119.800003051758</v>
      </c>
      <c r="M2469" s="7" t="n">
        <v>1</v>
      </c>
      <c r="N2469" s="7" t="n">
        <v>1.60000002384186</v>
      </c>
      <c r="O2469" s="7" t="n">
        <v>0.0900000035762787</v>
      </c>
      <c r="P2469" s="7" t="s">
        <v>14</v>
      </c>
      <c r="Q2469" s="7" t="s">
        <v>14</v>
      </c>
      <c r="R2469" s="7" t="n">
        <v>-1</v>
      </c>
      <c r="S2469" s="7" t="n">
        <v>0</v>
      </c>
      <c r="T2469" s="7" t="n">
        <v>0</v>
      </c>
      <c r="U2469" s="7" t="n">
        <v>0</v>
      </c>
      <c r="V2469" s="7" t="n">
        <v>0</v>
      </c>
    </row>
    <row r="2470" spans="1:22">
      <c r="A2470" t="s">
        <v>4</v>
      </c>
      <c r="B2470" s="4" t="s">
        <v>5</v>
      </c>
      <c r="C2470" s="4" t="s">
        <v>10</v>
      </c>
      <c r="D2470" s="4" t="s">
        <v>6</v>
      </c>
      <c r="E2470" s="4" t="s">
        <v>6</v>
      </c>
      <c r="F2470" s="4" t="s">
        <v>6</v>
      </c>
      <c r="G2470" s="4" t="s">
        <v>15</v>
      </c>
      <c r="H2470" s="4" t="s">
        <v>9</v>
      </c>
      <c r="I2470" s="4" t="s">
        <v>21</v>
      </c>
      <c r="J2470" s="4" t="s">
        <v>21</v>
      </c>
      <c r="K2470" s="4" t="s">
        <v>21</v>
      </c>
      <c r="L2470" s="4" t="s">
        <v>21</v>
      </c>
      <c r="M2470" s="4" t="s">
        <v>21</v>
      </c>
      <c r="N2470" s="4" t="s">
        <v>21</v>
      </c>
      <c r="O2470" s="4" t="s">
        <v>21</v>
      </c>
      <c r="P2470" s="4" t="s">
        <v>6</v>
      </c>
      <c r="Q2470" s="4" t="s">
        <v>6</v>
      </c>
      <c r="R2470" s="4" t="s">
        <v>9</v>
      </c>
      <c r="S2470" s="4" t="s">
        <v>15</v>
      </c>
      <c r="T2470" s="4" t="s">
        <v>9</v>
      </c>
      <c r="U2470" s="4" t="s">
        <v>9</v>
      </c>
      <c r="V2470" s="4" t="s">
        <v>10</v>
      </c>
    </row>
    <row r="2471" spans="1:22">
      <c r="A2471" t="n">
        <v>20096</v>
      </c>
      <c r="B2471" s="45" t="n">
        <v>19</v>
      </c>
      <c r="C2471" s="7" t="n">
        <v>16</v>
      </c>
      <c r="D2471" s="7" t="s">
        <v>253</v>
      </c>
      <c r="E2471" s="7" t="s">
        <v>254</v>
      </c>
      <c r="F2471" s="7" t="s">
        <v>14</v>
      </c>
      <c r="G2471" s="7" t="n">
        <v>0</v>
      </c>
      <c r="H2471" s="7" t="n">
        <v>1</v>
      </c>
      <c r="I2471" s="7" t="n">
        <v>-17.9699993133545</v>
      </c>
      <c r="J2471" s="7" t="n">
        <v>10.039999961853</v>
      </c>
      <c r="K2471" s="7" t="n">
        <v>-107.709999084473</v>
      </c>
      <c r="L2471" s="7" t="n">
        <v>119.800003051758</v>
      </c>
      <c r="M2471" s="7" t="n">
        <v>1</v>
      </c>
      <c r="N2471" s="7" t="n">
        <v>1.60000002384186</v>
      </c>
      <c r="O2471" s="7" t="n">
        <v>0.0900000035762787</v>
      </c>
      <c r="P2471" s="7" t="s">
        <v>14</v>
      </c>
      <c r="Q2471" s="7" t="s">
        <v>14</v>
      </c>
      <c r="R2471" s="7" t="n">
        <v>-1</v>
      </c>
      <c r="S2471" s="7" t="n">
        <v>0</v>
      </c>
      <c r="T2471" s="7" t="n">
        <v>0</v>
      </c>
      <c r="U2471" s="7" t="n">
        <v>0</v>
      </c>
      <c r="V2471" s="7" t="n">
        <v>0</v>
      </c>
    </row>
    <row r="2472" spans="1:22">
      <c r="A2472" t="s">
        <v>4</v>
      </c>
      <c r="B2472" s="4" t="s">
        <v>5</v>
      </c>
      <c r="C2472" s="4" t="s">
        <v>10</v>
      </c>
      <c r="D2472" s="4" t="s">
        <v>6</v>
      </c>
      <c r="E2472" s="4" t="s">
        <v>6</v>
      </c>
      <c r="F2472" s="4" t="s">
        <v>6</v>
      </c>
      <c r="G2472" s="4" t="s">
        <v>15</v>
      </c>
      <c r="H2472" s="4" t="s">
        <v>9</v>
      </c>
      <c r="I2472" s="4" t="s">
        <v>21</v>
      </c>
      <c r="J2472" s="4" t="s">
        <v>21</v>
      </c>
      <c r="K2472" s="4" t="s">
        <v>21</v>
      </c>
      <c r="L2472" s="4" t="s">
        <v>21</v>
      </c>
      <c r="M2472" s="4" t="s">
        <v>21</v>
      </c>
      <c r="N2472" s="4" t="s">
        <v>21</v>
      </c>
      <c r="O2472" s="4" t="s">
        <v>21</v>
      </c>
      <c r="P2472" s="4" t="s">
        <v>6</v>
      </c>
      <c r="Q2472" s="4" t="s">
        <v>6</v>
      </c>
      <c r="R2472" s="4" t="s">
        <v>9</v>
      </c>
      <c r="S2472" s="4" t="s">
        <v>15</v>
      </c>
      <c r="T2472" s="4" t="s">
        <v>9</v>
      </c>
      <c r="U2472" s="4" t="s">
        <v>9</v>
      </c>
      <c r="V2472" s="4" t="s">
        <v>10</v>
      </c>
    </row>
    <row r="2473" spans="1:22">
      <c r="A2473" t="n">
        <v>20165</v>
      </c>
      <c r="B2473" s="45" t="n">
        <v>19</v>
      </c>
      <c r="C2473" s="7" t="n">
        <v>1000</v>
      </c>
      <c r="D2473" s="7" t="s">
        <v>89</v>
      </c>
      <c r="E2473" s="7" t="s">
        <v>255</v>
      </c>
      <c r="F2473" s="7" t="s">
        <v>14</v>
      </c>
      <c r="G2473" s="7" t="n">
        <v>0</v>
      </c>
      <c r="H2473" s="7" t="n">
        <v>1</v>
      </c>
      <c r="I2473" s="7" t="n">
        <v>1.29999995231628</v>
      </c>
      <c r="J2473" s="7" t="n">
        <v>3.65000009536743</v>
      </c>
      <c r="K2473" s="7" t="n">
        <v>-120</v>
      </c>
      <c r="L2473" s="7" t="n">
        <v>0</v>
      </c>
      <c r="M2473" s="7" t="n">
        <v>1</v>
      </c>
      <c r="N2473" s="7" t="n">
        <v>1.60000002384186</v>
      </c>
      <c r="O2473" s="7" t="n">
        <v>0.0900000035762787</v>
      </c>
      <c r="P2473" s="7" t="s">
        <v>14</v>
      </c>
      <c r="Q2473" s="7" t="s">
        <v>14</v>
      </c>
      <c r="R2473" s="7" t="n">
        <v>-1</v>
      </c>
      <c r="S2473" s="7" t="n">
        <v>0</v>
      </c>
      <c r="T2473" s="7" t="n">
        <v>0</v>
      </c>
      <c r="U2473" s="7" t="n">
        <v>0</v>
      </c>
      <c r="V2473" s="7" t="n">
        <v>0</v>
      </c>
    </row>
    <row r="2474" spans="1:22">
      <c r="A2474" t="s">
        <v>4</v>
      </c>
      <c r="B2474" s="4" t="s">
        <v>5</v>
      </c>
      <c r="C2474" s="4" t="s">
        <v>10</v>
      </c>
      <c r="D2474" s="4" t="s">
        <v>6</v>
      </c>
      <c r="E2474" s="4" t="s">
        <v>6</v>
      </c>
      <c r="F2474" s="4" t="s">
        <v>6</v>
      </c>
      <c r="G2474" s="4" t="s">
        <v>15</v>
      </c>
      <c r="H2474" s="4" t="s">
        <v>9</v>
      </c>
      <c r="I2474" s="4" t="s">
        <v>21</v>
      </c>
      <c r="J2474" s="4" t="s">
        <v>21</v>
      </c>
      <c r="K2474" s="4" t="s">
        <v>21</v>
      </c>
      <c r="L2474" s="4" t="s">
        <v>21</v>
      </c>
      <c r="M2474" s="4" t="s">
        <v>21</v>
      </c>
      <c r="N2474" s="4" t="s">
        <v>21</v>
      </c>
      <c r="O2474" s="4" t="s">
        <v>21</v>
      </c>
      <c r="P2474" s="4" t="s">
        <v>6</v>
      </c>
      <c r="Q2474" s="4" t="s">
        <v>6</v>
      </c>
      <c r="R2474" s="4" t="s">
        <v>9</v>
      </c>
      <c r="S2474" s="4" t="s">
        <v>15</v>
      </c>
      <c r="T2474" s="4" t="s">
        <v>9</v>
      </c>
      <c r="U2474" s="4" t="s">
        <v>9</v>
      </c>
      <c r="V2474" s="4" t="s">
        <v>10</v>
      </c>
    </row>
    <row r="2475" spans="1:22">
      <c r="A2475" t="n">
        <v>20246</v>
      </c>
      <c r="B2475" s="45" t="n">
        <v>19</v>
      </c>
      <c r="C2475" s="7" t="n">
        <v>1001</v>
      </c>
      <c r="D2475" s="7" t="s">
        <v>89</v>
      </c>
      <c r="E2475" s="7" t="s">
        <v>255</v>
      </c>
      <c r="F2475" s="7" t="s">
        <v>14</v>
      </c>
      <c r="G2475" s="7" t="n">
        <v>0</v>
      </c>
      <c r="H2475" s="7" t="n">
        <v>1</v>
      </c>
      <c r="I2475" s="7" t="n">
        <v>1.29999995231628</v>
      </c>
      <c r="J2475" s="7" t="n">
        <v>3.65000009536743</v>
      </c>
      <c r="K2475" s="7" t="n">
        <v>-120</v>
      </c>
      <c r="L2475" s="7" t="n">
        <v>0</v>
      </c>
      <c r="M2475" s="7" t="n">
        <v>1</v>
      </c>
      <c r="N2475" s="7" t="n">
        <v>1.60000002384186</v>
      </c>
      <c r="O2475" s="7" t="n">
        <v>0.0900000035762787</v>
      </c>
      <c r="P2475" s="7" t="s">
        <v>14</v>
      </c>
      <c r="Q2475" s="7" t="s">
        <v>14</v>
      </c>
      <c r="R2475" s="7" t="n">
        <v>-1</v>
      </c>
      <c r="S2475" s="7" t="n">
        <v>0</v>
      </c>
      <c r="T2475" s="7" t="n">
        <v>0</v>
      </c>
      <c r="U2475" s="7" t="n">
        <v>0</v>
      </c>
      <c r="V2475" s="7" t="n">
        <v>0</v>
      </c>
    </row>
    <row r="2476" spans="1:22">
      <c r="A2476" t="s">
        <v>4</v>
      </c>
      <c r="B2476" s="4" t="s">
        <v>5</v>
      </c>
      <c r="C2476" s="4" t="s">
        <v>10</v>
      </c>
      <c r="D2476" s="4" t="s">
        <v>9</v>
      </c>
      <c r="E2476" s="4" t="s">
        <v>9</v>
      </c>
      <c r="F2476" s="4" t="s">
        <v>9</v>
      </c>
      <c r="G2476" s="4" t="s">
        <v>9</v>
      </c>
      <c r="H2476" s="4" t="s">
        <v>10</v>
      </c>
      <c r="I2476" s="4" t="s">
        <v>15</v>
      </c>
    </row>
    <row r="2477" spans="1:22">
      <c r="A2477" t="n">
        <v>20327</v>
      </c>
      <c r="B2477" s="48" t="n">
        <v>66</v>
      </c>
      <c r="C2477" s="7" t="n">
        <v>1000</v>
      </c>
      <c r="D2477" s="7" t="n">
        <v>1065353216</v>
      </c>
      <c r="E2477" s="7" t="n">
        <v>1065353216</v>
      </c>
      <c r="F2477" s="7" t="n">
        <v>1065353216</v>
      </c>
      <c r="G2477" s="7" t="n">
        <v>0</v>
      </c>
      <c r="H2477" s="7" t="n">
        <v>0</v>
      </c>
      <c r="I2477" s="7" t="n">
        <v>3</v>
      </c>
    </row>
    <row r="2478" spans="1:22">
      <c r="A2478" t="s">
        <v>4</v>
      </c>
      <c r="B2478" s="4" t="s">
        <v>5</v>
      </c>
      <c r="C2478" s="4" t="s">
        <v>10</v>
      </c>
      <c r="D2478" s="4" t="s">
        <v>9</v>
      </c>
      <c r="E2478" s="4" t="s">
        <v>9</v>
      </c>
      <c r="F2478" s="4" t="s">
        <v>9</v>
      </c>
      <c r="G2478" s="4" t="s">
        <v>9</v>
      </c>
      <c r="H2478" s="4" t="s">
        <v>10</v>
      </c>
      <c r="I2478" s="4" t="s">
        <v>15</v>
      </c>
    </row>
    <row r="2479" spans="1:22">
      <c r="A2479" t="n">
        <v>20349</v>
      </c>
      <c r="B2479" s="48" t="n">
        <v>66</v>
      </c>
      <c r="C2479" s="7" t="n">
        <v>1001</v>
      </c>
      <c r="D2479" s="7" t="n">
        <v>1065353216</v>
      </c>
      <c r="E2479" s="7" t="n">
        <v>1065353216</v>
      </c>
      <c r="F2479" s="7" t="n">
        <v>1065353216</v>
      </c>
      <c r="G2479" s="7" t="n">
        <v>0</v>
      </c>
      <c r="H2479" s="7" t="n">
        <v>0</v>
      </c>
      <c r="I2479" s="7" t="n">
        <v>3</v>
      </c>
    </row>
    <row r="2480" spans="1:22">
      <c r="A2480" t="s">
        <v>4</v>
      </c>
      <c r="B2480" s="4" t="s">
        <v>5</v>
      </c>
      <c r="C2480" s="4" t="s">
        <v>10</v>
      </c>
      <c r="D2480" s="4" t="s">
        <v>21</v>
      </c>
      <c r="E2480" s="4" t="s">
        <v>21</v>
      </c>
      <c r="F2480" s="4" t="s">
        <v>21</v>
      </c>
      <c r="G2480" s="4" t="s">
        <v>21</v>
      </c>
    </row>
    <row r="2481" spans="1:22">
      <c r="A2481" t="n">
        <v>20371</v>
      </c>
      <c r="B2481" s="38" t="n">
        <v>46</v>
      </c>
      <c r="C2481" s="7" t="n">
        <v>1000</v>
      </c>
      <c r="D2481" s="7" t="n">
        <v>4.28000020980835</v>
      </c>
      <c r="E2481" s="7" t="n">
        <v>3.67000007629395</v>
      </c>
      <c r="F2481" s="7" t="n">
        <v>-112.059997558594</v>
      </c>
      <c r="G2481" s="7" t="n">
        <v>235</v>
      </c>
    </row>
    <row r="2482" spans="1:22">
      <c r="A2482" t="s">
        <v>4</v>
      </c>
      <c r="B2482" s="4" t="s">
        <v>5</v>
      </c>
      <c r="C2482" s="4" t="s">
        <v>10</v>
      </c>
      <c r="D2482" s="4" t="s">
        <v>21</v>
      </c>
      <c r="E2482" s="4" t="s">
        <v>21</v>
      </c>
      <c r="F2482" s="4" t="s">
        <v>21</v>
      </c>
      <c r="G2482" s="4" t="s">
        <v>21</v>
      </c>
    </row>
    <row r="2483" spans="1:22">
      <c r="A2483" t="n">
        <v>20390</v>
      </c>
      <c r="B2483" s="38" t="n">
        <v>46</v>
      </c>
      <c r="C2483" s="7" t="n">
        <v>1001</v>
      </c>
      <c r="D2483" s="7" t="n">
        <v>-4.28000020980835</v>
      </c>
      <c r="E2483" s="7" t="n">
        <v>3.67000007629395</v>
      </c>
      <c r="F2483" s="7" t="n">
        <v>-112.050003051758</v>
      </c>
      <c r="G2483" s="7" t="n">
        <v>131.699996948242</v>
      </c>
    </row>
    <row r="2484" spans="1:22">
      <c r="A2484" t="s">
        <v>4</v>
      </c>
      <c r="B2484" s="4" t="s">
        <v>5</v>
      </c>
      <c r="C2484" s="4" t="s">
        <v>10</v>
      </c>
      <c r="D2484" s="4" t="s">
        <v>15</v>
      </c>
      <c r="E2484" s="4" t="s">
        <v>15</v>
      </c>
      <c r="F2484" s="4" t="s">
        <v>6</v>
      </c>
    </row>
    <row r="2485" spans="1:22">
      <c r="A2485" t="n">
        <v>20409</v>
      </c>
      <c r="B2485" s="23" t="n">
        <v>20</v>
      </c>
      <c r="C2485" s="7" t="n">
        <v>0</v>
      </c>
      <c r="D2485" s="7" t="n">
        <v>3</v>
      </c>
      <c r="E2485" s="7" t="n">
        <v>10</v>
      </c>
      <c r="F2485" s="7" t="s">
        <v>93</v>
      </c>
    </row>
    <row r="2486" spans="1:22">
      <c r="A2486" t="s">
        <v>4</v>
      </c>
      <c r="B2486" s="4" t="s">
        <v>5</v>
      </c>
      <c r="C2486" s="4" t="s">
        <v>10</v>
      </c>
    </row>
    <row r="2487" spans="1:22">
      <c r="A2487" t="n">
        <v>20427</v>
      </c>
      <c r="B2487" s="26" t="n">
        <v>16</v>
      </c>
      <c r="C2487" s="7" t="n">
        <v>0</v>
      </c>
    </row>
    <row r="2488" spans="1:22">
      <c r="A2488" t="s">
        <v>4</v>
      </c>
      <c r="B2488" s="4" t="s">
        <v>5</v>
      </c>
      <c r="C2488" s="4" t="s">
        <v>10</v>
      </c>
      <c r="D2488" s="4" t="s">
        <v>15</v>
      </c>
      <c r="E2488" s="4" t="s">
        <v>15</v>
      </c>
      <c r="F2488" s="4" t="s">
        <v>6</v>
      </c>
    </row>
    <row r="2489" spans="1:22">
      <c r="A2489" t="n">
        <v>20430</v>
      </c>
      <c r="B2489" s="23" t="n">
        <v>20</v>
      </c>
      <c r="C2489" s="7" t="n">
        <v>61491</v>
      </c>
      <c r="D2489" s="7" t="n">
        <v>3</v>
      </c>
      <c r="E2489" s="7" t="n">
        <v>10</v>
      </c>
      <c r="F2489" s="7" t="s">
        <v>93</v>
      </c>
    </row>
    <row r="2490" spans="1:22">
      <c r="A2490" t="s">
        <v>4</v>
      </c>
      <c r="B2490" s="4" t="s">
        <v>5</v>
      </c>
      <c r="C2490" s="4" t="s">
        <v>10</v>
      </c>
    </row>
    <row r="2491" spans="1:22">
      <c r="A2491" t="n">
        <v>20448</v>
      </c>
      <c r="B2491" s="26" t="n">
        <v>16</v>
      </c>
      <c r="C2491" s="7" t="n">
        <v>0</v>
      </c>
    </row>
    <row r="2492" spans="1:22">
      <c r="A2492" t="s">
        <v>4</v>
      </c>
      <c r="B2492" s="4" t="s">
        <v>5</v>
      </c>
      <c r="C2492" s="4" t="s">
        <v>10</v>
      </c>
      <c r="D2492" s="4" t="s">
        <v>15</v>
      </c>
      <c r="E2492" s="4" t="s">
        <v>15</v>
      </c>
      <c r="F2492" s="4" t="s">
        <v>6</v>
      </c>
    </row>
    <row r="2493" spans="1:22">
      <c r="A2493" t="n">
        <v>20451</v>
      </c>
      <c r="B2493" s="23" t="n">
        <v>20</v>
      </c>
      <c r="C2493" s="7" t="n">
        <v>61492</v>
      </c>
      <c r="D2493" s="7" t="n">
        <v>3</v>
      </c>
      <c r="E2493" s="7" t="n">
        <v>10</v>
      </c>
      <c r="F2493" s="7" t="s">
        <v>93</v>
      </c>
    </row>
    <row r="2494" spans="1:22">
      <c r="A2494" t="s">
        <v>4</v>
      </c>
      <c r="B2494" s="4" t="s">
        <v>5</v>
      </c>
      <c r="C2494" s="4" t="s">
        <v>10</v>
      </c>
    </row>
    <row r="2495" spans="1:22">
      <c r="A2495" t="n">
        <v>20469</v>
      </c>
      <c r="B2495" s="26" t="n">
        <v>16</v>
      </c>
      <c r="C2495" s="7" t="n">
        <v>0</v>
      </c>
    </row>
    <row r="2496" spans="1:22">
      <c r="A2496" t="s">
        <v>4</v>
      </c>
      <c r="B2496" s="4" t="s">
        <v>5</v>
      </c>
      <c r="C2496" s="4" t="s">
        <v>10</v>
      </c>
      <c r="D2496" s="4" t="s">
        <v>15</v>
      </c>
      <c r="E2496" s="4" t="s">
        <v>15</v>
      </c>
      <c r="F2496" s="4" t="s">
        <v>6</v>
      </c>
    </row>
    <row r="2497" spans="1:7">
      <c r="A2497" t="n">
        <v>20472</v>
      </c>
      <c r="B2497" s="23" t="n">
        <v>20</v>
      </c>
      <c r="C2497" s="7" t="n">
        <v>61493</v>
      </c>
      <c r="D2497" s="7" t="n">
        <v>3</v>
      </c>
      <c r="E2497" s="7" t="n">
        <v>10</v>
      </c>
      <c r="F2497" s="7" t="s">
        <v>93</v>
      </c>
    </row>
    <row r="2498" spans="1:7">
      <c r="A2498" t="s">
        <v>4</v>
      </c>
      <c r="B2498" s="4" t="s">
        <v>5</v>
      </c>
      <c r="C2498" s="4" t="s">
        <v>10</v>
      </c>
    </row>
    <row r="2499" spans="1:7">
      <c r="A2499" t="n">
        <v>20490</v>
      </c>
      <c r="B2499" s="26" t="n">
        <v>16</v>
      </c>
      <c r="C2499" s="7" t="n">
        <v>0</v>
      </c>
    </row>
    <row r="2500" spans="1:7">
      <c r="A2500" t="s">
        <v>4</v>
      </c>
      <c r="B2500" s="4" t="s">
        <v>5</v>
      </c>
      <c r="C2500" s="4" t="s">
        <v>10</v>
      </c>
      <c r="D2500" s="4" t="s">
        <v>15</v>
      </c>
      <c r="E2500" s="4" t="s">
        <v>15</v>
      </c>
      <c r="F2500" s="4" t="s">
        <v>6</v>
      </c>
    </row>
    <row r="2501" spans="1:7">
      <c r="A2501" t="n">
        <v>20493</v>
      </c>
      <c r="B2501" s="23" t="n">
        <v>20</v>
      </c>
      <c r="C2501" s="7" t="n">
        <v>61494</v>
      </c>
      <c r="D2501" s="7" t="n">
        <v>3</v>
      </c>
      <c r="E2501" s="7" t="n">
        <v>10</v>
      </c>
      <c r="F2501" s="7" t="s">
        <v>93</v>
      </c>
    </row>
    <row r="2502" spans="1:7">
      <c r="A2502" t="s">
        <v>4</v>
      </c>
      <c r="B2502" s="4" t="s">
        <v>5</v>
      </c>
      <c r="C2502" s="4" t="s">
        <v>10</v>
      </c>
    </row>
    <row r="2503" spans="1:7">
      <c r="A2503" t="n">
        <v>20511</v>
      </c>
      <c r="B2503" s="26" t="n">
        <v>16</v>
      </c>
      <c r="C2503" s="7" t="n">
        <v>0</v>
      </c>
    </row>
    <row r="2504" spans="1:7">
      <c r="A2504" t="s">
        <v>4</v>
      </c>
      <c r="B2504" s="4" t="s">
        <v>5</v>
      </c>
      <c r="C2504" s="4" t="s">
        <v>10</v>
      </c>
      <c r="D2504" s="4" t="s">
        <v>15</v>
      </c>
      <c r="E2504" s="4" t="s">
        <v>15</v>
      </c>
      <c r="F2504" s="4" t="s">
        <v>6</v>
      </c>
    </row>
    <row r="2505" spans="1:7">
      <c r="A2505" t="n">
        <v>20514</v>
      </c>
      <c r="B2505" s="23" t="n">
        <v>20</v>
      </c>
      <c r="C2505" s="7" t="n">
        <v>61495</v>
      </c>
      <c r="D2505" s="7" t="n">
        <v>3</v>
      </c>
      <c r="E2505" s="7" t="n">
        <v>10</v>
      </c>
      <c r="F2505" s="7" t="s">
        <v>93</v>
      </c>
    </row>
    <row r="2506" spans="1:7">
      <c r="A2506" t="s">
        <v>4</v>
      </c>
      <c r="B2506" s="4" t="s">
        <v>5</v>
      </c>
      <c r="C2506" s="4" t="s">
        <v>10</v>
      </c>
    </row>
    <row r="2507" spans="1:7">
      <c r="A2507" t="n">
        <v>20532</v>
      </c>
      <c r="B2507" s="26" t="n">
        <v>16</v>
      </c>
      <c r="C2507" s="7" t="n">
        <v>0</v>
      </c>
    </row>
    <row r="2508" spans="1:7">
      <c r="A2508" t="s">
        <v>4</v>
      </c>
      <c r="B2508" s="4" t="s">
        <v>5</v>
      </c>
      <c r="C2508" s="4" t="s">
        <v>10</v>
      </c>
      <c r="D2508" s="4" t="s">
        <v>15</v>
      </c>
      <c r="E2508" s="4" t="s">
        <v>15</v>
      </c>
      <c r="F2508" s="4" t="s">
        <v>6</v>
      </c>
    </row>
    <row r="2509" spans="1:7">
      <c r="A2509" t="n">
        <v>20535</v>
      </c>
      <c r="B2509" s="23" t="n">
        <v>20</v>
      </c>
      <c r="C2509" s="7" t="n">
        <v>61496</v>
      </c>
      <c r="D2509" s="7" t="n">
        <v>3</v>
      </c>
      <c r="E2509" s="7" t="n">
        <v>10</v>
      </c>
      <c r="F2509" s="7" t="s">
        <v>93</v>
      </c>
    </row>
    <row r="2510" spans="1:7">
      <c r="A2510" t="s">
        <v>4</v>
      </c>
      <c r="B2510" s="4" t="s">
        <v>5</v>
      </c>
      <c r="C2510" s="4" t="s">
        <v>10</v>
      </c>
    </row>
    <row r="2511" spans="1:7">
      <c r="A2511" t="n">
        <v>20553</v>
      </c>
      <c r="B2511" s="26" t="n">
        <v>16</v>
      </c>
      <c r="C2511" s="7" t="n">
        <v>0</v>
      </c>
    </row>
    <row r="2512" spans="1:7">
      <c r="A2512" t="s">
        <v>4</v>
      </c>
      <c r="B2512" s="4" t="s">
        <v>5</v>
      </c>
      <c r="C2512" s="4" t="s">
        <v>10</v>
      </c>
      <c r="D2512" s="4" t="s">
        <v>15</v>
      </c>
      <c r="E2512" s="4" t="s">
        <v>15</v>
      </c>
      <c r="F2512" s="4" t="s">
        <v>6</v>
      </c>
    </row>
    <row r="2513" spans="1:6">
      <c r="A2513" t="n">
        <v>20556</v>
      </c>
      <c r="B2513" s="23" t="n">
        <v>20</v>
      </c>
      <c r="C2513" s="7" t="n">
        <v>7032</v>
      </c>
      <c r="D2513" s="7" t="n">
        <v>3</v>
      </c>
      <c r="E2513" s="7" t="n">
        <v>10</v>
      </c>
      <c r="F2513" s="7" t="s">
        <v>93</v>
      </c>
    </row>
    <row r="2514" spans="1:6">
      <c r="A2514" t="s">
        <v>4</v>
      </c>
      <c r="B2514" s="4" t="s">
        <v>5</v>
      </c>
      <c r="C2514" s="4" t="s">
        <v>10</v>
      </c>
    </row>
    <row r="2515" spans="1:6">
      <c r="A2515" t="n">
        <v>20574</v>
      </c>
      <c r="B2515" s="26" t="n">
        <v>16</v>
      </c>
      <c r="C2515" s="7" t="n">
        <v>0</v>
      </c>
    </row>
    <row r="2516" spans="1:6">
      <c r="A2516" t="s">
        <v>4</v>
      </c>
      <c r="B2516" s="4" t="s">
        <v>5</v>
      </c>
      <c r="C2516" s="4" t="s">
        <v>10</v>
      </c>
      <c r="D2516" s="4" t="s">
        <v>15</v>
      </c>
      <c r="E2516" s="4" t="s">
        <v>15</v>
      </c>
      <c r="F2516" s="4" t="s">
        <v>6</v>
      </c>
    </row>
    <row r="2517" spans="1:6">
      <c r="A2517" t="n">
        <v>20577</v>
      </c>
      <c r="B2517" s="23" t="n">
        <v>20</v>
      </c>
      <c r="C2517" s="7" t="n">
        <v>28</v>
      </c>
      <c r="D2517" s="7" t="n">
        <v>3</v>
      </c>
      <c r="E2517" s="7" t="n">
        <v>10</v>
      </c>
      <c r="F2517" s="7" t="s">
        <v>93</v>
      </c>
    </row>
    <row r="2518" spans="1:6">
      <c r="A2518" t="s">
        <v>4</v>
      </c>
      <c r="B2518" s="4" t="s">
        <v>5</v>
      </c>
      <c r="C2518" s="4" t="s">
        <v>10</v>
      </c>
    </row>
    <row r="2519" spans="1:6">
      <c r="A2519" t="n">
        <v>20595</v>
      </c>
      <c r="B2519" s="26" t="n">
        <v>16</v>
      </c>
      <c r="C2519" s="7" t="n">
        <v>0</v>
      </c>
    </row>
    <row r="2520" spans="1:6">
      <c r="A2520" t="s">
        <v>4</v>
      </c>
      <c r="B2520" s="4" t="s">
        <v>5</v>
      </c>
      <c r="C2520" s="4" t="s">
        <v>10</v>
      </c>
      <c r="D2520" s="4" t="s">
        <v>15</v>
      </c>
      <c r="E2520" s="4" t="s">
        <v>15</v>
      </c>
      <c r="F2520" s="4" t="s">
        <v>6</v>
      </c>
    </row>
    <row r="2521" spans="1:6">
      <c r="A2521" t="n">
        <v>20598</v>
      </c>
      <c r="B2521" s="23" t="n">
        <v>20</v>
      </c>
      <c r="C2521" s="7" t="n">
        <v>29</v>
      </c>
      <c r="D2521" s="7" t="n">
        <v>3</v>
      </c>
      <c r="E2521" s="7" t="n">
        <v>10</v>
      </c>
      <c r="F2521" s="7" t="s">
        <v>93</v>
      </c>
    </row>
    <row r="2522" spans="1:6">
      <c r="A2522" t="s">
        <v>4</v>
      </c>
      <c r="B2522" s="4" t="s">
        <v>5</v>
      </c>
      <c r="C2522" s="4" t="s">
        <v>10</v>
      </c>
    </row>
    <row r="2523" spans="1:6">
      <c r="A2523" t="n">
        <v>20616</v>
      </c>
      <c r="B2523" s="26" t="n">
        <v>16</v>
      </c>
      <c r="C2523" s="7" t="n">
        <v>0</v>
      </c>
    </row>
    <row r="2524" spans="1:6">
      <c r="A2524" t="s">
        <v>4</v>
      </c>
      <c r="B2524" s="4" t="s">
        <v>5</v>
      </c>
      <c r="C2524" s="4" t="s">
        <v>10</v>
      </c>
      <c r="D2524" s="4" t="s">
        <v>15</v>
      </c>
      <c r="E2524" s="4" t="s">
        <v>15</v>
      </c>
      <c r="F2524" s="4" t="s">
        <v>6</v>
      </c>
    </row>
    <row r="2525" spans="1:6">
      <c r="A2525" t="n">
        <v>20619</v>
      </c>
      <c r="B2525" s="23" t="n">
        <v>20</v>
      </c>
      <c r="C2525" s="7" t="n">
        <v>33</v>
      </c>
      <c r="D2525" s="7" t="n">
        <v>3</v>
      </c>
      <c r="E2525" s="7" t="n">
        <v>10</v>
      </c>
      <c r="F2525" s="7" t="s">
        <v>93</v>
      </c>
    </row>
    <row r="2526" spans="1:6">
      <c r="A2526" t="s">
        <v>4</v>
      </c>
      <c r="B2526" s="4" t="s">
        <v>5</v>
      </c>
      <c r="C2526" s="4" t="s">
        <v>10</v>
      </c>
    </row>
    <row r="2527" spans="1:6">
      <c r="A2527" t="n">
        <v>20637</v>
      </c>
      <c r="B2527" s="26" t="n">
        <v>16</v>
      </c>
      <c r="C2527" s="7" t="n">
        <v>0</v>
      </c>
    </row>
    <row r="2528" spans="1:6">
      <c r="A2528" t="s">
        <v>4</v>
      </c>
      <c r="B2528" s="4" t="s">
        <v>5</v>
      </c>
      <c r="C2528" s="4" t="s">
        <v>10</v>
      </c>
      <c r="D2528" s="4" t="s">
        <v>15</v>
      </c>
      <c r="E2528" s="4" t="s">
        <v>15</v>
      </c>
      <c r="F2528" s="4" t="s">
        <v>6</v>
      </c>
    </row>
    <row r="2529" spans="1:6">
      <c r="A2529" t="n">
        <v>20640</v>
      </c>
      <c r="B2529" s="23" t="n">
        <v>20</v>
      </c>
      <c r="C2529" s="7" t="n">
        <v>16</v>
      </c>
      <c r="D2529" s="7" t="n">
        <v>3</v>
      </c>
      <c r="E2529" s="7" t="n">
        <v>10</v>
      </c>
      <c r="F2529" s="7" t="s">
        <v>93</v>
      </c>
    </row>
    <row r="2530" spans="1:6">
      <c r="A2530" t="s">
        <v>4</v>
      </c>
      <c r="B2530" s="4" t="s">
        <v>5</v>
      </c>
      <c r="C2530" s="4" t="s">
        <v>10</v>
      </c>
    </row>
    <row r="2531" spans="1:6">
      <c r="A2531" t="n">
        <v>20658</v>
      </c>
      <c r="B2531" s="26" t="n">
        <v>16</v>
      </c>
      <c r="C2531" s="7" t="n">
        <v>0</v>
      </c>
    </row>
    <row r="2532" spans="1:6">
      <c r="A2532" t="s">
        <v>4</v>
      </c>
      <c r="B2532" s="4" t="s">
        <v>5</v>
      </c>
      <c r="C2532" s="4" t="s">
        <v>10</v>
      </c>
      <c r="D2532" s="4" t="s">
        <v>15</v>
      </c>
      <c r="E2532" s="4" t="s">
        <v>15</v>
      </c>
      <c r="F2532" s="4" t="s">
        <v>6</v>
      </c>
    </row>
    <row r="2533" spans="1:6">
      <c r="A2533" t="n">
        <v>20661</v>
      </c>
      <c r="B2533" s="23" t="n">
        <v>20</v>
      </c>
      <c r="C2533" s="7" t="n">
        <v>1000</v>
      </c>
      <c r="D2533" s="7" t="n">
        <v>3</v>
      </c>
      <c r="E2533" s="7" t="n">
        <v>10</v>
      </c>
      <c r="F2533" s="7" t="s">
        <v>93</v>
      </c>
    </row>
    <row r="2534" spans="1:6">
      <c r="A2534" t="s">
        <v>4</v>
      </c>
      <c r="B2534" s="4" t="s">
        <v>5</v>
      </c>
      <c r="C2534" s="4" t="s">
        <v>10</v>
      </c>
    </row>
    <row r="2535" spans="1:6">
      <c r="A2535" t="n">
        <v>20679</v>
      </c>
      <c r="B2535" s="26" t="n">
        <v>16</v>
      </c>
      <c r="C2535" s="7" t="n">
        <v>0</v>
      </c>
    </row>
    <row r="2536" spans="1:6">
      <c r="A2536" t="s">
        <v>4</v>
      </c>
      <c r="B2536" s="4" t="s">
        <v>5</v>
      </c>
      <c r="C2536" s="4" t="s">
        <v>10</v>
      </c>
      <c r="D2536" s="4" t="s">
        <v>15</v>
      </c>
      <c r="E2536" s="4" t="s">
        <v>15</v>
      </c>
      <c r="F2536" s="4" t="s">
        <v>6</v>
      </c>
    </row>
    <row r="2537" spans="1:6">
      <c r="A2537" t="n">
        <v>20682</v>
      </c>
      <c r="B2537" s="23" t="n">
        <v>20</v>
      </c>
      <c r="C2537" s="7" t="n">
        <v>1001</v>
      </c>
      <c r="D2537" s="7" t="n">
        <v>3</v>
      </c>
      <c r="E2537" s="7" t="n">
        <v>10</v>
      </c>
      <c r="F2537" s="7" t="s">
        <v>93</v>
      </c>
    </row>
    <row r="2538" spans="1:6">
      <c r="A2538" t="s">
        <v>4</v>
      </c>
      <c r="B2538" s="4" t="s">
        <v>5</v>
      </c>
      <c r="C2538" s="4" t="s">
        <v>10</v>
      </c>
    </row>
    <row r="2539" spans="1:6">
      <c r="A2539" t="n">
        <v>20700</v>
      </c>
      <c r="B2539" s="26" t="n">
        <v>16</v>
      </c>
      <c r="C2539" s="7" t="n">
        <v>0</v>
      </c>
    </row>
    <row r="2540" spans="1:6">
      <c r="A2540" t="s">
        <v>4</v>
      </c>
      <c r="B2540" s="4" t="s">
        <v>5</v>
      </c>
      <c r="C2540" s="4" t="s">
        <v>15</v>
      </c>
      <c r="D2540" s="4" t="s">
        <v>10</v>
      </c>
      <c r="E2540" s="4" t="s">
        <v>15</v>
      </c>
      <c r="F2540" s="4" t="s">
        <v>6</v>
      </c>
      <c r="G2540" s="4" t="s">
        <v>6</v>
      </c>
      <c r="H2540" s="4" t="s">
        <v>6</v>
      </c>
      <c r="I2540" s="4" t="s">
        <v>6</v>
      </c>
      <c r="J2540" s="4" t="s">
        <v>6</v>
      </c>
      <c r="K2540" s="4" t="s">
        <v>6</v>
      </c>
      <c r="L2540" s="4" t="s">
        <v>6</v>
      </c>
      <c r="M2540" s="4" t="s">
        <v>6</v>
      </c>
      <c r="N2540" s="4" t="s">
        <v>6</v>
      </c>
      <c r="O2540" s="4" t="s">
        <v>6</v>
      </c>
      <c r="P2540" s="4" t="s">
        <v>6</v>
      </c>
      <c r="Q2540" s="4" t="s">
        <v>6</v>
      </c>
      <c r="R2540" s="4" t="s">
        <v>6</v>
      </c>
      <c r="S2540" s="4" t="s">
        <v>6</v>
      </c>
      <c r="T2540" s="4" t="s">
        <v>6</v>
      </c>
      <c r="U2540" s="4" t="s">
        <v>6</v>
      </c>
    </row>
    <row r="2541" spans="1:6">
      <c r="A2541" t="n">
        <v>20703</v>
      </c>
      <c r="B2541" s="49" t="n">
        <v>36</v>
      </c>
      <c r="C2541" s="7" t="n">
        <v>8</v>
      </c>
      <c r="D2541" s="7" t="n">
        <v>0</v>
      </c>
      <c r="E2541" s="7" t="n">
        <v>0</v>
      </c>
      <c r="F2541" s="7" t="s">
        <v>100</v>
      </c>
      <c r="G2541" s="7" t="s">
        <v>256</v>
      </c>
      <c r="H2541" s="7" t="s">
        <v>257</v>
      </c>
      <c r="I2541" s="7" t="s">
        <v>14</v>
      </c>
      <c r="J2541" s="7" t="s">
        <v>14</v>
      </c>
      <c r="K2541" s="7" t="s">
        <v>14</v>
      </c>
      <c r="L2541" s="7" t="s">
        <v>14</v>
      </c>
      <c r="M2541" s="7" t="s">
        <v>14</v>
      </c>
      <c r="N2541" s="7" t="s">
        <v>14</v>
      </c>
      <c r="O2541" s="7" t="s">
        <v>14</v>
      </c>
      <c r="P2541" s="7" t="s">
        <v>14</v>
      </c>
      <c r="Q2541" s="7" t="s">
        <v>14</v>
      </c>
      <c r="R2541" s="7" t="s">
        <v>14</v>
      </c>
      <c r="S2541" s="7" t="s">
        <v>14</v>
      </c>
      <c r="T2541" s="7" t="s">
        <v>14</v>
      </c>
      <c r="U2541" s="7" t="s">
        <v>14</v>
      </c>
    </row>
    <row r="2542" spans="1:6">
      <c r="A2542" t="s">
        <v>4</v>
      </c>
      <c r="B2542" s="4" t="s">
        <v>5</v>
      </c>
      <c r="C2542" s="4" t="s">
        <v>15</v>
      </c>
      <c r="D2542" s="4" t="s">
        <v>10</v>
      </c>
      <c r="E2542" s="4" t="s">
        <v>15</v>
      </c>
      <c r="F2542" s="4" t="s">
        <v>6</v>
      </c>
      <c r="G2542" s="4" t="s">
        <v>6</v>
      </c>
      <c r="H2542" s="4" t="s">
        <v>6</v>
      </c>
      <c r="I2542" s="4" t="s">
        <v>6</v>
      </c>
      <c r="J2542" s="4" t="s">
        <v>6</v>
      </c>
      <c r="K2542" s="4" t="s">
        <v>6</v>
      </c>
      <c r="L2542" s="4" t="s">
        <v>6</v>
      </c>
      <c r="M2542" s="4" t="s">
        <v>6</v>
      </c>
      <c r="N2542" s="4" t="s">
        <v>6</v>
      </c>
      <c r="O2542" s="4" t="s">
        <v>6</v>
      </c>
      <c r="P2542" s="4" t="s">
        <v>6</v>
      </c>
      <c r="Q2542" s="4" t="s">
        <v>6</v>
      </c>
      <c r="R2542" s="4" t="s">
        <v>6</v>
      </c>
      <c r="S2542" s="4" t="s">
        <v>6</v>
      </c>
      <c r="T2542" s="4" t="s">
        <v>6</v>
      </c>
      <c r="U2542" s="4" t="s">
        <v>6</v>
      </c>
    </row>
    <row r="2543" spans="1:6">
      <c r="A2543" t="n">
        <v>20755</v>
      </c>
      <c r="B2543" s="49" t="n">
        <v>36</v>
      </c>
      <c r="C2543" s="7" t="n">
        <v>8</v>
      </c>
      <c r="D2543" s="7" t="n">
        <v>61491</v>
      </c>
      <c r="E2543" s="7" t="n">
        <v>0</v>
      </c>
      <c r="F2543" s="7" t="s">
        <v>100</v>
      </c>
      <c r="G2543" s="7" t="s">
        <v>256</v>
      </c>
      <c r="H2543" s="7" t="s">
        <v>257</v>
      </c>
      <c r="I2543" s="7" t="s">
        <v>14</v>
      </c>
      <c r="J2543" s="7" t="s">
        <v>14</v>
      </c>
      <c r="K2543" s="7" t="s">
        <v>14</v>
      </c>
      <c r="L2543" s="7" t="s">
        <v>14</v>
      </c>
      <c r="M2543" s="7" t="s">
        <v>14</v>
      </c>
      <c r="N2543" s="7" t="s">
        <v>14</v>
      </c>
      <c r="O2543" s="7" t="s">
        <v>14</v>
      </c>
      <c r="P2543" s="7" t="s">
        <v>14</v>
      </c>
      <c r="Q2543" s="7" t="s">
        <v>14</v>
      </c>
      <c r="R2543" s="7" t="s">
        <v>14</v>
      </c>
      <c r="S2543" s="7" t="s">
        <v>14</v>
      </c>
      <c r="T2543" s="7" t="s">
        <v>14</v>
      </c>
      <c r="U2543" s="7" t="s">
        <v>14</v>
      </c>
    </row>
    <row r="2544" spans="1:6">
      <c r="A2544" t="s">
        <v>4</v>
      </c>
      <c r="B2544" s="4" t="s">
        <v>5</v>
      </c>
      <c r="C2544" s="4" t="s">
        <v>15</v>
      </c>
      <c r="D2544" s="4" t="s">
        <v>10</v>
      </c>
      <c r="E2544" s="4" t="s">
        <v>15</v>
      </c>
      <c r="F2544" s="4" t="s">
        <v>6</v>
      </c>
      <c r="G2544" s="4" t="s">
        <v>6</v>
      </c>
      <c r="H2544" s="4" t="s">
        <v>6</v>
      </c>
      <c r="I2544" s="4" t="s">
        <v>6</v>
      </c>
      <c r="J2544" s="4" t="s">
        <v>6</v>
      </c>
      <c r="K2544" s="4" t="s">
        <v>6</v>
      </c>
      <c r="L2544" s="4" t="s">
        <v>6</v>
      </c>
      <c r="M2544" s="4" t="s">
        <v>6</v>
      </c>
      <c r="N2544" s="4" t="s">
        <v>6</v>
      </c>
      <c r="O2544" s="4" t="s">
        <v>6</v>
      </c>
      <c r="P2544" s="4" t="s">
        <v>6</v>
      </c>
      <c r="Q2544" s="4" t="s">
        <v>6</v>
      </c>
      <c r="R2544" s="4" t="s">
        <v>6</v>
      </c>
      <c r="S2544" s="4" t="s">
        <v>6</v>
      </c>
      <c r="T2544" s="4" t="s">
        <v>6</v>
      </c>
      <c r="U2544" s="4" t="s">
        <v>6</v>
      </c>
    </row>
    <row r="2545" spans="1:21">
      <c r="A2545" t="n">
        <v>20807</v>
      </c>
      <c r="B2545" s="49" t="n">
        <v>36</v>
      </c>
      <c r="C2545" s="7" t="n">
        <v>8</v>
      </c>
      <c r="D2545" s="7" t="n">
        <v>61492</v>
      </c>
      <c r="E2545" s="7" t="n">
        <v>0</v>
      </c>
      <c r="F2545" s="7" t="s">
        <v>100</v>
      </c>
      <c r="G2545" s="7" t="s">
        <v>256</v>
      </c>
      <c r="H2545" s="7" t="s">
        <v>257</v>
      </c>
      <c r="I2545" s="7" t="s">
        <v>14</v>
      </c>
      <c r="J2545" s="7" t="s">
        <v>14</v>
      </c>
      <c r="K2545" s="7" t="s">
        <v>14</v>
      </c>
      <c r="L2545" s="7" t="s">
        <v>14</v>
      </c>
      <c r="M2545" s="7" t="s">
        <v>14</v>
      </c>
      <c r="N2545" s="7" t="s">
        <v>14</v>
      </c>
      <c r="O2545" s="7" t="s">
        <v>14</v>
      </c>
      <c r="P2545" s="7" t="s">
        <v>14</v>
      </c>
      <c r="Q2545" s="7" t="s">
        <v>14</v>
      </c>
      <c r="R2545" s="7" t="s">
        <v>14</v>
      </c>
      <c r="S2545" s="7" t="s">
        <v>14</v>
      </c>
      <c r="T2545" s="7" t="s">
        <v>14</v>
      </c>
      <c r="U2545" s="7" t="s">
        <v>14</v>
      </c>
    </row>
    <row r="2546" spans="1:21">
      <c r="A2546" t="s">
        <v>4</v>
      </c>
      <c r="B2546" s="4" t="s">
        <v>5</v>
      </c>
      <c r="C2546" s="4" t="s">
        <v>15</v>
      </c>
      <c r="D2546" s="4" t="s">
        <v>10</v>
      </c>
      <c r="E2546" s="4" t="s">
        <v>15</v>
      </c>
      <c r="F2546" s="4" t="s">
        <v>6</v>
      </c>
      <c r="G2546" s="4" t="s">
        <v>6</v>
      </c>
      <c r="H2546" s="4" t="s">
        <v>6</v>
      </c>
      <c r="I2546" s="4" t="s">
        <v>6</v>
      </c>
      <c r="J2546" s="4" t="s">
        <v>6</v>
      </c>
      <c r="K2546" s="4" t="s">
        <v>6</v>
      </c>
      <c r="L2546" s="4" t="s">
        <v>6</v>
      </c>
      <c r="M2546" s="4" t="s">
        <v>6</v>
      </c>
      <c r="N2546" s="4" t="s">
        <v>6</v>
      </c>
      <c r="O2546" s="4" t="s">
        <v>6</v>
      </c>
      <c r="P2546" s="4" t="s">
        <v>6</v>
      </c>
      <c r="Q2546" s="4" t="s">
        <v>6</v>
      </c>
      <c r="R2546" s="4" t="s">
        <v>6</v>
      </c>
      <c r="S2546" s="4" t="s">
        <v>6</v>
      </c>
      <c r="T2546" s="4" t="s">
        <v>6</v>
      </c>
      <c r="U2546" s="4" t="s">
        <v>6</v>
      </c>
    </row>
    <row r="2547" spans="1:21">
      <c r="A2547" t="n">
        <v>20859</v>
      </c>
      <c r="B2547" s="49" t="n">
        <v>36</v>
      </c>
      <c r="C2547" s="7" t="n">
        <v>8</v>
      </c>
      <c r="D2547" s="7" t="n">
        <v>61493</v>
      </c>
      <c r="E2547" s="7" t="n">
        <v>0</v>
      </c>
      <c r="F2547" s="7" t="s">
        <v>100</v>
      </c>
      <c r="G2547" s="7" t="s">
        <v>256</v>
      </c>
      <c r="H2547" s="7" t="s">
        <v>257</v>
      </c>
      <c r="I2547" s="7" t="s">
        <v>14</v>
      </c>
      <c r="J2547" s="7" t="s">
        <v>14</v>
      </c>
      <c r="K2547" s="7" t="s">
        <v>14</v>
      </c>
      <c r="L2547" s="7" t="s">
        <v>14</v>
      </c>
      <c r="M2547" s="7" t="s">
        <v>14</v>
      </c>
      <c r="N2547" s="7" t="s">
        <v>14</v>
      </c>
      <c r="O2547" s="7" t="s">
        <v>14</v>
      </c>
      <c r="P2547" s="7" t="s">
        <v>14</v>
      </c>
      <c r="Q2547" s="7" t="s">
        <v>14</v>
      </c>
      <c r="R2547" s="7" t="s">
        <v>14</v>
      </c>
      <c r="S2547" s="7" t="s">
        <v>14</v>
      </c>
      <c r="T2547" s="7" t="s">
        <v>14</v>
      </c>
      <c r="U2547" s="7" t="s">
        <v>14</v>
      </c>
    </row>
    <row r="2548" spans="1:21">
      <c r="A2548" t="s">
        <v>4</v>
      </c>
      <c r="B2548" s="4" t="s">
        <v>5</v>
      </c>
      <c r="C2548" s="4" t="s">
        <v>15</v>
      </c>
      <c r="D2548" s="4" t="s">
        <v>10</v>
      </c>
      <c r="E2548" s="4" t="s">
        <v>15</v>
      </c>
      <c r="F2548" s="4" t="s">
        <v>6</v>
      </c>
      <c r="G2548" s="4" t="s">
        <v>6</v>
      </c>
      <c r="H2548" s="4" t="s">
        <v>6</v>
      </c>
      <c r="I2548" s="4" t="s">
        <v>6</v>
      </c>
      <c r="J2548" s="4" t="s">
        <v>6</v>
      </c>
      <c r="K2548" s="4" t="s">
        <v>6</v>
      </c>
      <c r="L2548" s="4" t="s">
        <v>6</v>
      </c>
      <c r="M2548" s="4" t="s">
        <v>6</v>
      </c>
      <c r="N2548" s="4" t="s">
        <v>6</v>
      </c>
      <c r="O2548" s="4" t="s">
        <v>6</v>
      </c>
      <c r="P2548" s="4" t="s">
        <v>6</v>
      </c>
      <c r="Q2548" s="4" t="s">
        <v>6</v>
      </c>
      <c r="R2548" s="4" t="s">
        <v>6</v>
      </c>
      <c r="S2548" s="4" t="s">
        <v>6</v>
      </c>
      <c r="T2548" s="4" t="s">
        <v>6</v>
      </c>
      <c r="U2548" s="4" t="s">
        <v>6</v>
      </c>
    </row>
    <row r="2549" spans="1:21">
      <c r="A2549" t="n">
        <v>20911</v>
      </c>
      <c r="B2549" s="49" t="n">
        <v>36</v>
      </c>
      <c r="C2549" s="7" t="n">
        <v>8</v>
      </c>
      <c r="D2549" s="7" t="n">
        <v>61494</v>
      </c>
      <c r="E2549" s="7" t="n">
        <v>0</v>
      </c>
      <c r="F2549" s="7" t="s">
        <v>100</v>
      </c>
      <c r="G2549" s="7" t="s">
        <v>256</v>
      </c>
      <c r="H2549" s="7" t="s">
        <v>257</v>
      </c>
      <c r="I2549" s="7" t="s">
        <v>14</v>
      </c>
      <c r="J2549" s="7" t="s">
        <v>14</v>
      </c>
      <c r="K2549" s="7" t="s">
        <v>14</v>
      </c>
      <c r="L2549" s="7" t="s">
        <v>14</v>
      </c>
      <c r="M2549" s="7" t="s">
        <v>14</v>
      </c>
      <c r="N2549" s="7" t="s">
        <v>14</v>
      </c>
      <c r="O2549" s="7" t="s">
        <v>14</v>
      </c>
      <c r="P2549" s="7" t="s">
        <v>14</v>
      </c>
      <c r="Q2549" s="7" t="s">
        <v>14</v>
      </c>
      <c r="R2549" s="7" t="s">
        <v>14</v>
      </c>
      <c r="S2549" s="7" t="s">
        <v>14</v>
      </c>
      <c r="T2549" s="7" t="s">
        <v>14</v>
      </c>
      <c r="U2549" s="7" t="s">
        <v>14</v>
      </c>
    </row>
    <row r="2550" spans="1:21">
      <c r="A2550" t="s">
        <v>4</v>
      </c>
      <c r="B2550" s="4" t="s">
        <v>5</v>
      </c>
      <c r="C2550" s="4" t="s">
        <v>15</v>
      </c>
      <c r="D2550" s="4" t="s">
        <v>10</v>
      </c>
      <c r="E2550" s="4" t="s">
        <v>15</v>
      </c>
      <c r="F2550" s="4" t="s">
        <v>6</v>
      </c>
      <c r="G2550" s="4" t="s">
        <v>6</v>
      </c>
      <c r="H2550" s="4" t="s">
        <v>6</v>
      </c>
      <c r="I2550" s="4" t="s">
        <v>6</v>
      </c>
      <c r="J2550" s="4" t="s">
        <v>6</v>
      </c>
      <c r="K2550" s="4" t="s">
        <v>6</v>
      </c>
      <c r="L2550" s="4" t="s">
        <v>6</v>
      </c>
      <c r="M2550" s="4" t="s">
        <v>6</v>
      </c>
      <c r="N2550" s="4" t="s">
        <v>6</v>
      </c>
      <c r="O2550" s="4" t="s">
        <v>6</v>
      </c>
      <c r="P2550" s="4" t="s">
        <v>6</v>
      </c>
      <c r="Q2550" s="4" t="s">
        <v>6</v>
      </c>
      <c r="R2550" s="4" t="s">
        <v>6</v>
      </c>
      <c r="S2550" s="4" t="s">
        <v>6</v>
      </c>
      <c r="T2550" s="4" t="s">
        <v>6</v>
      </c>
      <c r="U2550" s="4" t="s">
        <v>6</v>
      </c>
    </row>
    <row r="2551" spans="1:21">
      <c r="A2551" t="n">
        <v>20963</v>
      </c>
      <c r="B2551" s="49" t="n">
        <v>36</v>
      </c>
      <c r="C2551" s="7" t="n">
        <v>8</v>
      </c>
      <c r="D2551" s="7" t="n">
        <v>61495</v>
      </c>
      <c r="E2551" s="7" t="n">
        <v>0</v>
      </c>
      <c r="F2551" s="7" t="s">
        <v>100</v>
      </c>
      <c r="G2551" s="7" t="s">
        <v>256</v>
      </c>
      <c r="H2551" s="7" t="s">
        <v>257</v>
      </c>
      <c r="I2551" s="7" t="s">
        <v>14</v>
      </c>
      <c r="J2551" s="7" t="s">
        <v>14</v>
      </c>
      <c r="K2551" s="7" t="s">
        <v>14</v>
      </c>
      <c r="L2551" s="7" t="s">
        <v>14</v>
      </c>
      <c r="M2551" s="7" t="s">
        <v>14</v>
      </c>
      <c r="N2551" s="7" t="s">
        <v>14</v>
      </c>
      <c r="O2551" s="7" t="s">
        <v>14</v>
      </c>
      <c r="P2551" s="7" t="s">
        <v>14</v>
      </c>
      <c r="Q2551" s="7" t="s">
        <v>14</v>
      </c>
      <c r="R2551" s="7" t="s">
        <v>14</v>
      </c>
      <c r="S2551" s="7" t="s">
        <v>14</v>
      </c>
      <c r="T2551" s="7" t="s">
        <v>14</v>
      </c>
      <c r="U2551" s="7" t="s">
        <v>14</v>
      </c>
    </row>
    <row r="2552" spans="1:21">
      <c r="A2552" t="s">
        <v>4</v>
      </c>
      <c r="B2552" s="4" t="s">
        <v>5</v>
      </c>
      <c r="C2552" s="4" t="s">
        <v>15</v>
      </c>
      <c r="D2552" s="4" t="s">
        <v>10</v>
      </c>
      <c r="E2552" s="4" t="s">
        <v>15</v>
      </c>
      <c r="F2552" s="4" t="s">
        <v>6</v>
      </c>
      <c r="G2552" s="4" t="s">
        <v>6</v>
      </c>
      <c r="H2552" s="4" t="s">
        <v>6</v>
      </c>
      <c r="I2552" s="4" t="s">
        <v>6</v>
      </c>
      <c r="J2552" s="4" t="s">
        <v>6</v>
      </c>
      <c r="K2552" s="4" t="s">
        <v>6</v>
      </c>
      <c r="L2552" s="4" t="s">
        <v>6</v>
      </c>
      <c r="M2552" s="4" t="s">
        <v>6</v>
      </c>
      <c r="N2552" s="4" t="s">
        <v>6</v>
      </c>
      <c r="O2552" s="4" t="s">
        <v>6</v>
      </c>
      <c r="P2552" s="4" t="s">
        <v>6</v>
      </c>
      <c r="Q2552" s="4" t="s">
        <v>6</v>
      </c>
      <c r="R2552" s="4" t="s">
        <v>6</v>
      </c>
      <c r="S2552" s="4" t="s">
        <v>6</v>
      </c>
      <c r="T2552" s="4" t="s">
        <v>6</v>
      </c>
      <c r="U2552" s="4" t="s">
        <v>6</v>
      </c>
    </row>
    <row r="2553" spans="1:21">
      <c r="A2553" t="n">
        <v>21015</v>
      </c>
      <c r="B2553" s="49" t="n">
        <v>36</v>
      </c>
      <c r="C2553" s="7" t="n">
        <v>8</v>
      </c>
      <c r="D2553" s="7" t="n">
        <v>61496</v>
      </c>
      <c r="E2553" s="7" t="n">
        <v>0</v>
      </c>
      <c r="F2553" s="7" t="s">
        <v>100</v>
      </c>
      <c r="G2553" s="7" t="s">
        <v>256</v>
      </c>
      <c r="H2553" s="7" t="s">
        <v>257</v>
      </c>
      <c r="I2553" s="7" t="s">
        <v>14</v>
      </c>
      <c r="J2553" s="7" t="s">
        <v>14</v>
      </c>
      <c r="K2553" s="7" t="s">
        <v>14</v>
      </c>
      <c r="L2553" s="7" t="s">
        <v>14</v>
      </c>
      <c r="M2553" s="7" t="s">
        <v>14</v>
      </c>
      <c r="N2553" s="7" t="s">
        <v>14</v>
      </c>
      <c r="O2553" s="7" t="s">
        <v>14</v>
      </c>
      <c r="P2553" s="7" t="s">
        <v>14</v>
      </c>
      <c r="Q2553" s="7" t="s">
        <v>14</v>
      </c>
      <c r="R2553" s="7" t="s">
        <v>14</v>
      </c>
      <c r="S2553" s="7" t="s">
        <v>14</v>
      </c>
      <c r="T2553" s="7" t="s">
        <v>14</v>
      </c>
      <c r="U2553" s="7" t="s">
        <v>14</v>
      </c>
    </row>
    <row r="2554" spans="1:21">
      <c r="A2554" t="s">
        <v>4</v>
      </c>
      <c r="B2554" s="4" t="s">
        <v>5</v>
      </c>
      <c r="C2554" s="4" t="s">
        <v>15</v>
      </c>
      <c r="D2554" s="4" t="s">
        <v>10</v>
      </c>
      <c r="E2554" s="4" t="s">
        <v>15</v>
      </c>
      <c r="F2554" s="4" t="s">
        <v>6</v>
      </c>
      <c r="G2554" s="4" t="s">
        <v>6</v>
      </c>
      <c r="H2554" s="4" t="s">
        <v>6</v>
      </c>
      <c r="I2554" s="4" t="s">
        <v>6</v>
      </c>
      <c r="J2554" s="4" t="s">
        <v>6</v>
      </c>
      <c r="K2554" s="4" t="s">
        <v>6</v>
      </c>
      <c r="L2554" s="4" t="s">
        <v>6</v>
      </c>
      <c r="M2554" s="4" t="s">
        <v>6</v>
      </c>
      <c r="N2554" s="4" t="s">
        <v>6</v>
      </c>
      <c r="O2554" s="4" t="s">
        <v>6</v>
      </c>
      <c r="P2554" s="4" t="s">
        <v>6</v>
      </c>
      <c r="Q2554" s="4" t="s">
        <v>6</v>
      </c>
      <c r="R2554" s="4" t="s">
        <v>6</v>
      </c>
      <c r="S2554" s="4" t="s">
        <v>6</v>
      </c>
      <c r="T2554" s="4" t="s">
        <v>6</v>
      </c>
      <c r="U2554" s="4" t="s">
        <v>6</v>
      </c>
    </row>
    <row r="2555" spans="1:21">
      <c r="A2555" t="n">
        <v>21067</v>
      </c>
      <c r="B2555" s="49" t="n">
        <v>36</v>
      </c>
      <c r="C2555" s="7" t="n">
        <v>8</v>
      </c>
      <c r="D2555" s="7" t="n">
        <v>29</v>
      </c>
      <c r="E2555" s="7" t="n">
        <v>0</v>
      </c>
      <c r="F2555" s="7" t="s">
        <v>100</v>
      </c>
      <c r="G2555" s="7" t="s">
        <v>258</v>
      </c>
      <c r="H2555" s="7" t="s">
        <v>102</v>
      </c>
      <c r="I2555" s="7" t="s">
        <v>259</v>
      </c>
      <c r="J2555" s="7" t="s">
        <v>260</v>
      </c>
      <c r="K2555" s="7" t="s">
        <v>261</v>
      </c>
      <c r="L2555" s="7" t="s">
        <v>262</v>
      </c>
      <c r="M2555" s="7" t="s">
        <v>263</v>
      </c>
      <c r="N2555" s="7" t="s">
        <v>264</v>
      </c>
      <c r="O2555" s="7" t="s">
        <v>265</v>
      </c>
      <c r="P2555" s="7" t="s">
        <v>266</v>
      </c>
      <c r="Q2555" s="7" t="s">
        <v>267</v>
      </c>
      <c r="R2555" s="7" t="s">
        <v>268</v>
      </c>
      <c r="S2555" s="7" t="s">
        <v>14</v>
      </c>
      <c r="T2555" s="7" t="s">
        <v>14</v>
      </c>
      <c r="U2555" s="7" t="s">
        <v>14</v>
      </c>
    </row>
    <row r="2556" spans="1:21">
      <c r="A2556" t="s">
        <v>4</v>
      </c>
      <c r="B2556" s="4" t="s">
        <v>5</v>
      </c>
      <c r="C2556" s="4" t="s">
        <v>15</v>
      </c>
      <c r="D2556" s="4" t="s">
        <v>10</v>
      </c>
      <c r="E2556" s="4" t="s">
        <v>15</v>
      </c>
      <c r="F2556" s="4" t="s">
        <v>6</v>
      </c>
      <c r="G2556" s="4" t="s">
        <v>6</v>
      </c>
      <c r="H2556" s="4" t="s">
        <v>6</v>
      </c>
      <c r="I2556" s="4" t="s">
        <v>6</v>
      </c>
      <c r="J2556" s="4" t="s">
        <v>6</v>
      </c>
      <c r="K2556" s="4" t="s">
        <v>6</v>
      </c>
      <c r="L2556" s="4" t="s">
        <v>6</v>
      </c>
      <c r="M2556" s="4" t="s">
        <v>6</v>
      </c>
      <c r="N2556" s="4" t="s">
        <v>6</v>
      </c>
      <c r="O2556" s="4" t="s">
        <v>6</v>
      </c>
      <c r="P2556" s="4" t="s">
        <v>6</v>
      </c>
      <c r="Q2556" s="4" t="s">
        <v>6</v>
      </c>
      <c r="R2556" s="4" t="s">
        <v>6</v>
      </c>
      <c r="S2556" s="4" t="s">
        <v>6</v>
      </c>
      <c r="T2556" s="4" t="s">
        <v>6</v>
      </c>
      <c r="U2556" s="4" t="s">
        <v>6</v>
      </c>
    </row>
    <row r="2557" spans="1:21">
      <c r="A2557" t="n">
        <v>21256</v>
      </c>
      <c r="B2557" s="49" t="n">
        <v>36</v>
      </c>
      <c r="C2557" s="7" t="n">
        <v>8</v>
      </c>
      <c r="D2557" s="7" t="n">
        <v>1000</v>
      </c>
      <c r="E2557" s="7" t="n">
        <v>0</v>
      </c>
      <c r="F2557" s="7" t="s">
        <v>100</v>
      </c>
      <c r="G2557" s="7" t="s">
        <v>258</v>
      </c>
      <c r="H2557" s="7" t="s">
        <v>102</v>
      </c>
      <c r="I2557" s="7" t="s">
        <v>259</v>
      </c>
      <c r="J2557" s="7" t="s">
        <v>260</v>
      </c>
      <c r="K2557" s="7" t="s">
        <v>261</v>
      </c>
      <c r="L2557" s="7" t="s">
        <v>262</v>
      </c>
      <c r="M2557" s="7" t="s">
        <v>263</v>
      </c>
      <c r="N2557" s="7" t="s">
        <v>264</v>
      </c>
      <c r="O2557" s="7" t="s">
        <v>265</v>
      </c>
      <c r="P2557" s="7" t="s">
        <v>14</v>
      </c>
      <c r="Q2557" s="7" t="s">
        <v>14</v>
      </c>
      <c r="R2557" s="7" t="s">
        <v>14</v>
      </c>
      <c r="S2557" s="7" t="s">
        <v>14</v>
      </c>
      <c r="T2557" s="7" t="s">
        <v>14</v>
      </c>
      <c r="U2557" s="7" t="s">
        <v>14</v>
      </c>
    </row>
    <row r="2558" spans="1:21">
      <c r="A2558" t="s">
        <v>4</v>
      </c>
      <c r="B2558" s="4" t="s">
        <v>5</v>
      </c>
      <c r="C2558" s="4" t="s">
        <v>15</v>
      </c>
      <c r="D2558" s="4" t="s">
        <v>10</v>
      </c>
      <c r="E2558" s="4" t="s">
        <v>15</v>
      </c>
      <c r="F2558" s="4" t="s">
        <v>6</v>
      </c>
      <c r="G2558" s="4" t="s">
        <v>6</v>
      </c>
      <c r="H2558" s="4" t="s">
        <v>6</v>
      </c>
      <c r="I2558" s="4" t="s">
        <v>6</v>
      </c>
      <c r="J2558" s="4" t="s">
        <v>6</v>
      </c>
      <c r="K2558" s="4" t="s">
        <v>6</v>
      </c>
      <c r="L2558" s="4" t="s">
        <v>6</v>
      </c>
      <c r="M2558" s="4" t="s">
        <v>6</v>
      </c>
      <c r="N2558" s="4" t="s">
        <v>6</v>
      </c>
      <c r="O2558" s="4" t="s">
        <v>6</v>
      </c>
      <c r="P2558" s="4" t="s">
        <v>6</v>
      </c>
      <c r="Q2558" s="4" t="s">
        <v>6</v>
      </c>
      <c r="R2558" s="4" t="s">
        <v>6</v>
      </c>
      <c r="S2558" s="4" t="s">
        <v>6</v>
      </c>
      <c r="T2558" s="4" t="s">
        <v>6</v>
      </c>
      <c r="U2558" s="4" t="s">
        <v>6</v>
      </c>
    </row>
    <row r="2559" spans="1:21">
      <c r="A2559" t="n">
        <v>21417</v>
      </c>
      <c r="B2559" s="49" t="n">
        <v>36</v>
      </c>
      <c r="C2559" s="7" t="n">
        <v>8</v>
      </c>
      <c r="D2559" s="7" t="n">
        <v>1001</v>
      </c>
      <c r="E2559" s="7" t="n">
        <v>0</v>
      </c>
      <c r="F2559" s="7" t="s">
        <v>100</v>
      </c>
      <c r="G2559" s="7" t="s">
        <v>258</v>
      </c>
      <c r="H2559" s="7" t="s">
        <v>102</v>
      </c>
      <c r="I2559" s="7" t="s">
        <v>259</v>
      </c>
      <c r="J2559" s="7" t="s">
        <v>260</v>
      </c>
      <c r="K2559" s="7" t="s">
        <v>261</v>
      </c>
      <c r="L2559" s="7" t="s">
        <v>262</v>
      </c>
      <c r="M2559" s="7" t="s">
        <v>263</v>
      </c>
      <c r="N2559" s="7" t="s">
        <v>264</v>
      </c>
      <c r="O2559" s="7" t="s">
        <v>265</v>
      </c>
      <c r="P2559" s="7" t="s">
        <v>14</v>
      </c>
      <c r="Q2559" s="7" t="s">
        <v>14</v>
      </c>
      <c r="R2559" s="7" t="s">
        <v>14</v>
      </c>
      <c r="S2559" s="7" t="s">
        <v>14</v>
      </c>
      <c r="T2559" s="7" t="s">
        <v>14</v>
      </c>
      <c r="U2559" s="7" t="s">
        <v>14</v>
      </c>
    </row>
    <row r="2560" spans="1:21">
      <c r="A2560" t="s">
        <v>4</v>
      </c>
      <c r="B2560" s="4" t="s">
        <v>5</v>
      </c>
      <c r="C2560" s="4" t="s">
        <v>15</v>
      </c>
      <c r="D2560" s="4" t="s">
        <v>10</v>
      </c>
      <c r="E2560" s="4" t="s">
        <v>15</v>
      </c>
      <c r="F2560" s="4" t="s">
        <v>6</v>
      </c>
      <c r="G2560" s="4" t="s">
        <v>6</v>
      </c>
      <c r="H2560" s="4" t="s">
        <v>6</v>
      </c>
      <c r="I2560" s="4" t="s">
        <v>6</v>
      </c>
      <c r="J2560" s="4" t="s">
        <v>6</v>
      </c>
      <c r="K2560" s="4" t="s">
        <v>6</v>
      </c>
      <c r="L2560" s="4" t="s">
        <v>6</v>
      </c>
      <c r="M2560" s="4" t="s">
        <v>6</v>
      </c>
      <c r="N2560" s="4" t="s">
        <v>6</v>
      </c>
      <c r="O2560" s="4" t="s">
        <v>6</v>
      </c>
      <c r="P2560" s="4" t="s">
        <v>6</v>
      </c>
      <c r="Q2560" s="4" t="s">
        <v>6</v>
      </c>
      <c r="R2560" s="4" t="s">
        <v>6</v>
      </c>
      <c r="S2560" s="4" t="s">
        <v>6</v>
      </c>
      <c r="T2560" s="4" t="s">
        <v>6</v>
      </c>
      <c r="U2560" s="4" t="s">
        <v>6</v>
      </c>
    </row>
    <row r="2561" spans="1:21">
      <c r="A2561" t="n">
        <v>21578</v>
      </c>
      <c r="B2561" s="49" t="n">
        <v>36</v>
      </c>
      <c r="C2561" s="7" t="n">
        <v>8</v>
      </c>
      <c r="D2561" s="7" t="n">
        <v>28</v>
      </c>
      <c r="E2561" s="7" t="n">
        <v>0</v>
      </c>
      <c r="F2561" s="7" t="s">
        <v>269</v>
      </c>
      <c r="G2561" s="7" t="s">
        <v>270</v>
      </c>
      <c r="H2561" s="7" t="s">
        <v>271</v>
      </c>
      <c r="I2561" s="7" t="s">
        <v>272</v>
      </c>
      <c r="J2561" s="7" t="s">
        <v>273</v>
      </c>
      <c r="K2561" s="7" t="s">
        <v>268</v>
      </c>
      <c r="L2561" s="7" t="s">
        <v>14</v>
      </c>
      <c r="M2561" s="7" t="s">
        <v>14</v>
      </c>
      <c r="N2561" s="7" t="s">
        <v>14</v>
      </c>
      <c r="O2561" s="7" t="s">
        <v>14</v>
      </c>
      <c r="P2561" s="7" t="s">
        <v>14</v>
      </c>
      <c r="Q2561" s="7" t="s">
        <v>14</v>
      </c>
      <c r="R2561" s="7" t="s">
        <v>14</v>
      </c>
      <c r="S2561" s="7" t="s">
        <v>14</v>
      </c>
      <c r="T2561" s="7" t="s">
        <v>14</v>
      </c>
      <c r="U2561" s="7" t="s">
        <v>14</v>
      </c>
    </row>
    <row r="2562" spans="1:21">
      <c r="A2562" t="s">
        <v>4</v>
      </c>
      <c r="B2562" s="4" t="s">
        <v>5</v>
      </c>
      <c r="C2562" s="4" t="s">
        <v>15</v>
      </c>
      <c r="D2562" s="4" t="s">
        <v>10</v>
      </c>
      <c r="E2562" s="4" t="s">
        <v>15</v>
      </c>
      <c r="F2562" s="4" t="s">
        <v>6</v>
      </c>
      <c r="G2562" s="4" t="s">
        <v>6</v>
      </c>
      <c r="H2562" s="4" t="s">
        <v>6</v>
      </c>
      <c r="I2562" s="4" t="s">
        <v>6</v>
      </c>
      <c r="J2562" s="4" t="s">
        <v>6</v>
      </c>
      <c r="K2562" s="4" t="s">
        <v>6</v>
      </c>
      <c r="L2562" s="4" t="s">
        <v>6</v>
      </c>
      <c r="M2562" s="4" t="s">
        <v>6</v>
      </c>
      <c r="N2562" s="4" t="s">
        <v>6</v>
      </c>
      <c r="O2562" s="4" t="s">
        <v>6</v>
      </c>
      <c r="P2562" s="4" t="s">
        <v>6</v>
      </c>
      <c r="Q2562" s="4" t="s">
        <v>6</v>
      </c>
      <c r="R2562" s="4" t="s">
        <v>6</v>
      </c>
      <c r="S2562" s="4" t="s">
        <v>6</v>
      </c>
      <c r="T2562" s="4" t="s">
        <v>6</v>
      </c>
      <c r="U2562" s="4" t="s">
        <v>6</v>
      </c>
    </row>
    <row r="2563" spans="1:21">
      <c r="A2563" t="n">
        <v>21655</v>
      </c>
      <c r="B2563" s="49" t="n">
        <v>36</v>
      </c>
      <c r="C2563" s="7" t="n">
        <v>8</v>
      </c>
      <c r="D2563" s="7" t="n">
        <v>16</v>
      </c>
      <c r="E2563" s="7" t="n">
        <v>0</v>
      </c>
      <c r="F2563" s="7" t="s">
        <v>98</v>
      </c>
      <c r="G2563" s="7" t="s">
        <v>267</v>
      </c>
      <c r="H2563" s="7" t="s">
        <v>268</v>
      </c>
      <c r="I2563" s="7" t="s">
        <v>274</v>
      </c>
      <c r="J2563" s="7" t="s">
        <v>275</v>
      </c>
      <c r="K2563" s="7" t="s">
        <v>276</v>
      </c>
      <c r="L2563" s="7" t="s">
        <v>14</v>
      </c>
      <c r="M2563" s="7" t="s">
        <v>14</v>
      </c>
      <c r="N2563" s="7" t="s">
        <v>14</v>
      </c>
      <c r="O2563" s="7" t="s">
        <v>14</v>
      </c>
      <c r="P2563" s="7" t="s">
        <v>14</v>
      </c>
      <c r="Q2563" s="7" t="s">
        <v>14</v>
      </c>
      <c r="R2563" s="7" t="s">
        <v>14</v>
      </c>
      <c r="S2563" s="7" t="s">
        <v>14</v>
      </c>
      <c r="T2563" s="7" t="s">
        <v>14</v>
      </c>
      <c r="U2563" s="7" t="s">
        <v>14</v>
      </c>
    </row>
    <row r="2564" spans="1:21">
      <c r="A2564" t="s">
        <v>4</v>
      </c>
      <c r="B2564" s="4" t="s">
        <v>5</v>
      </c>
      <c r="C2564" s="4" t="s">
        <v>15</v>
      </c>
      <c r="D2564" s="4" t="s">
        <v>10</v>
      </c>
      <c r="E2564" s="4" t="s">
        <v>15</v>
      </c>
      <c r="F2564" s="4" t="s">
        <v>6</v>
      </c>
      <c r="G2564" s="4" t="s">
        <v>6</v>
      </c>
      <c r="H2564" s="4" t="s">
        <v>6</v>
      </c>
      <c r="I2564" s="4" t="s">
        <v>6</v>
      </c>
      <c r="J2564" s="4" t="s">
        <v>6</v>
      </c>
      <c r="K2564" s="4" t="s">
        <v>6</v>
      </c>
      <c r="L2564" s="4" t="s">
        <v>6</v>
      </c>
      <c r="M2564" s="4" t="s">
        <v>6</v>
      </c>
      <c r="N2564" s="4" t="s">
        <v>6</v>
      </c>
      <c r="O2564" s="4" t="s">
        <v>6</v>
      </c>
      <c r="P2564" s="4" t="s">
        <v>6</v>
      </c>
      <c r="Q2564" s="4" t="s">
        <v>6</v>
      </c>
      <c r="R2564" s="4" t="s">
        <v>6</v>
      </c>
      <c r="S2564" s="4" t="s">
        <v>6</v>
      </c>
      <c r="T2564" s="4" t="s">
        <v>6</v>
      </c>
      <c r="U2564" s="4" t="s">
        <v>6</v>
      </c>
    </row>
    <row r="2565" spans="1:21">
      <c r="A2565" t="n">
        <v>21734</v>
      </c>
      <c r="B2565" s="49" t="n">
        <v>36</v>
      </c>
      <c r="C2565" s="7" t="n">
        <v>8</v>
      </c>
      <c r="D2565" s="7" t="n">
        <v>33</v>
      </c>
      <c r="E2565" s="7" t="n">
        <v>0</v>
      </c>
      <c r="F2565" s="7" t="s">
        <v>277</v>
      </c>
      <c r="G2565" s="7" t="s">
        <v>267</v>
      </c>
      <c r="H2565" s="7" t="s">
        <v>268</v>
      </c>
      <c r="I2565" s="7" t="s">
        <v>278</v>
      </c>
      <c r="J2565" s="7" t="s">
        <v>279</v>
      </c>
      <c r="K2565" s="7" t="s">
        <v>280</v>
      </c>
      <c r="L2565" s="7" t="s">
        <v>14</v>
      </c>
      <c r="M2565" s="7" t="s">
        <v>14</v>
      </c>
      <c r="N2565" s="7" t="s">
        <v>14</v>
      </c>
      <c r="O2565" s="7" t="s">
        <v>14</v>
      </c>
      <c r="P2565" s="7" t="s">
        <v>14</v>
      </c>
      <c r="Q2565" s="7" t="s">
        <v>14</v>
      </c>
      <c r="R2565" s="7" t="s">
        <v>14</v>
      </c>
      <c r="S2565" s="7" t="s">
        <v>14</v>
      </c>
      <c r="T2565" s="7" t="s">
        <v>14</v>
      </c>
      <c r="U2565" s="7" t="s">
        <v>14</v>
      </c>
    </row>
    <row r="2566" spans="1:21">
      <c r="A2566" t="s">
        <v>4</v>
      </c>
      <c r="B2566" s="4" t="s">
        <v>5</v>
      </c>
      <c r="C2566" s="4" t="s">
        <v>10</v>
      </c>
      <c r="D2566" s="4" t="s">
        <v>9</v>
      </c>
    </row>
    <row r="2567" spans="1:21">
      <c r="A2567" t="n">
        <v>21812</v>
      </c>
      <c r="B2567" s="35" t="n">
        <v>43</v>
      </c>
      <c r="C2567" s="7" t="n">
        <v>0</v>
      </c>
      <c r="D2567" s="7" t="n">
        <v>16</v>
      </c>
    </row>
    <row r="2568" spans="1:21">
      <c r="A2568" t="s">
        <v>4</v>
      </c>
      <c r="B2568" s="4" t="s">
        <v>5</v>
      </c>
      <c r="C2568" s="4" t="s">
        <v>10</v>
      </c>
      <c r="D2568" s="4" t="s">
        <v>15</v>
      </c>
      <c r="E2568" s="4" t="s">
        <v>15</v>
      </c>
      <c r="F2568" s="4" t="s">
        <v>6</v>
      </c>
    </row>
    <row r="2569" spans="1:21">
      <c r="A2569" t="n">
        <v>21819</v>
      </c>
      <c r="B2569" s="42" t="n">
        <v>47</v>
      </c>
      <c r="C2569" s="7" t="n">
        <v>0</v>
      </c>
      <c r="D2569" s="7" t="n">
        <v>0</v>
      </c>
      <c r="E2569" s="7" t="n">
        <v>0</v>
      </c>
      <c r="F2569" s="7" t="s">
        <v>107</v>
      </c>
    </row>
    <row r="2570" spans="1:21">
      <c r="A2570" t="s">
        <v>4</v>
      </c>
      <c r="B2570" s="4" t="s">
        <v>5</v>
      </c>
      <c r="C2570" s="4" t="s">
        <v>10</v>
      </c>
    </row>
    <row r="2571" spans="1:21">
      <c r="A2571" t="n">
        <v>21841</v>
      </c>
      <c r="B2571" s="26" t="n">
        <v>16</v>
      </c>
      <c r="C2571" s="7" t="n">
        <v>0</v>
      </c>
    </row>
    <row r="2572" spans="1:21">
      <c r="A2572" t="s">
        <v>4</v>
      </c>
      <c r="B2572" s="4" t="s">
        <v>5</v>
      </c>
      <c r="C2572" s="4" t="s">
        <v>10</v>
      </c>
      <c r="D2572" s="4" t="s">
        <v>15</v>
      </c>
      <c r="E2572" s="4" t="s">
        <v>6</v>
      </c>
      <c r="F2572" s="4" t="s">
        <v>21</v>
      </c>
      <c r="G2572" s="4" t="s">
        <v>21</v>
      </c>
      <c r="H2572" s="4" t="s">
        <v>21</v>
      </c>
    </row>
    <row r="2573" spans="1:21">
      <c r="A2573" t="n">
        <v>21844</v>
      </c>
      <c r="B2573" s="50" t="n">
        <v>48</v>
      </c>
      <c r="C2573" s="7" t="n">
        <v>0</v>
      </c>
      <c r="D2573" s="7" t="n">
        <v>0</v>
      </c>
      <c r="E2573" s="7" t="s">
        <v>80</v>
      </c>
      <c r="F2573" s="7" t="n">
        <v>0</v>
      </c>
      <c r="G2573" s="7" t="n">
        <v>1</v>
      </c>
      <c r="H2573" s="7" t="n">
        <v>0</v>
      </c>
    </row>
    <row r="2574" spans="1:21">
      <c r="A2574" t="s">
        <v>4</v>
      </c>
      <c r="B2574" s="4" t="s">
        <v>5</v>
      </c>
      <c r="C2574" s="4" t="s">
        <v>10</v>
      </c>
      <c r="D2574" s="4" t="s">
        <v>9</v>
      </c>
    </row>
    <row r="2575" spans="1:21">
      <c r="A2575" t="n">
        <v>21868</v>
      </c>
      <c r="B2575" s="35" t="n">
        <v>43</v>
      </c>
      <c r="C2575" s="7" t="n">
        <v>61491</v>
      </c>
      <c r="D2575" s="7" t="n">
        <v>16</v>
      </c>
    </row>
    <row r="2576" spans="1:21">
      <c r="A2576" t="s">
        <v>4</v>
      </c>
      <c r="B2576" s="4" t="s">
        <v>5</v>
      </c>
      <c r="C2576" s="4" t="s">
        <v>10</v>
      </c>
      <c r="D2576" s="4" t="s">
        <v>15</v>
      </c>
      <c r="E2576" s="4" t="s">
        <v>15</v>
      </c>
      <c r="F2576" s="4" t="s">
        <v>6</v>
      </c>
    </row>
    <row r="2577" spans="1:21">
      <c r="A2577" t="n">
        <v>21875</v>
      </c>
      <c r="B2577" s="42" t="n">
        <v>47</v>
      </c>
      <c r="C2577" s="7" t="n">
        <v>61491</v>
      </c>
      <c r="D2577" s="7" t="n">
        <v>0</v>
      </c>
      <c r="E2577" s="7" t="n">
        <v>0</v>
      </c>
      <c r="F2577" s="7" t="s">
        <v>107</v>
      </c>
    </row>
    <row r="2578" spans="1:21">
      <c r="A2578" t="s">
        <v>4</v>
      </c>
      <c r="B2578" s="4" t="s">
        <v>5</v>
      </c>
      <c r="C2578" s="4" t="s">
        <v>10</v>
      </c>
    </row>
    <row r="2579" spans="1:21">
      <c r="A2579" t="n">
        <v>21897</v>
      </c>
      <c r="B2579" s="26" t="n">
        <v>16</v>
      </c>
      <c r="C2579" s="7" t="n">
        <v>0</v>
      </c>
    </row>
    <row r="2580" spans="1:21">
      <c r="A2580" t="s">
        <v>4</v>
      </c>
      <c r="B2580" s="4" t="s">
        <v>5</v>
      </c>
      <c r="C2580" s="4" t="s">
        <v>10</v>
      </c>
      <c r="D2580" s="4" t="s">
        <v>15</v>
      </c>
      <c r="E2580" s="4" t="s">
        <v>6</v>
      </c>
      <c r="F2580" s="4" t="s">
        <v>21</v>
      </c>
      <c r="G2580" s="4" t="s">
        <v>21</v>
      </c>
      <c r="H2580" s="4" t="s">
        <v>21</v>
      </c>
    </row>
    <row r="2581" spans="1:21">
      <c r="A2581" t="n">
        <v>21900</v>
      </c>
      <c r="B2581" s="50" t="n">
        <v>48</v>
      </c>
      <c r="C2581" s="7" t="n">
        <v>61491</v>
      </c>
      <c r="D2581" s="7" t="n">
        <v>0</v>
      </c>
      <c r="E2581" s="7" t="s">
        <v>80</v>
      </c>
      <c r="F2581" s="7" t="n">
        <v>0</v>
      </c>
      <c r="G2581" s="7" t="n">
        <v>1</v>
      </c>
      <c r="H2581" s="7" t="n">
        <v>0</v>
      </c>
    </row>
    <row r="2582" spans="1:21">
      <c r="A2582" t="s">
        <v>4</v>
      </c>
      <c r="B2582" s="4" t="s">
        <v>5</v>
      </c>
      <c r="C2582" s="4" t="s">
        <v>10</v>
      </c>
      <c r="D2582" s="4" t="s">
        <v>9</v>
      </c>
    </row>
    <row r="2583" spans="1:21">
      <c r="A2583" t="n">
        <v>21924</v>
      </c>
      <c r="B2583" s="35" t="n">
        <v>43</v>
      </c>
      <c r="C2583" s="7" t="n">
        <v>61492</v>
      </c>
      <c r="D2583" s="7" t="n">
        <v>16</v>
      </c>
    </row>
    <row r="2584" spans="1:21">
      <c r="A2584" t="s">
        <v>4</v>
      </c>
      <c r="B2584" s="4" t="s">
        <v>5</v>
      </c>
      <c r="C2584" s="4" t="s">
        <v>10</v>
      </c>
      <c r="D2584" s="4" t="s">
        <v>15</v>
      </c>
      <c r="E2584" s="4" t="s">
        <v>15</v>
      </c>
      <c r="F2584" s="4" t="s">
        <v>6</v>
      </c>
    </row>
    <row r="2585" spans="1:21">
      <c r="A2585" t="n">
        <v>21931</v>
      </c>
      <c r="B2585" s="42" t="n">
        <v>47</v>
      </c>
      <c r="C2585" s="7" t="n">
        <v>61492</v>
      </c>
      <c r="D2585" s="7" t="n">
        <v>0</v>
      </c>
      <c r="E2585" s="7" t="n">
        <v>0</v>
      </c>
      <c r="F2585" s="7" t="s">
        <v>107</v>
      </c>
    </row>
    <row r="2586" spans="1:21">
      <c r="A2586" t="s">
        <v>4</v>
      </c>
      <c r="B2586" s="4" t="s">
        <v>5</v>
      </c>
      <c r="C2586" s="4" t="s">
        <v>10</v>
      </c>
    </row>
    <row r="2587" spans="1:21">
      <c r="A2587" t="n">
        <v>21953</v>
      </c>
      <c r="B2587" s="26" t="n">
        <v>16</v>
      </c>
      <c r="C2587" s="7" t="n">
        <v>0</v>
      </c>
    </row>
    <row r="2588" spans="1:21">
      <c r="A2588" t="s">
        <v>4</v>
      </c>
      <c r="B2588" s="4" t="s">
        <v>5</v>
      </c>
      <c r="C2588" s="4" t="s">
        <v>10</v>
      </c>
      <c r="D2588" s="4" t="s">
        <v>15</v>
      </c>
      <c r="E2588" s="4" t="s">
        <v>6</v>
      </c>
      <c r="F2588" s="4" t="s">
        <v>21</v>
      </c>
      <c r="G2588" s="4" t="s">
        <v>21</v>
      </c>
      <c r="H2588" s="4" t="s">
        <v>21</v>
      </c>
    </row>
    <row r="2589" spans="1:21">
      <c r="A2589" t="n">
        <v>21956</v>
      </c>
      <c r="B2589" s="50" t="n">
        <v>48</v>
      </c>
      <c r="C2589" s="7" t="n">
        <v>61492</v>
      </c>
      <c r="D2589" s="7" t="n">
        <v>0</v>
      </c>
      <c r="E2589" s="7" t="s">
        <v>80</v>
      </c>
      <c r="F2589" s="7" t="n">
        <v>0</v>
      </c>
      <c r="G2589" s="7" t="n">
        <v>1</v>
      </c>
      <c r="H2589" s="7" t="n">
        <v>0</v>
      </c>
    </row>
    <row r="2590" spans="1:21">
      <c r="A2590" t="s">
        <v>4</v>
      </c>
      <c r="B2590" s="4" t="s">
        <v>5</v>
      </c>
      <c r="C2590" s="4" t="s">
        <v>10</v>
      </c>
      <c r="D2590" s="4" t="s">
        <v>9</v>
      </c>
    </row>
    <row r="2591" spans="1:21">
      <c r="A2591" t="n">
        <v>21980</v>
      </c>
      <c r="B2591" s="35" t="n">
        <v>43</v>
      </c>
      <c r="C2591" s="7" t="n">
        <v>61493</v>
      </c>
      <c r="D2591" s="7" t="n">
        <v>16</v>
      </c>
    </row>
    <row r="2592" spans="1:21">
      <c r="A2592" t="s">
        <v>4</v>
      </c>
      <c r="B2592" s="4" t="s">
        <v>5</v>
      </c>
      <c r="C2592" s="4" t="s">
        <v>10</v>
      </c>
      <c r="D2592" s="4" t="s">
        <v>15</v>
      </c>
      <c r="E2592" s="4" t="s">
        <v>15</v>
      </c>
      <c r="F2592" s="4" t="s">
        <v>6</v>
      </c>
    </row>
    <row r="2593" spans="1:8">
      <c r="A2593" t="n">
        <v>21987</v>
      </c>
      <c r="B2593" s="42" t="n">
        <v>47</v>
      </c>
      <c r="C2593" s="7" t="n">
        <v>61493</v>
      </c>
      <c r="D2593" s="7" t="n">
        <v>0</v>
      </c>
      <c r="E2593" s="7" t="n">
        <v>0</v>
      </c>
      <c r="F2593" s="7" t="s">
        <v>107</v>
      </c>
    </row>
    <row r="2594" spans="1:8">
      <c r="A2594" t="s">
        <v>4</v>
      </c>
      <c r="B2594" s="4" t="s">
        <v>5</v>
      </c>
      <c r="C2594" s="4" t="s">
        <v>10</v>
      </c>
    </row>
    <row r="2595" spans="1:8">
      <c r="A2595" t="n">
        <v>22009</v>
      </c>
      <c r="B2595" s="26" t="n">
        <v>16</v>
      </c>
      <c r="C2595" s="7" t="n">
        <v>0</v>
      </c>
    </row>
    <row r="2596" spans="1:8">
      <c r="A2596" t="s">
        <v>4</v>
      </c>
      <c r="B2596" s="4" t="s">
        <v>5</v>
      </c>
      <c r="C2596" s="4" t="s">
        <v>10</v>
      </c>
      <c r="D2596" s="4" t="s">
        <v>15</v>
      </c>
      <c r="E2596" s="4" t="s">
        <v>6</v>
      </c>
      <c r="F2596" s="4" t="s">
        <v>21</v>
      </c>
      <c r="G2596" s="4" t="s">
        <v>21</v>
      </c>
      <c r="H2596" s="4" t="s">
        <v>21</v>
      </c>
    </row>
    <row r="2597" spans="1:8">
      <c r="A2597" t="n">
        <v>22012</v>
      </c>
      <c r="B2597" s="50" t="n">
        <v>48</v>
      </c>
      <c r="C2597" s="7" t="n">
        <v>61493</v>
      </c>
      <c r="D2597" s="7" t="n">
        <v>0</v>
      </c>
      <c r="E2597" s="7" t="s">
        <v>80</v>
      </c>
      <c r="F2597" s="7" t="n">
        <v>0</v>
      </c>
      <c r="G2597" s="7" t="n">
        <v>1</v>
      </c>
      <c r="H2597" s="7" t="n">
        <v>0</v>
      </c>
    </row>
    <row r="2598" spans="1:8">
      <c r="A2598" t="s">
        <v>4</v>
      </c>
      <c r="B2598" s="4" t="s">
        <v>5</v>
      </c>
      <c r="C2598" s="4" t="s">
        <v>10</v>
      </c>
      <c r="D2598" s="4" t="s">
        <v>9</v>
      </c>
    </row>
    <row r="2599" spans="1:8">
      <c r="A2599" t="n">
        <v>22036</v>
      </c>
      <c r="B2599" s="35" t="n">
        <v>43</v>
      </c>
      <c r="C2599" s="7" t="n">
        <v>61494</v>
      </c>
      <c r="D2599" s="7" t="n">
        <v>16</v>
      </c>
    </row>
    <row r="2600" spans="1:8">
      <c r="A2600" t="s">
        <v>4</v>
      </c>
      <c r="B2600" s="4" t="s">
        <v>5</v>
      </c>
      <c r="C2600" s="4" t="s">
        <v>10</v>
      </c>
      <c r="D2600" s="4" t="s">
        <v>15</v>
      </c>
      <c r="E2600" s="4" t="s">
        <v>15</v>
      </c>
      <c r="F2600" s="4" t="s">
        <v>6</v>
      </c>
    </row>
    <row r="2601" spans="1:8">
      <c r="A2601" t="n">
        <v>22043</v>
      </c>
      <c r="B2601" s="42" t="n">
        <v>47</v>
      </c>
      <c r="C2601" s="7" t="n">
        <v>61494</v>
      </c>
      <c r="D2601" s="7" t="n">
        <v>0</v>
      </c>
      <c r="E2601" s="7" t="n">
        <v>0</v>
      </c>
      <c r="F2601" s="7" t="s">
        <v>107</v>
      </c>
    </row>
    <row r="2602" spans="1:8">
      <c r="A2602" t="s">
        <v>4</v>
      </c>
      <c r="B2602" s="4" t="s">
        <v>5</v>
      </c>
      <c r="C2602" s="4" t="s">
        <v>10</v>
      </c>
    </row>
    <row r="2603" spans="1:8">
      <c r="A2603" t="n">
        <v>22065</v>
      </c>
      <c r="B2603" s="26" t="n">
        <v>16</v>
      </c>
      <c r="C2603" s="7" t="n">
        <v>0</v>
      </c>
    </row>
    <row r="2604" spans="1:8">
      <c r="A2604" t="s">
        <v>4</v>
      </c>
      <c r="B2604" s="4" t="s">
        <v>5</v>
      </c>
      <c r="C2604" s="4" t="s">
        <v>10</v>
      </c>
      <c r="D2604" s="4" t="s">
        <v>15</v>
      </c>
      <c r="E2604" s="4" t="s">
        <v>6</v>
      </c>
      <c r="F2604" s="4" t="s">
        <v>21</v>
      </c>
      <c r="G2604" s="4" t="s">
        <v>21</v>
      </c>
      <c r="H2604" s="4" t="s">
        <v>21</v>
      </c>
    </row>
    <row r="2605" spans="1:8">
      <c r="A2605" t="n">
        <v>22068</v>
      </c>
      <c r="B2605" s="50" t="n">
        <v>48</v>
      </c>
      <c r="C2605" s="7" t="n">
        <v>61494</v>
      </c>
      <c r="D2605" s="7" t="n">
        <v>0</v>
      </c>
      <c r="E2605" s="7" t="s">
        <v>80</v>
      </c>
      <c r="F2605" s="7" t="n">
        <v>0</v>
      </c>
      <c r="G2605" s="7" t="n">
        <v>1</v>
      </c>
      <c r="H2605" s="7" t="n">
        <v>0</v>
      </c>
    </row>
    <row r="2606" spans="1:8">
      <c r="A2606" t="s">
        <v>4</v>
      </c>
      <c r="B2606" s="4" t="s">
        <v>5</v>
      </c>
      <c r="C2606" s="4" t="s">
        <v>10</v>
      </c>
      <c r="D2606" s="4" t="s">
        <v>9</v>
      </c>
    </row>
    <row r="2607" spans="1:8">
      <c r="A2607" t="n">
        <v>22092</v>
      </c>
      <c r="B2607" s="35" t="n">
        <v>43</v>
      </c>
      <c r="C2607" s="7" t="n">
        <v>61495</v>
      </c>
      <c r="D2607" s="7" t="n">
        <v>16</v>
      </c>
    </row>
    <row r="2608" spans="1:8">
      <c r="A2608" t="s">
        <v>4</v>
      </c>
      <c r="B2608" s="4" t="s">
        <v>5</v>
      </c>
      <c r="C2608" s="4" t="s">
        <v>10</v>
      </c>
      <c r="D2608" s="4" t="s">
        <v>15</v>
      </c>
      <c r="E2608" s="4" t="s">
        <v>15</v>
      </c>
      <c r="F2608" s="4" t="s">
        <v>6</v>
      </c>
    </row>
    <row r="2609" spans="1:8">
      <c r="A2609" t="n">
        <v>22099</v>
      </c>
      <c r="B2609" s="42" t="n">
        <v>47</v>
      </c>
      <c r="C2609" s="7" t="n">
        <v>61495</v>
      </c>
      <c r="D2609" s="7" t="n">
        <v>0</v>
      </c>
      <c r="E2609" s="7" t="n">
        <v>0</v>
      </c>
      <c r="F2609" s="7" t="s">
        <v>107</v>
      </c>
    </row>
    <row r="2610" spans="1:8">
      <c r="A2610" t="s">
        <v>4</v>
      </c>
      <c r="B2610" s="4" t="s">
        <v>5</v>
      </c>
      <c r="C2610" s="4" t="s">
        <v>10</v>
      </c>
    </row>
    <row r="2611" spans="1:8">
      <c r="A2611" t="n">
        <v>22121</v>
      </c>
      <c r="B2611" s="26" t="n">
        <v>16</v>
      </c>
      <c r="C2611" s="7" t="n">
        <v>0</v>
      </c>
    </row>
    <row r="2612" spans="1:8">
      <c r="A2612" t="s">
        <v>4</v>
      </c>
      <c r="B2612" s="4" t="s">
        <v>5</v>
      </c>
      <c r="C2612" s="4" t="s">
        <v>10</v>
      </c>
      <c r="D2612" s="4" t="s">
        <v>15</v>
      </c>
      <c r="E2612" s="4" t="s">
        <v>6</v>
      </c>
      <c r="F2612" s="4" t="s">
        <v>21</v>
      </c>
      <c r="G2612" s="4" t="s">
        <v>21</v>
      </c>
      <c r="H2612" s="4" t="s">
        <v>21</v>
      </c>
    </row>
    <row r="2613" spans="1:8">
      <c r="A2613" t="n">
        <v>22124</v>
      </c>
      <c r="B2613" s="50" t="n">
        <v>48</v>
      </c>
      <c r="C2613" s="7" t="n">
        <v>61495</v>
      </c>
      <c r="D2613" s="7" t="n">
        <v>0</v>
      </c>
      <c r="E2613" s="7" t="s">
        <v>80</v>
      </c>
      <c r="F2613" s="7" t="n">
        <v>0</v>
      </c>
      <c r="G2613" s="7" t="n">
        <v>1</v>
      </c>
      <c r="H2613" s="7" t="n">
        <v>0</v>
      </c>
    </row>
    <row r="2614" spans="1:8">
      <c r="A2614" t="s">
        <v>4</v>
      </c>
      <c r="B2614" s="4" t="s">
        <v>5</v>
      </c>
      <c r="C2614" s="4" t="s">
        <v>10</v>
      </c>
      <c r="D2614" s="4" t="s">
        <v>9</v>
      </c>
    </row>
    <row r="2615" spans="1:8">
      <c r="A2615" t="n">
        <v>22148</v>
      </c>
      <c r="B2615" s="35" t="n">
        <v>43</v>
      </c>
      <c r="C2615" s="7" t="n">
        <v>61496</v>
      </c>
      <c r="D2615" s="7" t="n">
        <v>16</v>
      </c>
    </row>
    <row r="2616" spans="1:8">
      <c r="A2616" t="s">
        <v>4</v>
      </c>
      <c r="B2616" s="4" t="s">
        <v>5</v>
      </c>
      <c r="C2616" s="4" t="s">
        <v>10</v>
      </c>
      <c r="D2616" s="4" t="s">
        <v>15</v>
      </c>
      <c r="E2616" s="4" t="s">
        <v>15</v>
      </c>
      <c r="F2616" s="4" t="s">
        <v>6</v>
      </c>
    </row>
    <row r="2617" spans="1:8">
      <c r="A2617" t="n">
        <v>22155</v>
      </c>
      <c r="B2617" s="42" t="n">
        <v>47</v>
      </c>
      <c r="C2617" s="7" t="n">
        <v>61496</v>
      </c>
      <c r="D2617" s="7" t="n">
        <v>0</v>
      </c>
      <c r="E2617" s="7" t="n">
        <v>0</v>
      </c>
      <c r="F2617" s="7" t="s">
        <v>107</v>
      </c>
    </row>
    <row r="2618" spans="1:8">
      <c r="A2618" t="s">
        <v>4</v>
      </c>
      <c r="B2618" s="4" t="s">
        <v>5</v>
      </c>
      <c r="C2618" s="4" t="s">
        <v>10</v>
      </c>
    </row>
    <row r="2619" spans="1:8">
      <c r="A2619" t="n">
        <v>22177</v>
      </c>
      <c r="B2619" s="26" t="n">
        <v>16</v>
      </c>
      <c r="C2619" s="7" t="n">
        <v>0</v>
      </c>
    </row>
    <row r="2620" spans="1:8">
      <c r="A2620" t="s">
        <v>4</v>
      </c>
      <c r="B2620" s="4" t="s">
        <v>5</v>
      </c>
      <c r="C2620" s="4" t="s">
        <v>10</v>
      </c>
      <c r="D2620" s="4" t="s">
        <v>15</v>
      </c>
      <c r="E2620" s="4" t="s">
        <v>6</v>
      </c>
      <c r="F2620" s="4" t="s">
        <v>21</v>
      </c>
      <c r="G2620" s="4" t="s">
        <v>21</v>
      </c>
      <c r="H2620" s="4" t="s">
        <v>21</v>
      </c>
    </row>
    <row r="2621" spans="1:8">
      <c r="A2621" t="n">
        <v>22180</v>
      </c>
      <c r="B2621" s="50" t="n">
        <v>48</v>
      </c>
      <c r="C2621" s="7" t="n">
        <v>61496</v>
      </c>
      <c r="D2621" s="7" t="n">
        <v>0</v>
      </c>
      <c r="E2621" s="7" t="s">
        <v>80</v>
      </c>
      <c r="F2621" s="7" t="n">
        <v>0</v>
      </c>
      <c r="G2621" s="7" t="n">
        <v>1</v>
      </c>
      <c r="H2621" s="7" t="n">
        <v>0</v>
      </c>
    </row>
    <row r="2622" spans="1:8">
      <c r="A2622" t="s">
        <v>4</v>
      </c>
      <c r="B2622" s="4" t="s">
        <v>5</v>
      </c>
      <c r="C2622" s="4" t="s">
        <v>10</v>
      </c>
      <c r="D2622" s="4" t="s">
        <v>15</v>
      </c>
      <c r="E2622" s="4" t="s">
        <v>6</v>
      </c>
      <c r="F2622" s="4" t="s">
        <v>21</v>
      </c>
      <c r="G2622" s="4" t="s">
        <v>21</v>
      </c>
      <c r="H2622" s="4" t="s">
        <v>21</v>
      </c>
    </row>
    <row r="2623" spans="1:8">
      <c r="A2623" t="n">
        <v>22204</v>
      </c>
      <c r="B2623" s="50" t="n">
        <v>48</v>
      </c>
      <c r="C2623" s="7" t="n">
        <v>0</v>
      </c>
      <c r="D2623" s="7" t="n">
        <v>0</v>
      </c>
      <c r="E2623" s="7" t="s">
        <v>256</v>
      </c>
      <c r="F2623" s="7" t="n">
        <v>-1</v>
      </c>
      <c r="G2623" s="7" t="n">
        <v>1</v>
      </c>
      <c r="H2623" s="7" t="n">
        <v>1.40129846432482e-45</v>
      </c>
    </row>
    <row r="2624" spans="1:8">
      <c r="A2624" t="s">
        <v>4</v>
      </c>
      <c r="B2624" s="4" t="s">
        <v>5</v>
      </c>
      <c r="C2624" s="4" t="s">
        <v>10</v>
      </c>
      <c r="D2624" s="4" t="s">
        <v>15</v>
      </c>
      <c r="E2624" s="4" t="s">
        <v>6</v>
      </c>
      <c r="F2624" s="4" t="s">
        <v>21</v>
      </c>
      <c r="G2624" s="4" t="s">
        <v>21</v>
      </c>
      <c r="H2624" s="4" t="s">
        <v>21</v>
      </c>
    </row>
    <row r="2625" spans="1:8">
      <c r="A2625" t="n">
        <v>22230</v>
      </c>
      <c r="B2625" s="50" t="n">
        <v>48</v>
      </c>
      <c r="C2625" s="7" t="n">
        <v>61491</v>
      </c>
      <c r="D2625" s="7" t="n">
        <v>0</v>
      </c>
      <c r="E2625" s="7" t="s">
        <v>256</v>
      </c>
      <c r="F2625" s="7" t="n">
        <v>-1</v>
      </c>
      <c r="G2625" s="7" t="n">
        <v>1</v>
      </c>
      <c r="H2625" s="7" t="n">
        <v>1.40129846432482e-45</v>
      </c>
    </row>
    <row r="2626" spans="1:8">
      <c r="A2626" t="s">
        <v>4</v>
      </c>
      <c r="B2626" s="4" t="s">
        <v>5</v>
      </c>
      <c r="C2626" s="4" t="s">
        <v>10</v>
      </c>
      <c r="D2626" s="4" t="s">
        <v>15</v>
      </c>
      <c r="E2626" s="4" t="s">
        <v>6</v>
      </c>
      <c r="F2626" s="4" t="s">
        <v>21</v>
      </c>
      <c r="G2626" s="4" t="s">
        <v>21</v>
      </c>
      <c r="H2626" s="4" t="s">
        <v>21</v>
      </c>
    </row>
    <row r="2627" spans="1:8">
      <c r="A2627" t="n">
        <v>22256</v>
      </c>
      <c r="B2627" s="50" t="n">
        <v>48</v>
      </c>
      <c r="C2627" s="7" t="n">
        <v>61492</v>
      </c>
      <c r="D2627" s="7" t="n">
        <v>0</v>
      </c>
      <c r="E2627" s="7" t="s">
        <v>256</v>
      </c>
      <c r="F2627" s="7" t="n">
        <v>-1</v>
      </c>
      <c r="G2627" s="7" t="n">
        <v>1</v>
      </c>
      <c r="H2627" s="7" t="n">
        <v>1.40129846432482e-45</v>
      </c>
    </row>
    <row r="2628" spans="1:8">
      <c r="A2628" t="s">
        <v>4</v>
      </c>
      <c r="B2628" s="4" t="s">
        <v>5</v>
      </c>
      <c r="C2628" s="4" t="s">
        <v>10</v>
      </c>
      <c r="D2628" s="4" t="s">
        <v>15</v>
      </c>
      <c r="E2628" s="4" t="s">
        <v>6</v>
      </c>
      <c r="F2628" s="4" t="s">
        <v>21</v>
      </c>
      <c r="G2628" s="4" t="s">
        <v>21</v>
      </c>
      <c r="H2628" s="4" t="s">
        <v>21</v>
      </c>
    </row>
    <row r="2629" spans="1:8">
      <c r="A2629" t="n">
        <v>22282</v>
      </c>
      <c r="B2629" s="50" t="n">
        <v>48</v>
      </c>
      <c r="C2629" s="7" t="n">
        <v>61493</v>
      </c>
      <c r="D2629" s="7" t="n">
        <v>0</v>
      </c>
      <c r="E2629" s="7" t="s">
        <v>256</v>
      </c>
      <c r="F2629" s="7" t="n">
        <v>-1</v>
      </c>
      <c r="G2629" s="7" t="n">
        <v>1</v>
      </c>
      <c r="H2629" s="7" t="n">
        <v>1.40129846432482e-45</v>
      </c>
    </row>
    <row r="2630" spans="1:8">
      <c r="A2630" t="s">
        <v>4</v>
      </c>
      <c r="B2630" s="4" t="s">
        <v>5</v>
      </c>
      <c r="C2630" s="4" t="s">
        <v>10</v>
      </c>
      <c r="D2630" s="4" t="s">
        <v>15</v>
      </c>
      <c r="E2630" s="4" t="s">
        <v>6</v>
      </c>
      <c r="F2630" s="4" t="s">
        <v>21</v>
      </c>
      <c r="G2630" s="4" t="s">
        <v>21</v>
      </c>
      <c r="H2630" s="4" t="s">
        <v>21</v>
      </c>
    </row>
    <row r="2631" spans="1:8">
      <c r="A2631" t="n">
        <v>22308</v>
      </c>
      <c r="B2631" s="50" t="n">
        <v>48</v>
      </c>
      <c r="C2631" s="7" t="n">
        <v>61494</v>
      </c>
      <c r="D2631" s="7" t="n">
        <v>0</v>
      </c>
      <c r="E2631" s="7" t="s">
        <v>256</v>
      </c>
      <c r="F2631" s="7" t="n">
        <v>-1</v>
      </c>
      <c r="G2631" s="7" t="n">
        <v>1</v>
      </c>
      <c r="H2631" s="7" t="n">
        <v>1.40129846432482e-45</v>
      </c>
    </row>
    <row r="2632" spans="1:8">
      <c r="A2632" t="s">
        <v>4</v>
      </c>
      <c r="B2632" s="4" t="s">
        <v>5</v>
      </c>
      <c r="C2632" s="4" t="s">
        <v>10</v>
      </c>
      <c r="D2632" s="4" t="s">
        <v>15</v>
      </c>
      <c r="E2632" s="4" t="s">
        <v>6</v>
      </c>
      <c r="F2632" s="4" t="s">
        <v>21</v>
      </c>
      <c r="G2632" s="4" t="s">
        <v>21</v>
      </c>
      <c r="H2632" s="4" t="s">
        <v>21</v>
      </c>
    </row>
    <row r="2633" spans="1:8">
      <c r="A2633" t="n">
        <v>22334</v>
      </c>
      <c r="B2633" s="50" t="n">
        <v>48</v>
      </c>
      <c r="C2633" s="7" t="n">
        <v>61495</v>
      </c>
      <c r="D2633" s="7" t="n">
        <v>0</v>
      </c>
      <c r="E2633" s="7" t="s">
        <v>256</v>
      </c>
      <c r="F2633" s="7" t="n">
        <v>-1</v>
      </c>
      <c r="G2633" s="7" t="n">
        <v>1</v>
      </c>
      <c r="H2633" s="7" t="n">
        <v>1.40129846432482e-45</v>
      </c>
    </row>
    <row r="2634" spans="1:8">
      <c r="A2634" t="s">
        <v>4</v>
      </c>
      <c r="B2634" s="4" t="s">
        <v>5</v>
      </c>
      <c r="C2634" s="4" t="s">
        <v>10</v>
      </c>
      <c r="D2634" s="4" t="s">
        <v>15</v>
      </c>
      <c r="E2634" s="4" t="s">
        <v>6</v>
      </c>
      <c r="F2634" s="4" t="s">
        <v>21</v>
      </c>
      <c r="G2634" s="4" t="s">
        <v>21</v>
      </c>
      <c r="H2634" s="4" t="s">
        <v>21</v>
      </c>
    </row>
    <row r="2635" spans="1:8">
      <c r="A2635" t="n">
        <v>22360</v>
      </c>
      <c r="B2635" s="50" t="n">
        <v>48</v>
      </c>
      <c r="C2635" s="7" t="n">
        <v>61496</v>
      </c>
      <c r="D2635" s="7" t="n">
        <v>0</v>
      </c>
      <c r="E2635" s="7" t="s">
        <v>256</v>
      </c>
      <c r="F2635" s="7" t="n">
        <v>-1</v>
      </c>
      <c r="G2635" s="7" t="n">
        <v>1</v>
      </c>
      <c r="H2635" s="7" t="n">
        <v>1.40129846432482e-45</v>
      </c>
    </row>
    <row r="2636" spans="1:8">
      <c r="A2636" t="s">
        <v>4</v>
      </c>
      <c r="B2636" s="4" t="s">
        <v>5</v>
      </c>
      <c r="C2636" s="4" t="s">
        <v>15</v>
      </c>
      <c r="D2636" s="4" t="s">
        <v>10</v>
      </c>
      <c r="E2636" s="4" t="s">
        <v>6</v>
      </c>
      <c r="F2636" s="4" t="s">
        <v>6</v>
      </c>
      <c r="G2636" s="4" t="s">
        <v>6</v>
      </c>
      <c r="H2636" s="4" t="s">
        <v>6</v>
      </c>
    </row>
    <row r="2637" spans="1:8">
      <c r="A2637" t="n">
        <v>22386</v>
      </c>
      <c r="B2637" s="47" t="n">
        <v>51</v>
      </c>
      <c r="C2637" s="7" t="n">
        <v>3</v>
      </c>
      <c r="D2637" s="7" t="n">
        <v>61440</v>
      </c>
      <c r="E2637" s="7" t="s">
        <v>94</v>
      </c>
      <c r="F2637" s="7" t="s">
        <v>95</v>
      </c>
      <c r="G2637" s="7" t="s">
        <v>96</v>
      </c>
      <c r="H2637" s="7" t="s">
        <v>97</v>
      </c>
    </row>
    <row r="2638" spans="1:8">
      <c r="A2638" t="s">
        <v>4</v>
      </c>
      <c r="B2638" s="4" t="s">
        <v>5</v>
      </c>
      <c r="C2638" s="4" t="s">
        <v>15</v>
      </c>
      <c r="D2638" s="4" t="s">
        <v>10</v>
      </c>
      <c r="E2638" s="4" t="s">
        <v>6</v>
      </c>
      <c r="F2638" s="4" t="s">
        <v>6</v>
      </c>
      <c r="G2638" s="4" t="s">
        <v>6</v>
      </c>
      <c r="H2638" s="4" t="s">
        <v>6</v>
      </c>
    </row>
    <row r="2639" spans="1:8">
      <c r="A2639" t="n">
        <v>22399</v>
      </c>
      <c r="B2639" s="47" t="n">
        <v>51</v>
      </c>
      <c r="C2639" s="7" t="n">
        <v>3</v>
      </c>
      <c r="D2639" s="7" t="n">
        <v>61441</v>
      </c>
      <c r="E2639" s="7" t="s">
        <v>94</v>
      </c>
      <c r="F2639" s="7" t="s">
        <v>95</v>
      </c>
      <c r="G2639" s="7" t="s">
        <v>96</v>
      </c>
      <c r="H2639" s="7" t="s">
        <v>97</v>
      </c>
    </row>
    <row r="2640" spans="1:8">
      <c r="A2640" t="s">
        <v>4</v>
      </c>
      <c r="B2640" s="4" t="s">
        <v>5</v>
      </c>
      <c r="C2640" s="4" t="s">
        <v>15</v>
      </c>
      <c r="D2640" s="4" t="s">
        <v>10</v>
      </c>
      <c r="E2640" s="4" t="s">
        <v>6</v>
      </c>
      <c r="F2640" s="4" t="s">
        <v>6</v>
      </c>
      <c r="G2640" s="4" t="s">
        <v>6</v>
      </c>
      <c r="H2640" s="4" t="s">
        <v>6</v>
      </c>
    </row>
    <row r="2641" spans="1:8">
      <c r="A2641" t="n">
        <v>22412</v>
      </c>
      <c r="B2641" s="47" t="n">
        <v>51</v>
      </c>
      <c r="C2641" s="7" t="n">
        <v>3</v>
      </c>
      <c r="D2641" s="7" t="n">
        <v>61442</v>
      </c>
      <c r="E2641" s="7" t="s">
        <v>94</v>
      </c>
      <c r="F2641" s="7" t="s">
        <v>95</v>
      </c>
      <c r="G2641" s="7" t="s">
        <v>96</v>
      </c>
      <c r="H2641" s="7" t="s">
        <v>97</v>
      </c>
    </row>
    <row r="2642" spans="1:8">
      <c r="A2642" t="s">
        <v>4</v>
      </c>
      <c r="B2642" s="4" t="s">
        <v>5</v>
      </c>
      <c r="C2642" s="4" t="s">
        <v>15</v>
      </c>
      <c r="D2642" s="4" t="s">
        <v>10</v>
      </c>
      <c r="E2642" s="4" t="s">
        <v>6</v>
      </c>
      <c r="F2642" s="4" t="s">
        <v>6</v>
      </c>
      <c r="G2642" s="4" t="s">
        <v>6</v>
      </c>
      <c r="H2642" s="4" t="s">
        <v>6</v>
      </c>
    </row>
    <row r="2643" spans="1:8">
      <c r="A2643" t="n">
        <v>22425</v>
      </c>
      <c r="B2643" s="47" t="n">
        <v>51</v>
      </c>
      <c r="C2643" s="7" t="n">
        <v>3</v>
      </c>
      <c r="D2643" s="7" t="n">
        <v>61443</v>
      </c>
      <c r="E2643" s="7" t="s">
        <v>94</v>
      </c>
      <c r="F2643" s="7" t="s">
        <v>95</v>
      </c>
      <c r="G2643" s="7" t="s">
        <v>96</v>
      </c>
      <c r="H2643" s="7" t="s">
        <v>97</v>
      </c>
    </row>
    <row r="2644" spans="1:8">
      <c r="A2644" t="s">
        <v>4</v>
      </c>
      <c r="B2644" s="4" t="s">
        <v>5</v>
      </c>
      <c r="C2644" s="4" t="s">
        <v>15</v>
      </c>
      <c r="D2644" s="4" t="s">
        <v>10</v>
      </c>
      <c r="E2644" s="4" t="s">
        <v>6</v>
      </c>
      <c r="F2644" s="4" t="s">
        <v>6</v>
      </c>
      <c r="G2644" s="4" t="s">
        <v>6</v>
      </c>
      <c r="H2644" s="4" t="s">
        <v>6</v>
      </c>
    </row>
    <row r="2645" spans="1:8">
      <c r="A2645" t="n">
        <v>22438</v>
      </c>
      <c r="B2645" s="47" t="n">
        <v>51</v>
      </c>
      <c r="C2645" s="7" t="n">
        <v>3</v>
      </c>
      <c r="D2645" s="7" t="n">
        <v>61444</v>
      </c>
      <c r="E2645" s="7" t="s">
        <v>94</v>
      </c>
      <c r="F2645" s="7" t="s">
        <v>95</v>
      </c>
      <c r="G2645" s="7" t="s">
        <v>96</v>
      </c>
      <c r="H2645" s="7" t="s">
        <v>97</v>
      </c>
    </row>
    <row r="2646" spans="1:8">
      <c r="A2646" t="s">
        <v>4</v>
      </c>
      <c r="B2646" s="4" t="s">
        <v>5</v>
      </c>
      <c r="C2646" s="4" t="s">
        <v>15</v>
      </c>
      <c r="D2646" s="4" t="s">
        <v>10</v>
      </c>
      <c r="E2646" s="4" t="s">
        <v>6</v>
      </c>
      <c r="F2646" s="4" t="s">
        <v>6</v>
      </c>
      <c r="G2646" s="4" t="s">
        <v>6</v>
      </c>
      <c r="H2646" s="4" t="s">
        <v>6</v>
      </c>
    </row>
    <row r="2647" spans="1:8">
      <c r="A2647" t="n">
        <v>22451</v>
      </c>
      <c r="B2647" s="47" t="n">
        <v>51</v>
      </c>
      <c r="C2647" s="7" t="n">
        <v>3</v>
      </c>
      <c r="D2647" s="7" t="n">
        <v>61445</v>
      </c>
      <c r="E2647" s="7" t="s">
        <v>94</v>
      </c>
      <c r="F2647" s="7" t="s">
        <v>95</v>
      </c>
      <c r="G2647" s="7" t="s">
        <v>96</v>
      </c>
      <c r="H2647" s="7" t="s">
        <v>97</v>
      </c>
    </row>
    <row r="2648" spans="1:8">
      <c r="A2648" t="s">
        <v>4</v>
      </c>
      <c r="B2648" s="4" t="s">
        <v>5</v>
      </c>
      <c r="C2648" s="4" t="s">
        <v>15</v>
      </c>
      <c r="D2648" s="4" t="s">
        <v>10</v>
      </c>
      <c r="E2648" s="4" t="s">
        <v>6</v>
      </c>
      <c r="F2648" s="4" t="s">
        <v>6</v>
      </c>
      <c r="G2648" s="4" t="s">
        <v>6</v>
      </c>
      <c r="H2648" s="4" t="s">
        <v>6</v>
      </c>
    </row>
    <row r="2649" spans="1:8">
      <c r="A2649" t="n">
        <v>22464</v>
      </c>
      <c r="B2649" s="47" t="n">
        <v>51</v>
      </c>
      <c r="C2649" s="7" t="n">
        <v>3</v>
      </c>
      <c r="D2649" s="7" t="n">
        <v>61446</v>
      </c>
      <c r="E2649" s="7" t="s">
        <v>94</v>
      </c>
      <c r="F2649" s="7" t="s">
        <v>95</v>
      </c>
      <c r="G2649" s="7" t="s">
        <v>96</v>
      </c>
      <c r="H2649" s="7" t="s">
        <v>97</v>
      </c>
    </row>
    <row r="2650" spans="1:8">
      <c r="A2650" t="s">
        <v>4</v>
      </c>
      <c r="B2650" s="4" t="s">
        <v>5</v>
      </c>
      <c r="C2650" s="4" t="s">
        <v>15</v>
      </c>
      <c r="D2650" s="4" t="s">
        <v>10</v>
      </c>
      <c r="E2650" s="4" t="s">
        <v>6</v>
      </c>
      <c r="F2650" s="4" t="s">
        <v>6</v>
      </c>
      <c r="G2650" s="4" t="s">
        <v>6</v>
      </c>
      <c r="H2650" s="4" t="s">
        <v>6</v>
      </c>
    </row>
    <row r="2651" spans="1:8">
      <c r="A2651" t="n">
        <v>22477</v>
      </c>
      <c r="B2651" s="47" t="n">
        <v>51</v>
      </c>
      <c r="C2651" s="7" t="n">
        <v>3</v>
      </c>
      <c r="D2651" s="7" t="n">
        <v>7032</v>
      </c>
      <c r="E2651" s="7" t="s">
        <v>94</v>
      </c>
      <c r="F2651" s="7" t="s">
        <v>95</v>
      </c>
      <c r="G2651" s="7" t="s">
        <v>96</v>
      </c>
      <c r="H2651" s="7" t="s">
        <v>97</v>
      </c>
    </row>
    <row r="2652" spans="1:8">
      <c r="A2652" t="s">
        <v>4</v>
      </c>
      <c r="B2652" s="4" t="s">
        <v>5</v>
      </c>
      <c r="C2652" s="4" t="s">
        <v>10</v>
      </c>
      <c r="D2652" s="4" t="s">
        <v>15</v>
      </c>
      <c r="E2652" s="4" t="s">
        <v>15</v>
      </c>
      <c r="F2652" s="4" t="s">
        <v>6</v>
      </c>
    </row>
    <row r="2653" spans="1:8">
      <c r="A2653" t="n">
        <v>22490</v>
      </c>
      <c r="B2653" s="42" t="n">
        <v>47</v>
      </c>
      <c r="C2653" s="7" t="n">
        <v>33</v>
      </c>
      <c r="D2653" s="7" t="n">
        <v>0</v>
      </c>
      <c r="E2653" s="7" t="n">
        <v>0</v>
      </c>
      <c r="F2653" s="7" t="s">
        <v>107</v>
      </c>
    </row>
    <row r="2654" spans="1:8">
      <c r="A2654" t="s">
        <v>4</v>
      </c>
      <c r="B2654" s="4" t="s">
        <v>5</v>
      </c>
      <c r="C2654" s="4" t="s">
        <v>10</v>
      </c>
      <c r="D2654" s="4" t="s">
        <v>15</v>
      </c>
      <c r="E2654" s="4" t="s">
        <v>15</v>
      </c>
      <c r="F2654" s="4" t="s">
        <v>6</v>
      </c>
    </row>
    <row r="2655" spans="1:8">
      <c r="A2655" t="n">
        <v>22512</v>
      </c>
      <c r="B2655" s="42" t="n">
        <v>47</v>
      </c>
      <c r="C2655" s="7" t="n">
        <v>16</v>
      </c>
      <c r="D2655" s="7" t="n">
        <v>0</v>
      </c>
      <c r="E2655" s="7" t="n">
        <v>0</v>
      </c>
      <c r="F2655" s="7" t="s">
        <v>107</v>
      </c>
    </row>
    <row r="2656" spans="1:8">
      <c r="A2656" t="s">
        <v>4</v>
      </c>
      <c r="B2656" s="4" t="s">
        <v>5</v>
      </c>
      <c r="C2656" s="4" t="s">
        <v>10</v>
      </c>
      <c r="D2656" s="4" t="s">
        <v>15</v>
      </c>
      <c r="E2656" s="4" t="s">
        <v>15</v>
      </c>
      <c r="F2656" s="4" t="s">
        <v>6</v>
      </c>
    </row>
    <row r="2657" spans="1:8">
      <c r="A2657" t="n">
        <v>22534</v>
      </c>
      <c r="B2657" s="42" t="n">
        <v>47</v>
      </c>
      <c r="C2657" s="7" t="n">
        <v>29</v>
      </c>
      <c r="D2657" s="7" t="n">
        <v>0</v>
      </c>
      <c r="E2657" s="7" t="n">
        <v>0</v>
      </c>
      <c r="F2657" s="7" t="s">
        <v>107</v>
      </c>
    </row>
    <row r="2658" spans="1:8">
      <c r="A2658" t="s">
        <v>4</v>
      </c>
      <c r="B2658" s="4" t="s">
        <v>5</v>
      </c>
      <c r="C2658" s="4" t="s">
        <v>10</v>
      </c>
      <c r="D2658" s="4" t="s">
        <v>15</v>
      </c>
      <c r="E2658" s="4" t="s">
        <v>15</v>
      </c>
      <c r="F2658" s="4" t="s">
        <v>6</v>
      </c>
    </row>
    <row r="2659" spans="1:8">
      <c r="A2659" t="n">
        <v>22556</v>
      </c>
      <c r="B2659" s="42" t="n">
        <v>47</v>
      </c>
      <c r="C2659" s="7" t="n">
        <v>1000</v>
      </c>
      <c r="D2659" s="7" t="n">
        <v>0</v>
      </c>
      <c r="E2659" s="7" t="n">
        <v>0</v>
      </c>
      <c r="F2659" s="7" t="s">
        <v>107</v>
      </c>
    </row>
    <row r="2660" spans="1:8">
      <c r="A2660" t="s">
        <v>4</v>
      </c>
      <c r="B2660" s="4" t="s">
        <v>5</v>
      </c>
      <c r="C2660" s="4" t="s">
        <v>10</v>
      </c>
      <c r="D2660" s="4" t="s">
        <v>15</v>
      </c>
      <c r="E2660" s="4" t="s">
        <v>15</v>
      </c>
      <c r="F2660" s="4" t="s">
        <v>6</v>
      </c>
    </row>
    <row r="2661" spans="1:8">
      <c r="A2661" t="n">
        <v>22578</v>
      </c>
      <c r="B2661" s="42" t="n">
        <v>47</v>
      </c>
      <c r="C2661" s="7" t="n">
        <v>1001</v>
      </c>
      <c r="D2661" s="7" t="n">
        <v>0</v>
      </c>
      <c r="E2661" s="7" t="n">
        <v>0</v>
      </c>
      <c r="F2661" s="7" t="s">
        <v>107</v>
      </c>
    </row>
    <row r="2662" spans="1:8">
      <c r="A2662" t="s">
        <v>4</v>
      </c>
      <c r="B2662" s="4" t="s">
        <v>5</v>
      </c>
      <c r="C2662" s="4" t="s">
        <v>10</v>
      </c>
      <c r="D2662" s="4" t="s">
        <v>15</v>
      </c>
      <c r="E2662" s="4" t="s">
        <v>6</v>
      </c>
      <c r="F2662" s="4" t="s">
        <v>21</v>
      </c>
      <c r="G2662" s="4" t="s">
        <v>21</v>
      </c>
      <c r="H2662" s="4" t="s">
        <v>21</v>
      </c>
    </row>
    <row r="2663" spans="1:8">
      <c r="A2663" t="n">
        <v>22600</v>
      </c>
      <c r="B2663" s="50" t="n">
        <v>48</v>
      </c>
      <c r="C2663" s="7" t="n">
        <v>29</v>
      </c>
      <c r="D2663" s="7" t="n">
        <v>0</v>
      </c>
      <c r="E2663" s="7" t="s">
        <v>258</v>
      </c>
      <c r="F2663" s="7" t="n">
        <v>0</v>
      </c>
      <c r="G2663" s="7" t="n">
        <v>1</v>
      </c>
      <c r="H2663" s="7" t="n">
        <v>1.40129846432482e-45</v>
      </c>
    </row>
    <row r="2664" spans="1:8">
      <c r="A2664" t="s">
        <v>4</v>
      </c>
      <c r="B2664" s="4" t="s">
        <v>5</v>
      </c>
      <c r="C2664" s="4" t="s">
        <v>10</v>
      </c>
      <c r="D2664" s="4" t="s">
        <v>15</v>
      </c>
      <c r="E2664" s="4" t="s">
        <v>6</v>
      </c>
      <c r="F2664" s="4" t="s">
        <v>21</v>
      </c>
      <c r="G2664" s="4" t="s">
        <v>21</v>
      </c>
      <c r="H2664" s="4" t="s">
        <v>21</v>
      </c>
    </row>
    <row r="2665" spans="1:8">
      <c r="A2665" t="n">
        <v>22627</v>
      </c>
      <c r="B2665" s="50" t="n">
        <v>48</v>
      </c>
      <c r="C2665" s="7" t="n">
        <v>28</v>
      </c>
      <c r="D2665" s="7" t="n">
        <v>0</v>
      </c>
      <c r="E2665" s="7" t="s">
        <v>271</v>
      </c>
      <c r="F2665" s="7" t="n">
        <v>0</v>
      </c>
      <c r="G2665" s="7" t="n">
        <v>1</v>
      </c>
      <c r="H2665" s="7" t="n">
        <v>1.40129846432482e-45</v>
      </c>
    </row>
    <row r="2666" spans="1:8">
      <c r="A2666" t="s">
        <v>4</v>
      </c>
      <c r="B2666" s="4" t="s">
        <v>5</v>
      </c>
      <c r="C2666" s="4" t="s">
        <v>10</v>
      </c>
    </row>
    <row r="2667" spans="1:8">
      <c r="A2667" t="n">
        <v>22654</v>
      </c>
      <c r="B2667" s="22" t="n">
        <v>13</v>
      </c>
      <c r="C2667" s="7" t="n">
        <v>6465</v>
      </c>
    </row>
    <row r="2668" spans="1:8">
      <c r="A2668" t="s">
        <v>4</v>
      </c>
      <c r="B2668" s="4" t="s">
        <v>5</v>
      </c>
      <c r="C2668" s="4" t="s">
        <v>15</v>
      </c>
      <c r="D2668" s="4" t="s">
        <v>6</v>
      </c>
    </row>
    <row r="2669" spans="1:8">
      <c r="A2669" t="n">
        <v>22657</v>
      </c>
      <c r="B2669" s="61" t="n">
        <v>38</v>
      </c>
      <c r="C2669" s="7" t="n">
        <v>0</v>
      </c>
      <c r="D2669" s="7" t="s">
        <v>281</v>
      </c>
    </row>
    <row r="2670" spans="1:8">
      <c r="A2670" t="s">
        <v>4</v>
      </c>
      <c r="B2670" s="4" t="s">
        <v>5</v>
      </c>
      <c r="C2670" s="4" t="s">
        <v>15</v>
      </c>
      <c r="D2670" s="4" t="s">
        <v>10</v>
      </c>
      <c r="E2670" s="4" t="s">
        <v>6</v>
      </c>
      <c r="F2670" s="4" t="s">
        <v>6</v>
      </c>
      <c r="G2670" s="4" t="s">
        <v>15</v>
      </c>
    </row>
    <row r="2671" spans="1:8">
      <c r="A2671" t="n">
        <v>22668</v>
      </c>
      <c r="B2671" s="17" t="n">
        <v>32</v>
      </c>
      <c r="C2671" s="7" t="n">
        <v>0</v>
      </c>
      <c r="D2671" s="7" t="n">
        <v>28</v>
      </c>
      <c r="E2671" s="7" t="s">
        <v>14</v>
      </c>
      <c r="F2671" s="7" t="s">
        <v>282</v>
      </c>
      <c r="G2671" s="7" t="n">
        <v>0</v>
      </c>
    </row>
    <row r="2672" spans="1:8">
      <c r="A2672" t="s">
        <v>4</v>
      </c>
      <c r="B2672" s="4" t="s">
        <v>5</v>
      </c>
      <c r="C2672" s="4" t="s">
        <v>10</v>
      </c>
      <c r="D2672" s="4" t="s">
        <v>21</v>
      </c>
      <c r="E2672" s="4" t="s">
        <v>21</v>
      </c>
      <c r="F2672" s="4" t="s">
        <v>21</v>
      </c>
      <c r="G2672" s="4" t="s">
        <v>21</v>
      </c>
    </row>
    <row r="2673" spans="1:8">
      <c r="A2673" t="n">
        <v>22687</v>
      </c>
      <c r="B2673" s="38" t="n">
        <v>46</v>
      </c>
      <c r="C2673" s="7" t="n">
        <v>0</v>
      </c>
      <c r="D2673" s="7" t="n">
        <v>-0.800000011920929</v>
      </c>
      <c r="E2673" s="7" t="n">
        <v>3.71000003814697</v>
      </c>
      <c r="F2673" s="7" t="n">
        <v>-115.699996948242</v>
      </c>
      <c r="G2673" s="7" t="n">
        <v>180</v>
      </c>
    </row>
    <row r="2674" spans="1:8">
      <c r="A2674" t="s">
        <v>4</v>
      </c>
      <c r="B2674" s="4" t="s">
        <v>5</v>
      </c>
      <c r="C2674" s="4" t="s">
        <v>10</v>
      </c>
      <c r="D2674" s="4" t="s">
        <v>21</v>
      </c>
      <c r="E2674" s="4" t="s">
        <v>21</v>
      </c>
      <c r="F2674" s="4" t="s">
        <v>21</v>
      </c>
      <c r="G2674" s="4" t="s">
        <v>21</v>
      </c>
    </row>
    <row r="2675" spans="1:8">
      <c r="A2675" t="n">
        <v>22706</v>
      </c>
      <c r="B2675" s="38" t="n">
        <v>46</v>
      </c>
      <c r="C2675" s="7" t="n">
        <v>61491</v>
      </c>
      <c r="D2675" s="7" t="n">
        <v>0.800000011920929</v>
      </c>
      <c r="E2675" s="7" t="n">
        <v>3.65000009536743</v>
      </c>
      <c r="F2675" s="7" t="n">
        <v>-115.699996948242</v>
      </c>
      <c r="G2675" s="7" t="n">
        <v>180</v>
      </c>
    </row>
    <row r="2676" spans="1:8">
      <c r="A2676" t="s">
        <v>4</v>
      </c>
      <c r="B2676" s="4" t="s">
        <v>5</v>
      </c>
      <c r="C2676" s="4" t="s">
        <v>10</v>
      </c>
      <c r="D2676" s="4" t="s">
        <v>21</v>
      </c>
      <c r="E2676" s="4" t="s">
        <v>21</v>
      </c>
      <c r="F2676" s="4" t="s">
        <v>21</v>
      </c>
      <c r="G2676" s="4" t="s">
        <v>21</v>
      </c>
    </row>
    <row r="2677" spans="1:8">
      <c r="A2677" t="n">
        <v>22725</v>
      </c>
      <c r="B2677" s="38" t="n">
        <v>46</v>
      </c>
      <c r="C2677" s="7" t="n">
        <v>61492</v>
      </c>
      <c r="D2677" s="7" t="n">
        <v>-1.5</v>
      </c>
      <c r="E2677" s="7" t="n">
        <v>3.65000009536743</v>
      </c>
      <c r="F2677" s="7" t="n">
        <v>-114.300003051758</v>
      </c>
      <c r="G2677" s="7" t="n">
        <v>180</v>
      </c>
    </row>
    <row r="2678" spans="1:8">
      <c r="A2678" t="s">
        <v>4</v>
      </c>
      <c r="B2678" s="4" t="s">
        <v>5</v>
      </c>
      <c r="C2678" s="4" t="s">
        <v>10</v>
      </c>
      <c r="D2678" s="4" t="s">
        <v>21</v>
      </c>
      <c r="E2678" s="4" t="s">
        <v>21</v>
      </c>
      <c r="F2678" s="4" t="s">
        <v>21</v>
      </c>
      <c r="G2678" s="4" t="s">
        <v>21</v>
      </c>
    </row>
    <row r="2679" spans="1:8">
      <c r="A2679" t="n">
        <v>22744</v>
      </c>
      <c r="B2679" s="38" t="n">
        <v>46</v>
      </c>
      <c r="C2679" s="7" t="n">
        <v>61493</v>
      </c>
      <c r="D2679" s="7" t="n">
        <v>0</v>
      </c>
      <c r="E2679" s="7" t="n">
        <v>3.65000009536743</v>
      </c>
      <c r="F2679" s="7" t="n">
        <v>-114.300003051758</v>
      </c>
      <c r="G2679" s="7" t="n">
        <v>180</v>
      </c>
    </row>
    <row r="2680" spans="1:8">
      <c r="A2680" t="s">
        <v>4</v>
      </c>
      <c r="B2680" s="4" t="s">
        <v>5</v>
      </c>
      <c r="C2680" s="4" t="s">
        <v>10</v>
      </c>
      <c r="D2680" s="4" t="s">
        <v>21</v>
      </c>
      <c r="E2680" s="4" t="s">
        <v>21</v>
      </c>
      <c r="F2680" s="4" t="s">
        <v>21</v>
      </c>
      <c r="G2680" s="4" t="s">
        <v>21</v>
      </c>
    </row>
    <row r="2681" spans="1:8">
      <c r="A2681" t="n">
        <v>22763</v>
      </c>
      <c r="B2681" s="38" t="n">
        <v>46</v>
      </c>
      <c r="C2681" s="7" t="n">
        <v>61494</v>
      </c>
      <c r="D2681" s="7" t="n">
        <v>1.5</v>
      </c>
      <c r="E2681" s="7" t="n">
        <v>3.65000009536743</v>
      </c>
      <c r="F2681" s="7" t="n">
        <v>-114.300003051758</v>
      </c>
      <c r="G2681" s="7" t="n">
        <v>180</v>
      </c>
    </row>
    <row r="2682" spans="1:8">
      <c r="A2682" t="s">
        <v>4</v>
      </c>
      <c r="B2682" s="4" t="s">
        <v>5</v>
      </c>
      <c r="C2682" s="4" t="s">
        <v>10</v>
      </c>
      <c r="D2682" s="4" t="s">
        <v>21</v>
      </c>
      <c r="E2682" s="4" t="s">
        <v>21</v>
      </c>
      <c r="F2682" s="4" t="s">
        <v>21</v>
      </c>
      <c r="G2682" s="4" t="s">
        <v>21</v>
      </c>
    </row>
    <row r="2683" spans="1:8">
      <c r="A2683" t="n">
        <v>22782</v>
      </c>
      <c r="B2683" s="38" t="n">
        <v>46</v>
      </c>
      <c r="C2683" s="7" t="n">
        <v>61495</v>
      </c>
      <c r="D2683" s="7" t="n">
        <v>-0.800000011920929</v>
      </c>
      <c r="E2683" s="7" t="n">
        <v>3.65000009536743</v>
      </c>
      <c r="F2683" s="7" t="n">
        <v>-113</v>
      </c>
      <c r="G2683" s="7" t="n">
        <v>180</v>
      </c>
    </row>
    <row r="2684" spans="1:8">
      <c r="A2684" t="s">
        <v>4</v>
      </c>
      <c r="B2684" s="4" t="s">
        <v>5</v>
      </c>
      <c r="C2684" s="4" t="s">
        <v>10</v>
      </c>
      <c r="D2684" s="4" t="s">
        <v>21</v>
      </c>
      <c r="E2684" s="4" t="s">
        <v>21</v>
      </c>
      <c r="F2684" s="4" t="s">
        <v>21</v>
      </c>
      <c r="G2684" s="4" t="s">
        <v>21</v>
      </c>
    </row>
    <row r="2685" spans="1:8">
      <c r="A2685" t="n">
        <v>22801</v>
      </c>
      <c r="B2685" s="38" t="n">
        <v>46</v>
      </c>
      <c r="C2685" s="7" t="n">
        <v>61496</v>
      </c>
      <c r="D2685" s="7" t="n">
        <v>0.800000011920929</v>
      </c>
      <c r="E2685" s="7" t="n">
        <v>3.65000009536743</v>
      </c>
      <c r="F2685" s="7" t="n">
        <v>-113</v>
      </c>
      <c r="G2685" s="7" t="n">
        <v>180</v>
      </c>
    </row>
    <row r="2686" spans="1:8">
      <c r="A2686" t="s">
        <v>4</v>
      </c>
      <c r="B2686" s="4" t="s">
        <v>5</v>
      </c>
      <c r="C2686" s="4" t="s">
        <v>10</v>
      </c>
      <c r="D2686" s="4" t="s">
        <v>21</v>
      </c>
      <c r="E2686" s="4" t="s">
        <v>21</v>
      </c>
      <c r="F2686" s="4" t="s">
        <v>21</v>
      </c>
      <c r="G2686" s="4" t="s">
        <v>21</v>
      </c>
    </row>
    <row r="2687" spans="1:8">
      <c r="A2687" t="n">
        <v>22820</v>
      </c>
      <c r="B2687" s="38" t="n">
        <v>46</v>
      </c>
      <c r="C2687" s="7" t="n">
        <v>7032</v>
      </c>
      <c r="D2687" s="7" t="n">
        <v>0</v>
      </c>
      <c r="E2687" s="7" t="n">
        <v>3.65000009536743</v>
      </c>
      <c r="F2687" s="7" t="n">
        <v>-115</v>
      </c>
      <c r="G2687" s="7" t="n">
        <v>180</v>
      </c>
    </row>
    <row r="2688" spans="1:8">
      <c r="A2688" t="s">
        <v>4</v>
      </c>
      <c r="B2688" s="4" t="s">
        <v>5</v>
      </c>
      <c r="C2688" s="4" t="s">
        <v>15</v>
      </c>
      <c r="D2688" s="4" t="s">
        <v>15</v>
      </c>
      <c r="E2688" s="4" t="s">
        <v>21</v>
      </c>
      <c r="F2688" s="4" t="s">
        <v>21</v>
      </c>
      <c r="G2688" s="4" t="s">
        <v>21</v>
      </c>
      <c r="H2688" s="4" t="s">
        <v>10</v>
      </c>
    </row>
    <row r="2689" spans="1:8">
      <c r="A2689" t="n">
        <v>22839</v>
      </c>
      <c r="B2689" s="32" t="n">
        <v>45</v>
      </c>
      <c r="C2689" s="7" t="n">
        <v>2</v>
      </c>
      <c r="D2689" s="7" t="n">
        <v>3</v>
      </c>
      <c r="E2689" s="7" t="n">
        <v>0.310000002384186</v>
      </c>
      <c r="F2689" s="7" t="n">
        <v>4.71999979019165</v>
      </c>
      <c r="G2689" s="7" t="n">
        <v>-119.279998779297</v>
      </c>
      <c r="H2689" s="7" t="n">
        <v>0</v>
      </c>
    </row>
    <row r="2690" spans="1:8">
      <c r="A2690" t="s">
        <v>4</v>
      </c>
      <c r="B2690" s="4" t="s">
        <v>5</v>
      </c>
      <c r="C2690" s="4" t="s">
        <v>15</v>
      </c>
      <c r="D2690" s="4" t="s">
        <v>15</v>
      </c>
      <c r="E2690" s="4" t="s">
        <v>21</v>
      </c>
      <c r="F2690" s="4" t="s">
        <v>21</v>
      </c>
      <c r="G2690" s="4" t="s">
        <v>21</v>
      </c>
      <c r="H2690" s="4" t="s">
        <v>10</v>
      </c>
      <c r="I2690" s="4" t="s">
        <v>15</v>
      </c>
    </row>
    <row r="2691" spans="1:8">
      <c r="A2691" t="n">
        <v>22856</v>
      </c>
      <c r="B2691" s="32" t="n">
        <v>45</v>
      </c>
      <c r="C2691" s="7" t="n">
        <v>4</v>
      </c>
      <c r="D2691" s="7" t="n">
        <v>3</v>
      </c>
      <c r="E2691" s="7" t="n">
        <v>2.65000009536743</v>
      </c>
      <c r="F2691" s="7" t="n">
        <v>155.240005493164</v>
      </c>
      <c r="G2691" s="7" t="n">
        <v>356</v>
      </c>
      <c r="H2691" s="7" t="n">
        <v>0</v>
      </c>
      <c r="I2691" s="7" t="n">
        <v>1</v>
      </c>
    </row>
    <row r="2692" spans="1:8">
      <c r="A2692" t="s">
        <v>4</v>
      </c>
      <c r="B2692" s="4" t="s">
        <v>5</v>
      </c>
      <c r="C2692" s="4" t="s">
        <v>15</v>
      </c>
      <c r="D2692" s="4" t="s">
        <v>15</v>
      </c>
      <c r="E2692" s="4" t="s">
        <v>21</v>
      </c>
      <c r="F2692" s="4" t="s">
        <v>10</v>
      </c>
    </row>
    <row r="2693" spans="1:8">
      <c r="A2693" t="n">
        <v>22874</v>
      </c>
      <c r="B2693" s="32" t="n">
        <v>45</v>
      </c>
      <c r="C2693" s="7" t="n">
        <v>5</v>
      </c>
      <c r="D2693" s="7" t="n">
        <v>3</v>
      </c>
      <c r="E2693" s="7" t="n">
        <v>8.19999980926514</v>
      </c>
      <c r="F2693" s="7" t="n">
        <v>0</v>
      </c>
    </row>
    <row r="2694" spans="1:8">
      <c r="A2694" t="s">
        <v>4</v>
      </c>
      <c r="B2694" s="4" t="s">
        <v>5</v>
      </c>
      <c r="C2694" s="4" t="s">
        <v>15</v>
      </c>
      <c r="D2694" s="4" t="s">
        <v>15</v>
      </c>
      <c r="E2694" s="4" t="s">
        <v>21</v>
      </c>
      <c r="F2694" s="4" t="s">
        <v>10</v>
      </c>
    </row>
    <row r="2695" spans="1:8">
      <c r="A2695" t="n">
        <v>22883</v>
      </c>
      <c r="B2695" s="32" t="n">
        <v>45</v>
      </c>
      <c r="C2695" s="7" t="n">
        <v>11</v>
      </c>
      <c r="D2695" s="7" t="n">
        <v>3</v>
      </c>
      <c r="E2695" s="7" t="n">
        <v>20.2999992370605</v>
      </c>
      <c r="F2695" s="7" t="n">
        <v>0</v>
      </c>
    </row>
    <row r="2696" spans="1:8">
      <c r="A2696" t="s">
        <v>4</v>
      </c>
      <c r="B2696" s="4" t="s">
        <v>5</v>
      </c>
      <c r="C2696" s="4" t="s">
        <v>15</v>
      </c>
      <c r="D2696" s="4" t="s">
        <v>15</v>
      </c>
      <c r="E2696" s="4" t="s">
        <v>21</v>
      </c>
      <c r="F2696" s="4" t="s">
        <v>10</v>
      </c>
    </row>
    <row r="2697" spans="1:8">
      <c r="A2697" t="n">
        <v>22892</v>
      </c>
      <c r="B2697" s="32" t="n">
        <v>45</v>
      </c>
      <c r="C2697" s="7" t="n">
        <v>5</v>
      </c>
      <c r="D2697" s="7" t="n">
        <v>3</v>
      </c>
      <c r="E2697" s="7" t="n">
        <v>7.59999990463257</v>
      </c>
      <c r="F2697" s="7" t="n">
        <v>4000</v>
      </c>
    </row>
    <row r="2698" spans="1:8">
      <c r="A2698" t="s">
        <v>4</v>
      </c>
      <c r="B2698" s="4" t="s">
        <v>5</v>
      </c>
      <c r="C2698" s="4" t="s">
        <v>15</v>
      </c>
    </row>
    <row r="2699" spans="1:8">
      <c r="A2699" t="n">
        <v>22901</v>
      </c>
      <c r="B2699" s="51" t="n">
        <v>116</v>
      </c>
      <c r="C2699" s="7" t="n">
        <v>0</v>
      </c>
    </row>
    <row r="2700" spans="1:8">
      <c r="A2700" t="s">
        <v>4</v>
      </c>
      <c r="B2700" s="4" t="s">
        <v>5</v>
      </c>
      <c r="C2700" s="4" t="s">
        <v>15</v>
      </c>
      <c r="D2700" s="4" t="s">
        <v>10</v>
      </c>
    </row>
    <row r="2701" spans="1:8">
      <c r="A2701" t="n">
        <v>22903</v>
      </c>
      <c r="B2701" s="51" t="n">
        <v>116</v>
      </c>
      <c r="C2701" s="7" t="n">
        <v>2</v>
      </c>
      <c r="D2701" s="7" t="n">
        <v>1</v>
      </c>
    </row>
    <row r="2702" spans="1:8">
      <c r="A2702" t="s">
        <v>4</v>
      </c>
      <c r="B2702" s="4" t="s">
        <v>5</v>
      </c>
      <c r="C2702" s="4" t="s">
        <v>15</v>
      </c>
      <c r="D2702" s="4" t="s">
        <v>9</v>
      </c>
    </row>
    <row r="2703" spans="1:8">
      <c r="A2703" t="n">
        <v>22907</v>
      </c>
      <c r="B2703" s="51" t="n">
        <v>116</v>
      </c>
      <c r="C2703" s="7" t="n">
        <v>5</v>
      </c>
      <c r="D2703" s="7" t="n">
        <v>1112014848</v>
      </c>
    </row>
    <row r="2704" spans="1:8">
      <c r="A2704" t="s">
        <v>4</v>
      </c>
      <c r="B2704" s="4" t="s">
        <v>5</v>
      </c>
      <c r="C2704" s="4" t="s">
        <v>15</v>
      </c>
      <c r="D2704" s="4" t="s">
        <v>10</v>
      </c>
    </row>
    <row r="2705" spans="1:9">
      <c r="A2705" t="n">
        <v>22913</v>
      </c>
      <c r="B2705" s="51" t="n">
        <v>116</v>
      </c>
      <c r="C2705" s="7" t="n">
        <v>6</v>
      </c>
      <c r="D2705" s="7" t="n">
        <v>1</v>
      </c>
    </row>
    <row r="2706" spans="1:9">
      <c r="A2706" t="s">
        <v>4</v>
      </c>
      <c r="B2706" s="4" t="s">
        <v>5</v>
      </c>
      <c r="C2706" s="4" t="s">
        <v>15</v>
      </c>
      <c r="D2706" s="4" t="s">
        <v>10</v>
      </c>
      <c r="E2706" s="4" t="s">
        <v>9</v>
      </c>
      <c r="F2706" s="4" t="s">
        <v>10</v>
      </c>
      <c r="G2706" s="4" t="s">
        <v>9</v>
      </c>
      <c r="H2706" s="4" t="s">
        <v>15</v>
      </c>
    </row>
    <row r="2707" spans="1:9">
      <c r="A2707" t="n">
        <v>22917</v>
      </c>
      <c r="B2707" s="14" t="n">
        <v>49</v>
      </c>
      <c r="C2707" s="7" t="n">
        <v>0</v>
      </c>
      <c r="D2707" s="7" t="n">
        <v>555</v>
      </c>
      <c r="E2707" s="7" t="n">
        <v>1060320051</v>
      </c>
      <c r="F2707" s="7" t="n">
        <v>0</v>
      </c>
      <c r="G2707" s="7" t="n">
        <v>0</v>
      </c>
      <c r="H2707" s="7" t="n">
        <v>0</v>
      </c>
    </row>
    <row r="2708" spans="1:9">
      <c r="A2708" t="s">
        <v>4</v>
      </c>
      <c r="B2708" s="4" t="s">
        <v>5</v>
      </c>
      <c r="C2708" s="4" t="s">
        <v>15</v>
      </c>
      <c r="D2708" s="4" t="s">
        <v>10</v>
      </c>
      <c r="E2708" s="4" t="s">
        <v>21</v>
      </c>
    </row>
    <row r="2709" spans="1:9">
      <c r="A2709" t="n">
        <v>22932</v>
      </c>
      <c r="B2709" s="28" t="n">
        <v>58</v>
      </c>
      <c r="C2709" s="7" t="n">
        <v>100</v>
      </c>
      <c r="D2709" s="7" t="n">
        <v>1000</v>
      </c>
      <c r="E2709" s="7" t="n">
        <v>1</v>
      </c>
    </row>
    <row r="2710" spans="1:9">
      <c r="A2710" t="s">
        <v>4</v>
      </c>
      <c r="B2710" s="4" t="s">
        <v>5</v>
      </c>
      <c r="C2710" s="4" t="s">
        <v>15</v>
      </c>
      <c r="D2710" s="4" t="s">
        <v>10</v>
      </c>
    </row>
    <row r="2711" spans="1:9">
      <c r="A2711" t="n">
        <v>22940</v>
      </c>
      <c r="B2711" s="28" t="n">
        <v>58</v>
      </c>
      <c r="C2711" s="7" t="n">
        <v>255</v>
      </c>
      <c r="D2711" s="7" t="n">
        <v>0</v>
      </c>
    </row>
    <row r="2712" spans="1:9">
      <c r="A2712" t="s">
        <v>4</v>
      </c>
      <c r="B2712" s="4" t="s">
        <v>5</v>
      </c>
      <c r="C2712" s="4" t="s">
        <v>15</v>
      </c>
      <c r="D2712" s="4" t="s">
        <v>10</v>
      </c>
    </row>
    <row r="2713" spans="1:9">
      <c r="A2713" t="n">
        <v>22944</v>
      </c>
      <c r="B2713" s="32" t="n">
        <v>45</v>
      </c>
      <c r="C2713" s="7" t="n">
        <v>7</v>
      </c>
      <c r="D2713" s="7" t="n">
        <v>255</v>
      </c>
    </row>
    <row r="2714" spans="1:9">
      <c r="A2714" t="s">
        <v>4</v>
      </c>
      <c r="B2714" s="4" t="s">
        <v>5</v>
      </c>
      <c r="C2714" s="4" t="s">
        <v>15</v>
      </c>
      <c r="D2714" s="4" t="s">
        <v>15</v>
      </c>
      <c r="E2714" s="4" t="s">
        <v>21</v>
      </c>
      <c r="F2714" s="4" t="s">
        <v>21</v>
      </c>
      <c r="G2714" s="4" t="s">
        <v>21</v>
      </c>
      <c r="H2714" s="4" t="s">
        <v>10</v>
      </c>
      <c r="I2714" s="4" t="s">
        <v>15</v>
      </c>
    </row>
    <row r="2715" spans="1:9">
      <c r="A2715" t="n">
        <v>22948</v>
      </c>
      <c r="B2715" s="32" t="n">
        <v>45</v>
      </c>
      <c r="C2715" s="7" t="n">
        <v>4</v>
      </c>
      <c r="D2715" s="7" t="n">
        <v>3</v>
      </c>
      <c r="E2715" s="7" t="n">
        <v>359.040008544922</v>
      </c>
      <c r="F2715" s="7" t="n">
        <v>163.910003662109</v>
      </c>
      <c r="G2715" s="7" t="n">
        <v>356</v>
      </c>
      <c r="H2715" s="7" t="n">
        <v>15000</v>
      </c>
      <c r="I2715" s="7" t="n">
        <v>1</v>
      </c>
    </row>
    <row r="2716" spans="1:9">
      <c r="A2716" t="s">
        <v>4</v>
      </c>
      <c r="B2716" s="4" t="s">
        <v>5</v>
      </c>
      <c r="C2716" s="4" t="s">
        <v>15</v>
      </c>
      <c r="D2716" s="4" t="s">
        <v>10</v>
      </c>
      <c r="E2716" s="4" t="s">
        <v>6</v>
      </c>
    </row>
    <row r="2717" spans="1:9">
      <c r="A2717" t="n">
        <v>22966</v>
      </c>
      <c r="B2717" s="47" t="n">
        <v>51</v>
      </c>
      <c r="C2717" s="7" t="n">
        <v>4</v>
      </c>
      <c r="D2717" s="7" t="n">
        <v>0</v>
      </c>
      <c r="E2717" s="7" t="s">
        <v>147</v>
      </c>
    </row>
    <row r="2718" spans="1:9">
      <c r="A2718" t="s">
        <v>4</v>
      </c>
      <c r="B2718" s="4" t="s">
        <v>5</v>
      </c>
      <c r="C2718" s="4" t="s">
        <v>10</v>
      </c>
    </row>
    <row r="2719" spans="1:9">
      <c r="A2719" t="n">
        <v>22980</v>
      </c>
      <c r="B2719" s="26" t="n">
        <v>16</v>
      </c>
      <c r="C2719" s="7" t="n">
        <v>0</v>
      </c>
    </row>
    <row r="2720" spans="1:9">
      <c r="A2720" t="s">
        <v>4</v>
      </c>
      <c r="B2720" s="4" t="s">
        <v>5</v>
      </c>
      <c r="C2720" s="4" t="s">
        <v>10</v>
      </c>
      <c r="D2720" s="4" t="s">
        <v>15</v>
      </c>
      <c r="E2720" s="4" t="s">
        <v>9</v>
      </c>
      <c r="F2720" s="4" t="s">
        <v>109</v>
      </c>
      <c r="G2720" s="4" t="s">
        <v>15</v>
      </c>
      <c r="H2720" s="4" t="s">
        <v>15</v>
      </c>
    </row>
    <row r="2721" spans="1:9">
      <c r="A2721" t="n">
        <v>22983</v>
      </c>
      <c r="B2721" s="53" t="n">
        <v>26</v>
      </c>
      <c r="C2721" s="7" t="n">
        <v>0</v>
      </c>
      <c r="D2721" s="7" t="n">
        <v>17</v>
      </c>
      <c r="E2721" s="7" t="n">
        <v>53037</v>
      </c>
      <c r="F2721" s="7" t="s">
        <v>283</v>
      </c>
      <c r="G2721" s="7" t="n">
        <v>2</v>
      </c>
      <c r="H2721" s="7" t="n">
        <v>0</v>
      </c>
    </row>
    <row r="2722" spans="1:9">
      <c r="A2722" t="s">
        <v>4</v>
      </c>
      <c r="B2722" s="4" t="s">
        <v>5</v>
      </c>
    </row>
    <row r="2723" spans="1:9">
      <c r="A2723" t="n">
        <v>23009</v>
      </c>
      <c r="B2723" s="54" t="n">
        <v>28</v>
      </c>
    </row>
    <row r="2724" spans="1:9">
      <c r="A2724" t="s">
        <v>4</v>
      </c>
      <c r="B2724" s="4" t="s">
        <v>5</v>
      </c>
      <c r="C2724" s="4" t="s">
        <v>10</v>
      </c>
      <c r="D2724" s="4" t="s">
        <v>15</v>
      </c>
    </row>
    <row r="2725" spans="1:9">
      <c r="A2725" t="n">
        <v>23010</v>
      </c>
      <c r="B2725" s="55" t="n">
        <v>89</v>
      </c>
      <c r="C2725" s="7" t="n">
        <v>65533</v>
      </c>
      <c r="D2725" s="7" t="n">
        <v>1</v>
      </c>
    </row>
    <row r="2726" spans="1:9">
      <c r="A2726" t="s">
        <v>4</v>
      </c>
      <c r="B2726" s="4" t="s">
        <v>5</v>
      </c>
      <c r="C2726" s="4" t="s">
        <v>15</v>
      </c>
      <c r="D2726" s="41" t="s">
        <v>77</v>
      </c>
      <c r="E2726" s="4" t="s">
        <v>5</v>
      </c>
      <c r="F2726" s="4" t="s">
        <v>15</v>
      </c>
      <c r="G2726" s="4" t="s">
        <v>10</v>
      </c>
      <c r="H2726" s="41" t="s">
        <v>78</v>
      </c>
      <c r="I2726" s="4" t="s">
        <v>15</v>
      </c>
      <c r="J2726" s="4" t="s">
        <v>22</v>
      </c>
    </row>
    <row r="2727" spans="1:9">
      <c r="A2727" t="n">
        <v>23014</v>
      </c>
      <c r="B2727" s="11" t="n">
        <v>5</v>
      </c>
      <c r="C2727" s="7" t="n">
        <v>28</v>
      </c>
      <c r="D2727" s="41" t="s">
        <v>3</v>
      </c>
      <c r="E2727" s="31" t="n">
        <v>64</v>
      </c>
      <c r="F2727" s="7" t="n">
        <v>5</v>
      </c>
      <c r="G2727" s="7" t="n">
        <v>3</v>
      </c>
      <c r="H2727" s="41" t="s">
        <v>3</v>
      </c>
      <c r="I2727" s="7" t="n">
        <v>1</v>
      </c>
      <c r="J2727" s="12" t="n">
        <f t="normal" ca="1">A2739</f>
        <v>0</v>
      </c>
    </row>
    <row r="2728" spans="1:9">
      <c r="A2728" t="s">
        <v>4</v>
      </c>
      <c r="B2728" s="4" t="s">
        <v>5</v>
      </c>
      <c r="C2728" s="4" t="s">
        <v>15</v>
      </c>
      <c r="D2728" s="4" t="s">
        <v>10</v>
      </c>
      <c r="E2728" s="4" t="s">
        <v>6</v>
      </c>
    </row>
    <row r="2729" spans="1:9">
      <c r="A2729" t="n">
        <v>23025</v>
      </c>
      <c r="B2729" s="47" t="n">
        <v>51</v>
      </c>
      <c r="C2729" s="7" t="n">
        <v>4</v>
      </c>
      <c r="D2729" s="7" t="n">
        <v>3</v>
      </c>
      <c r="E2729" s="7" t="s">
        <v>176</v>
      </c>
    </row>
    <row r="2730" spans="1:9">
      <c r="A2730" t="s">
        <v>4</v>
      </c>
      <c r="B2730" s="4" t="s">
        <v>5</v>
      </c>
      <c r="C2730" s="4" t="s">
        <v>10</v>
      </c>
    </row>
    <row r="2731" spans="1:9">
      <c r="A2731" t="n">
        <v>23038</v>
      </c>
      <c r="B2731" s="26" t="n">
        <v>16</v>
      </c>
      <c r="C2731" s="7" t="n">
        <v>0</v>
      </c>
    </row>
    <row r="2732" spans="1:9">
      <c r="A2732" t="s">
        <v>4</v>
      </c>
      <c r="B2732" s="4" t="s">
        <v>5</v>
      </c>
      <c r="C2732" s="4" t="s">
        <v>10</v>
      </c>
      <c r="D2732" s="4" t="s">
        <v>15</v>
      </c>
      <c r="E2732" s="4" t="s">
        <v>9</v>
      </c>
      <c r="F2732" s="4" t="s">
        <v>109</v>
      </c>
      <c r="G2732" s="4" t="s">
        <v>15</v>
      </c>
      <c r="H2732" s="4" t="s">
        <v>15</v>
      </c>
    </row>
    <row r="2733" spans="1:9">
      <c r="A2733" t="n">
        <v>23041</v>
      </c>
      <c r="B2733" s="53" t="n">
        <v>26</v>
      </c>
      <c r="C2733" s="7" t="n">
        <v>3</v>
      </c>
      <c r="D2733" s="7" t="n">
        <v>17</v>
      </c>
      <c r="E2733" s="7" t="n">
        <v>2423</v>
      </c>
      <c r="F2733" s="7" t="s">
        <v>284</v>
      </c>
      <c r="G2733" s="7" t="n">
        <v>2</v>
      </c>
      <c r="H2733" s="7" t="n">
        <v>0</v>
      </c>
    </row>
    <row r="2734" spans="1:9">
      <c r="A2734" t="s">
        <v>4</v>
      </c>
      <c r="B2734" s="4" t="s">
        <v>5</v>
      </c>
    </row>
    <row r="2735" spans="1:9">
      <c r="A2735" t="n">
        <v>23079</v>
      </c>
      <c r="B2735" s="54" t="n">
        <v>28</v>
      </c>
    </row>
    <row r="2736" spans="1:9">
      <c r="A2736" t="s">
        <v>4</v>
      </c>
      <c r="B2736" s="4" t="s">
        <v>5</v>
      </c>
      <c r="C2736" s="4" t="s">
        <v>10</v>
      </c>
      <c r="D2736" s="4" t="s">
        <v>15</v>
      </c>
    </row>
    <row r="2737" spans="1:10">
      <c r="A2737" t="n">
        <v>23080</v>
      </c>
      <c r="B2737" s="55" t="n">
        <v>89</v>
      </c>
      <c r="C2737" s="7" t="n">
        <v>65533</v>
      </c>
      <c r="D2737" s="7" t="n">
        <v>1</v>
      </c>
    </row>
    <row r="2738" spans="1:10">
      <c r="A2738" t="s">
        <v>4</v>
      </c>
      <c r="B2738" s="4" t="s">
        <v>5</v>
      </c>
      <c r="C2738" s="4" t="s">
        <v>15</v>
      </c>
      <c r="D2738" s="41" t="s">
        <v>77</v>
      </c>
      <c r="E2738" s="4" t="s">
        <v>5</v>
      </c>
      <c r="F2738" s="4" t="s">
        <v>15</v>
      </c>
      <c r="G2738" s="4" t="s">
        <v>10</v>
      </c>
      <c r="H2738" s="41" t="s">
        <v>78</v>
      </c>
      <c r="I2738" s="4" t="s">
        <v>15</v>
      </c>
      <c r="J2738" s="4" t="s">
        <v>22</v>
      </c>
    </row>
    <row r="2739" spans="1:10">
      <c r="A2739" t="n">
        <v>23084</v>
      </c>
      <c r="B2739" s="11" t="n">
        <v>5</v>
      </c>
      <c r="C2739" s="7" t="n">
        <v>28</v>
      </c>
      <c r="D2739" s="41" t="s">
        <v>3</v>
      </c>
      <c r="E2739" s="31" t="n">
        <v>64</v>
      </c>
      <c r="F2739" s="7" t="n">
        <v>5</v>
      </c>
      <c r="G2739" s="7" t="n">
        <v>9</v>
      </c>
      <c r="H2739" s="41" t="s">
        <v>3</v>
      </c>
      <c r="I2739" s="7" t="n">
        <v>1</v>
      </c>
      <c r="J2739" s="12" t="n">
        <f t="normal" ca="1">A2751</f>
        <v>0</v>
      </c>
    </row>
    <row r="2740" spans="1:10">
      <c r="A2740" t="s">
        <v>4</v>
      </c>
      <c r="B2740" s="4" t="s">
        <v>5</v>
      </c>
      <c r="C2740" s="4" t="s">
        <v>15</v>
      </c>
      <c r="D2740" s="4" t="s">
        <v>10</v>
      </c>
      <c r="E2740" s="4" t="s">
        <v>6</v>
      </c>
    </row>
    <row r="2741" spans="1:10">
      <c r="A2741" t="n">
        <v>23095</v>
      </c>
      <c r="B2741" s="47" t="n">
        <v>51</v>
      </c>
      <c r="C2741" s="7" t="n">
        <v>4</v>
      </c>
      <c r="D2741" s="7" t="n">
        <v>9</v>
      </c>
      <c r="E2741" s="7" t="s">
        <v>178</v>
      </c>
    </row>
    <row r="2742" spans="1:10">
      <c r="A2742" t="s">
        <v>4</v>
      </c>
      <c r="B2742" s="4" t="s">
        <v>5</v>
      </c>
      <c r="C2742" s="4" t="s">
        <v>10</v>
      </c>
    </row>
    <row r="2743" spans="1:10">
      <c r="A2743" t="n">
        <v>23109</v>
      </c>
      <c r="B2743" s="26" t="n">
        <v>16</v>
      </c>
      <c r="C2743" s="7" t="n">
        <v>0</v>
      </c>
    </row>
    <row r="2744" spans="1:10">
      <c r="A2744" t="s">
        <v>4</v>
      </c>
      <c r="B2744" s="4" t="s">
        <v>5</v>
      </c>
      <c r="C2744" s="4" t="s">
        <v>10</v>
      </c>
      <c r="D2744" s="4" t="s">
        <v>15</v>
      </c>
      <c r="E2744" s="4" t="s">
        <v>9</v>
      </c>
      <c r="F2744" s="4" t="s">
        <v>109</v>
      </c>
      <c r="G2744" s="4" t="s">
        <v>15</v>
      </c>
      <c r="H2744" s="4" t="s">
        <v>15</v>
      </c>
    </row>
    <row r="2745" spans="1:10">
      <c r="A2745" t="n">
        <v>23112</v>
      </c>
      <c r="B2745" s="53" t="n">
        <v>26</v>
      </c>
      <c r="C2745" s="7" t="n">
        <v>9</v>
      </c>
      <c r="D2745" s="7" t="n">
        <v>17</v>
      </c>
      <c r="E2745" s="7" t="n">
        <v>5394</v>
      </c>
      <c r="F2745" s="7" t="s">
        <v>285</v>
      </c>
      <c r="G2745" s="7" t="n">
        <v>2</v>
      </c>
      <c r="H2745" s="7" t="n">
        <v>0</v>
      </c>
    </row>
    <row r="2746" spans="1:10">
      <c r="A2746" t="s">
        <v>4</v>
      </c>
      <c r="B2746" s="4" t="s">
        <v>5</v>
      </c>
    </row>
    <row r="2747" spans="1:10">
      <c r="A2747" t="n">
        <v>23140</v>
      </c>
      <c r="B2747" s="54" t="n">
        <v>28</v>
      </c>
    </row>
    <row r="2748" spans="1:10">
      <c r="A2748" t="s">
        <v>4</v>
      </c>
      <c r="B2748" s="4" t="s">
        <v>5</v>
      </c>
      <c r="C2748" s="4" t="s">
        <v>10</v>
      </c>
      <c r="D2748" s="4" t="s">
        <v>15</v>
      </c>
    </row>
    <row r="2749" spans="1:10">
      <c r="A2749" t="n">
        <v>23141</v>
      </c>
      <c r="B2749" s="55" t="n">
        <v>89</v>
      </c>
      <c r="C2749" s="7" t="n">
        <v>65533</v>
      </c>
      <c r="D2749" s="7" t="n">
        <v>1</v>
      </c>
    </row>
    <row r="2750" spans="1:10">
      <c r="A2750" t="s">
        <v>4</v>
      </c>
      <c r="B2750" s="4" t="s">
        <v>5</v>
      </c>
      <c r="C2750" s="4" t="s">
        <v>15</v>
      </c>
      <c r="D2750" s="41" t="s">
        <v>77</v>
      </c>
      <c r="E2750" s="4" t="s">
        <v>5</v>
      </c>
      <c r="F2750" s="4" t="s">
        <v>15</v>
      </c>
      <c r="G2750" s="4" t="s">
        <v>10</v>
      </c>
      <c r="H2750" s="41" t="s">
        <v>78</v>
      </c>
      <c r="I2750" s="4" t="s">
        <v>15</v>
      </c>
      <c r="J2750" s="4" t="s">
        <v>22</v>
      </c>
    </row>
    <row r="2751" spans="1:10">
      <c r="A2751" t="n">
        <v>23145</v>
      </c>
      <c r="B2751" s="11" t="n">
        <v>5</v>
      </c>
      <c r="C2751" s="7" t="n">
        <v>28</v>
      </c>
      <c r="D2751" s="41" t="s">
        <v>3</v>
      </c>
      <c r="E2751" s="31" t="n">
        <v>64</v>
      </c>
      <c r="F2751" s="7" t="n">
        <v>5</v>
      </c>
      <c r="G2751" s="7" t="n">
        <v>11</v>
      </c>
      <c r="H2751" s="41" t="s">
        <v>3</v>
      </c>
      <c r="I2751" s="7" t="n">
        <v>1</v>
      </c>
      <c r="J2751" s="12" t="n">
        <f t="normal" ca="1">A2763</f>
        <v>0</v>
      </c>
    </row>
    <row r="2752" spans="1:10">
      <c r="A2752" t="s">
        <v>4</v>
      </c>
      <c r="B2752" s="4" t="s">
        <v>5</v>
      </c>
      <c r="C2752" s="4" t="s">
        <v>15</v>
      </c>
      <c r="D2752" s="4" t="s">
        <v>10</v>
      </c>
      <c r="E2752" s="4" t="s">
        <v>6</v>
      </c>
    </row>
    <row r="2753" spans="1:10">
      <c r="A2753" t="n">
        <v>23156</v>
      </c>
      <c r="B2753" s="47" t="n">
        <v>51</v>
      </c>
      <c r="C2753" s="7" t="n">
        <v>4</v>
      </c>
      <c r="D2753" s="7" t="n">
        <v>11</v>
      </c>
      <c r="E2753" s="7" t="s">
        <v>137</v>
      </c>
    </row>
    <row r="2754" spans="1:10">
      <c r="A2754" t="s">
        <v>4</v>
      </c>
      <c r="B2754" s="4" t="s">
        <v>5</v>
      </c>
      <c r="C2754" s="4" t="s">
        <v>10</v>
      </c>
    </row>
    <row r="2755" spans="1:10">
      <c r="A2755" t="n">
        <v>23170</v>
      </c>
      <c r="B2755" s="26" t="n">
        <v>16</v>
      </c>
      <c r="C2755" s="7" t="n">
        <v>0</v>
      </c>
    </row>
    <row r="2756" spans="1:10">
      <c r="A2756" t="s">
        <v>4</v>
      </c>
      <c r="B2756" s="4" t="s">
        <v>5</v>
      </c>
      <c r="C2756" s="4" t="s">
        <v>10</v>
      </c>
      <c r="D2756" s="4" t="s">
        <v>15</v>
      </c>
      <c r="E2756" s="4" t="s">
        <v>9</v>
      </c>
      <c r="F2756" s="4" t="s">
        <v>109</v>
      </c>
      <c r="G2756" s="4" t="s">
        <v>15</v>
      </c>
      <c r="H2756" s="4" t="s">
        <v>15</v>
      </c>
    </row>
    <row r="2757" spans="1:10">
      <c r="A2757" t="n">
        <v>23173</v>
      </c>
      <c r="B2757" s="53" t="n">
        <v>26</v>
      </c>
      <c r="C2757" s="7" t="n">
        <v>11</v>
      </c>
      <c r="D2757" s="7" t="n">
        <v>17</v>
      </c>
      <c r="E2757" s="7" t="n">
        <v>10416</v>
      </c>
      <c r="F2757" s="7" t="s">
        <v>286</v>
      </c>
      <c r="G2757" s="7" t="n">
        <v>2</v>
      </c>
      <c r="H2757" s="7" t="n">
        <v>0</v>
      </c>
    </row>
    <row r="2758" spans="1:10">
      <c r="A2758" t="s">
        <v>4</v>
      </c>
      <c r="B2758" s="4" t="s">
        <v>5</v>
      </c>
    </row>
    <row r="2759" spans="1:10">
      <c r="A2759" t="n">
        <v>23216</v>
      </c>
      <c r="B2759" s="54" t="n">
        <v>28</v>
      </c>
    </row>
    <row r="2760" spans="1:10">
      <c r="A2760" t="s">
        <v>4</v>
      </c>
      <c r="B2760" s="4" t="s">
        <v>5</v>
      </c>
      <c r="C2760" s="4" t="s">
        <v>10</v>
      </c>
      <c r="D2760" s="4" t="s">
        <v>15</v>
      </c>
    </row>
    <row r="2761" spans="1:10">
      <c r="A2761" t="n">
        <v>23217</v>
      </c>
      <c r="B2761" s="55" t="n">
        <v>89</v>
      </c>
      <c r="C2761" s="7" t="n">
        <v>65533</v>
      </c>
      <c r="D2761" s="7" t="n">
        <v>1</v>
      </c>
    </row>
    <row r="2762" spans="1:10">
      <c r="A2762" t="s">
        <v>4</v>
      </c>
      <c r="B2762" s="4" t="s">
        <v>5</v>
      </c>
      <c r="C2762" s="4" t="s">
        <v>15</v>
      </c>
      <c r="D2762" s="41" t="s">
        <v>77</v>
      </c>
      <c r="E2762" s="4" t="s">
        <v>5</v>
      </c>
      <c r="F2762" s="4" t="s">
        <v>15</v>
      </c>
      <c r="G2762" s="4" t="s">
        <v>10</v>
      </c>
      <c r="H2762" s="41" t="s">
        <v>78</v>
      </c>
      <c r="I2762" s="4" t="s">
        <v>15</v>
      </c>
      <c r="J2762" s="4" t="s">
        <v>22</v>
      </c>
    </row>
    <row r="2763" spans="1:10">
      <c r="A2763" t="n">
        <v>23221</v>
      </c>
      <c r="B2763" s="11" t="n">
        <v>5</v>
      </c>
      <c r="C2763" s="7" t="n">
        <v>28</v>
      </c>
      <c r="D2763" s="41" t="s">
        <v>3</v>
      </c>
      <c r="E2763" s="31" t="n">
        <v>64</v>
      </c>
      <c r="F2763" s="7" t="n">
        <v>5</v>
      </c>
      <c r="G2763" s="7" t="n">
        <v>1</v>
      </c>
      <c r="H2763" s="41" t="s">
        <v>3</v>
      </c>
      <c r="I2763" s="7" t="n">
        <v>1</v>
      </c>
      <c r="J2763" s="12" t="n">
        <f t="normal" ca="1">A2775</f>
        <v>0</v>
      </c>
    </row>
    <row r="2764" spans="1:10">
      <c r="A2764" t="s">
        <v>4</v>
      </c>
      <c r="B2764" s="4" t="s">
        <v>5</v>
      </c>
      <c r="C2764" s="4" t="s">
        <v>15</v>
      </c>
      <c r="D2764" s="4" t="s">
        <v>10</v>
      </c>
      <c r="E2764" s="4" t="s">
        <v>6</v>
      </c>
    </row>
    <row r="2765" spans="1:10">
      <c r="A2765" t="n">
        <v>23232</v>
      </c>
      <c r="B2765" s="47" t="n">
        <v>51</v>
      </c>
      <c r="C2765" s="7" t="n">
        <v>4</v>
      </c>
      <c r="D2765" s="7" t="n">
        <v>1</v>
      </c>
      <c r="E2765" s="7" t="s">
        <v>176</v>
      </c>
    </row>
    <row r="2766" spans="1:10">
      <c r="A2766" t="s">
        <v>4</v>
      </c>
      <c r="B2766" s="4" t="s">
        <v>5</v>
      </c>
      <c r="C2766" s="4" t="s">
        <v>10</v>
      </c>
    </row>
    <row r="2767" spans="1:10">
      <c r="A2767" t="n">
        <v>23245</v>
      </c>
      <c r="B2767" s="26" t="n">
        <v>16</v>
      </c>
      <c r="C2767" s="7" t="n">
        <v>0</v>
      </c>
    </row>
    <row r="2768" spans="1:10">
      <c r="A2768" t="s">
        <v>4</v>
      </c>
      <c r="B2768" s="4" t="s">
        <v>5</v>
      </c>
      <c r="C2768" s="4" t="s">
        <v>10</v>
      </c>
      <c r="D2768" s="4" t="s">
        <v>15</v>
      </c>
      <c r="E2768" s="4" t="s">
        <v>9</v>
      </c>
      <c r="F2768" s="4" t="s">
        <v>109</v>
      </c>
      <c r="G2768" s="4" t="s">
        <v>15</v>
      </c>
      <c r="H2768" s="4" t="s">
        <v>15</v>
      </c>
    </row>
    <row r="2769" spans="1:10">
      <c r="A2769" t="n">
        <v>23248</v>
      </c>
      <c r="B2769" s="53" t="n">
        <v>26</v>
      </c>
      <c r="C2769" s="7" t="n">
        <v>1</v>
      </c>
      <c r="D2769" s="7" t="n">
        <v>17</v>
      </c>
      <c r="E2769" s="7" t="n">
        <v>1442</v>
      </c>
      <c r="F2769" s="7" t="s">
        <v>287</v>
      </c>
      <c r="G2769" s="7" t="n">
        <v>2</v>
      </c>
      <c r="H2769" s="7" t="n">
        <v>0</v>
      </c>
    </row>
    <row r="2770" spans="1:10">
      <c r="A2770" t="s">
        <v>4</v>
      </c>
      <c r="B2770" s="4" t="s">
        <v>5</v>
      </c>
    </row>
    <row r="2771" spans="1:10">
      <c r="A2771" t="n">
        <v>23288</v>
      </c>
      <c r="B2771" s="54" t="n">
        <v>28</v>
      </c>
    </row>
    <row r="2772" spans="1:10">
      <c r="A2772" t="s">
        <v>4</v>
      </c>
      <c r="B2772" s="4" t="s">
        <v>5</v>
      </c>
      <c r="C2772" s="4" t="s">
        <v>10</v>
      </c>
      <c r="D2772" s="4" t="s">
        <v>15</v>
      </c>
    </row>
    <row r="2773" spans="1:10">
      <c r="A2773" t="n">
        <v>23289</v>
      </c>
      <c r="B2773" s="55" t="n">
        <v>89</v>
      </c>
      <c r="C2773" s="7" t="n">
        <v>65533</v>
      </c>
      <c r="D2773" s="7" t="n">
        <v>1</v>
      </c>
    </row>
    <row r="2774" spans="1:10">
      <c r="A2774" t="s">
        <v>4</v>
      </c>
      <c r="B2774" s="4" t="s">
        <v>5</v>
      </c>
      <c r="C2774" s="4" t="s">
        <v>15</v>
      </c>
      <c r="D2774" s="41" t="s">
        <v>77</v>
      </c>
      <c r="E2774" s="4" t="s">
        <v>5</v>
      </c>
      <c r="F2774" s="4" t="s">
        <v>15</v>
      </c>
      <c r="G2774" s="4" t="s">
        <v>10</v>
      </c>
      <c r="H2774" s="41" t="s">
        <v>78</v>
      </c>
      <c r="I2774" s="4" t="s">
        <v>15</v>
      </c>
      <c r="J2774" s="4" t="s">
        <v>22</v>
      </c>
    </row>
    <row r="2775" spans="1:10">
      <c r="A2775" t="n">
        <v>23293</v>
      </c>
      <c r="B2775" s="11" t="n">
        <v>5</v>
      </c>
      <c r="C2775" s="7" t="n">
        <v>28</v>
      </c>
      <c r="D2775" s="41" t="s">
        <v>3</v>
      </c>
      <c r="E2775" s="31" t="n">
        <v>64</v>
      </c>
      <c r="F2775" s="7" t="n">
        <v>5</v>
      </c>
      <c r="G2775" s="7" t="n">
        <v>7</v>
      </c>
      <c r="H2775" s="41" t="s">
        <v>3</v>
      </c>
      <c r="I2775" s="7" t="n">
        <v>1</v>
      </c>
      <c r="J2775" s="12" t="n">
        <f t="normal" ca="1">A2787</f>
        <v>0</v>
      </c>
    </row>
    <row r="2776" spans="1:10">
      <c r="A2776" t="s">
        <v>4</v>
      </c>
      <c r="B2776" s="4" t="s">
        <v>5</v>
      </c>
      <c r="C2776" s="4" t="s">
        <v>15</v>
      </c>
      <c r="D2776" s="4" t="s">
        <v>10</v>
      </c>
      <c r="E2776" s="4" t="s">
        <v>6</v>
      </c>
    </row>
    <row r="2777" spans="1:10">
      <c r="A2777" t="n">
        <v>23304</v>
      </c>
      <c r="B2777" s="47" t="n">
        <v>51</v>
      </c>
      <c r="C2777" s="7" t="n">
        <v>4</v>
      </c>
      <c r="D2777" s="7" t="n">
        <v>7</v>
      </c>
      <c r="E2777" s="7" t="s">
        <v>288</v>
      </c>
    </row>
    <row r="2778" spans="1:10">
      <c r="A2778" t="s">
        <v>4</v>
      </c>
      <c r="B2778" s="4" t="s">
        <v>5</v>
      </c>
      <c r="C2778" s="4" t="s">
        <v>10</v>
      </c>
    </row>
    <row r="2779" spans="1:10">
      <c r="A2779" t="n">
        <v>23318</v>
      </c>
      <c r="B2779" s="26" t="n">
        <v>16</v>
      </c>
      <c r="C2779" s="7" t="n">
        <v>0</v>
      </c>
    </row>
    <row r="2780" spans="1:10">
      <c r="A2780" t="s">
        <v>4</v>
      </c>
      <c r="B2780" s="4" t="s">
        <v>5</v>
      </c>
      <c r="C2780" s="4" t="s">
        <v>10</v>
      </c>
      <c r="D2780" s="4" t="s">
        <v>15</v>
      </c>
      <c r="E2780" s="4" t="s">
        <v>9</v>
      </c>
      <c r="F2780" s="4" t="s">
        <v>109</v>
      </c>
      <c r="G2780" s="4" t="s">
        <v>15</v>
      </c>
      <c r="H2780" s="4" t="s">
        <v>15</v>
      </c>
    </row>
    <row r="2781" spans="1:10">
      <c r="A2781" t="n">
        <v>23321</v>
      </c>
      <c r="B2781" s="53" t="n">
        <v>26</v>
      </c>
      <c r="C2781" s="7" t="n">
        <v>7</v>
      </c>
      <c r="D2781" s="7" t="n">
        <v>17</v>
      </c>
      <c r="E2781" s="7" t="n">
        <v>4435</v>
      </c>
      <c r="F2781" s="7" t="s">
        <v>289</v>
      </c>
      <c r="G2781" s="7" t="n">
        <v>2</v>
      </c>
      <c r="H2781" s="7" t="n">
        <v>0</v>
      </c>
    </row>
    <row r="2782" spans="1:10">
      <c r="A2782" t="s">
        <v>4</v>
      </c>
      <c r="B2782" s="4" t="s">
        <v>5</v>
      </c>
    </row>
    <row r="2783" spans="1:10">
      <c r="A2783" t="n">
        <v>23370</v>
      </c>
      <c r="B2783" s="54" t="n">
        <v>28</v>
      </c>
    </row>
    <row r="2784" spans="1:10">
      <c r="A2784" t="s">
        <v>4</v>
      </c>
      <c r="B2784" s="4" t="s">
        <v>5</v>
      </c>
      <c r="C2784" s="4" t="s">
        <v>10</v>
      </c>
      <c r="D2784" s="4" t="s">
        <v>15</v>
      </c>
    </row>
    <row r="2785" spans="1:10">
      <c r="A2785" t="n">
        <v>23371</v>
      </c>
      <c r="B2785" s="55" t="n">
        <v>89</v>
      </c>
      <c r="C2785" s="7" t="n">
        <v>65533</v>
      </c>
      <c r="D2785" s="7" t="n">
        <v>1</v>
      </c>
    </row>
    <row r="2786" spans="1:10">
      <c r="A2786" t="s">
        <v>4</v>
      </c>
      <c r="B2786" s="4" t="s">
        <v>5</v>
      </c>
      <c r="C2786" s="4" t="s">
        <v>15</v>
      </c>
      <c r="D2786" s="41" t="s">
        <v>77</v>
      </c>
      <c r="E2786" s="4" t="s">
        <v>5</v>
      </c>
      <c r="F2786" s="4" t="s">
        <v>15</v>
      </c>
      <c r="G2786" s="4" t="s">
        <v>10</v>
      </c>
      <c r="H2786" s="41" t="s">
        <v>78</v>
      </c>
      <c r="I2786" s="4" t="s">
        <v>15</v>
      </c>
      <c r="J2786" s="4" t="s">
        <v>22</v>
      </c>
    </row>
    <row r="2787" spans="1:10">
      <c r="A2787" t="n">
        <v>23375</v>
      </c>
      <c r="B2787" s="11" t="n">
        <v>5</v>
      </c>
      <c r="C2787" s="7" t="n">
        <v>28</v>
      </c>
      <c r="D2787" s="41" t="s">
        <v>3</v>
      </c>
      <c r="E2787" s="31" t="n">
        <v>64</v>
      </c>
      <c r="F2787" s="7" t="n">
        <v>5</v>
      </c>
      <c r="G2787" s="7" t="n">
        <v>6</v>
      </c>
      <c r="H2787" s="41" t="s">
        <v>3</v>
      </c>
      <c r="I2787" s="7" t="n">
        <v>1</v>
      </c>
      <c r="J2787" s="12" t="n">
        <f t="normal" ca="1">A2799</f>
        <v>0</v>
      </c>
    </row>
    <row r="2788" spans="1:10">
      <c r="A2788" t="s">
        <v>4</v>
      </c>
      <c r="B2788" s="4" t="s">
        <v>5</v>
      </c>
      <c r="C2788" s="4" t="s">
        <v>15</v>
      </c>
      <c r="D2788" s="4" t="s">
        <v>10</v>
      </c>
      <c r="E2788" s="4" t="s">
        <v>6</v>
      </c>
    </row>
    <row r="2789" spans="1:10">
      <c r="A2789" t="n">
        <v>23386</v>
      </c>
      <c r="B2789" s="47" t="n">
        <v>51</v>
      </c>
      <c r="C2789" s="7" t="n">
        <v>4</v>
      </c>
      <c r="D2789" s="7" t="n">
        <v>6</v>
      </c>
      <c r="E2789" s="7" t="s">
        <v>195</v>
      </c>
    </row>
    <row r="2790" spans="1:10">
      <c r="A2790" t="s">
        <v>4</v>
      </c>
      <c r="B2790" s="4" t="s">
        <v>5</v>
      </c>
      <c r="C2790" s="4" t="s">
        <v>10</v>
      </c>
    </row>
    <row r="2791" spans="1:10">
      <c r="A2791" t="n">
        <v>23399</v>
      </c>
      <c r="B2791" s="26" t="n">
        <v>16</v>
      </c>
      <c r="C2791" s="7" t="n">
        <v>0</v>
      </c>
    </row>
    <row r="2792" spans="1:10">
      <c r="A2792" t="s">
        <v>4</v>
      </c>
      <c r="B2792" s="4" t="s">
        <v>5</v>
      </c>
      <c r="C2792" s="4" t="s">
        <v>10</v>
      </c>
      <c r="D2792" s="4" t="s">
        <v>15</v>
      </c>
      <c r="E2792" s="4" t="s">
        <v>9</v>
      </c>
      <c r="F2792" s="4" t="s">
        <v>109</v>
      </c>
      <c r="G2792" s="4" t="s">
        <v>15</v>
      </c>
      <c r="H2792" s="4" t="s">
        <v>15</v>
      </c>
    </row>
    <row r="2793" spans="1:10">
      <c r="A2793" t="n">
        <v>23402</v>
      </c>
      <c r="B2793" s="53" t="n">
        <v>26</v>
      </c>
      <c r="C2793" s="7" t="n">
        <v>6</v>
      </c>
      <c r="D2793" s="7" t="n">
        <v>17</v>
      </c>
      <c r="E2793" s="7" t="n">
        <v>8467</v>
      </c>
      <c r="F2793" s="7" t="s">
        <v>290</v>
      </c>
      <c r="G2793" s="7" t="n">
        <v>2</v>
      </c>
      <c r="H2793" s="7" t="n">
        <v>0</v>
      </c>
    </row>
    <row r="2794" spans="1:10">
      <c r="A2794" t="s">
        <v>4</v>
      </c>
      <c r="B2794" s="4" t="s">
        <v>5</v>
      </c>
    </row>
    <row r="2795" spans="1:10">
      <c r="A2795" t="n">
        <v>23485</v>
      </c>
      <c r="B2795" s="54" t="n">
        <v>28</v>
      </c>
    </row>
    <row r="2796" spans="1:10">
      <c r="A2796" t="s">
        <v>4</v>
      </c>
      <c r="B2796" s="4" t="s">
        <v>5</v>
      </c>
      <c r="C2796" s="4" t="s">
        <v>10</v>
      </c>
      <c r="D2796" s="4" t="s">
        <v>15</v>
      </c>
    </row>
    <row r="2797" spans="1:10">
      <c r="A2797" t="n">
        <v>23486</v>
      </c>
      <c r="B2797" s="55" t="n">
        <v>89</v>
      </c>
      <c r="C2797" s="7" t="n">
        <v>65533</v>
      </c>
      <c r="D2797" s="7" t="n">
        <v>1</v>
      </c>
    </row>
    <row r="2798" spans="1:10">
      <c r="A2798" t="s">
        <v>4</v>
      </c>
      <c r="B2798" s="4" t="s">
        <v>5</v>
      </c>
      <c r="C2798" s="4" t="s">
        <v>15</v>
      </c>
      <c r="D2798" s="4" t="s">
        <v>10</v>
      </c>
      <c r="E2798" s="4" t="s">
        <v>21</v>
      </c>
    </row>
    <row r="2799" spans="1:10">
      <c r="A2799" t="n">
        <v>23490</v>
      </c>
      <c r="B2799" s="28" t="n">
        <v>58</v>
      </c>
      <c r="C2799" s="7" t="n">
        <v>101</v>
      </c>
      <c r="D2799" s="7" t="n">
        <v>300</v>
      </c>
      <c r="E2799" s="7" t="n">
        <v>1</v>
      </c>
    </row>
    <row r="2800" spans="1:10">
      <c r="A2800" t="s">
        <v>4</v>
      </c>
      <c r="B2800" s="4" t="s">
        <v>5</v>
      </c>
      <c r="C2800" s="4" t="s">
        <v>15</v>
      </c>
      <c r="D2800" s="4" t="s">
        <v>10</v>
      </c>
    </row>
    <row r="2801" spans="1:10">
      <c r="A2801" t="n">
        <v>23498</v>
      </c>
      <c r="B2801" s="28" t="n">
        <v>58</v>
      </c>
      <c r="C2801" s="7" t="n">
        <v>254</v>
      </c>
      <c r="D2801" s="7" t="n">
        <v>0</v>
      </c>
    </row>
    <row r="2802" spans="1:10">
      <c r="A2802" t="s">
        <v>4</v>
      </c>
      <c r="B2802" s="4" t="s">
        <v>5</v>
      </c>
      <c r="C2802" s="4" t="s">
        <v>15</v>
      </c>
      <c r="D2802" s="4" t="s">
        <v>15</v>
      </c>
      <c r="E2802" s="4" t="s">
        <v>21</v>
      </c>
      <c r="F2802" s="4" t="s">
        <v>21</v>
      </c>
      <c r="G2802" s="4" t="s">
        <v>21</v>
      </c>
      <c r="H2802" s="4" t="s">
        <v>10</v>
      </c>
    </row>
    <row r="2803" spans="1:10">
      <c r="A2803" t="n">
        <v>23502</v>
      </c>
      <c r="B2803" s="32" t="n">
        <v>45</v>
      </c>
      <c r="C2803" s="7" t="n">
        <v>2</v>
      </c>
      <c r="D2803" s="7" t="n">
        <v>3</v>
      </c>
      <c r="E2803" s="7" t="n">
        <v>-1.25</v>
      </c>
      <c r="F2803" s="7" t="n">
        <v>4.44000005722046</v>
      </c>
      <c r="G2803" s="7" t="n">
        <v>-119.660003662109</v>
      </c>
      <c r="H2803" s="7" t="n">
        <v>0</v>
      </c>
    </row>
    <row r="2804" spans="1:10">
      <c r="A2804" t="s">
        <v>4</v>
      </c>
      <c r="B2804" s="4" t="s">
        <v>5</v>
      </c>
      <c r="C2804" s="4" t="s">
        <v>15</v>
      </c>
      <c r="D2804" s="4" t="s">
        <v>15</v>
      </c>
      <c r="E2804" s="4" t="s">
        <v>21</v>
      </c>
      <c r="F2804" s="4" t="s">
        <v>21</v>
      </c>
      <c r="G2804" s="4" t="s">
        <v>21</v>
      </c>
      <c r="H2804" s="4" t="s">
        <v>10</v>
      </c>
      <c r="I2804" s="4" t="s">
        <v>15</v>
      </c>
    </row>
    <row r="2805" spans="1:10">
      <c r="A2805" t="n">
        <v>23519</v>
      </c>
      <c r="B2805" s="32" t="n">
        <v>45</v>
      </c>
      <c r="C2805" s="7" t="n">
        <v>4</v>
      </c>
      <c r="D2805" s="7" t="n">
        <v>3</v>
      </c>
      <c r="E2805" s="7" t="n">
        <v>355.140014648438</v>
      </c>
      <c r="F2805" s="7" t="n">
        <v>34.5499992370605</v>
      </c>
      <c r="G2805" s="7" t="n">
        <v>354</v>
      </c>
      <c r="H2805" s="7" t="n">
        <v>0</v>
      </c>
      <c r="I2805" s="7" t="n">
        <v>1</v>
      </c>
    </row>
    <row r="2806" spans="1:10">
      <c r="A2806" t="s">
        <v>4</v>
      </c>
      <c r="B2806" s="4" t="s">
        <v>5</v>
      </c>
      <c r="C2806" s="4" t="s">
        <v>15</v>
      </c>
      <c r="D2806" s="4" t="s">
        <v>15</v>
      </c>
      <c r="E2806" s="4" t="s">
        <v>21</v>
      </c>
      <c r="F2806" s="4" t="s">
        <v>10</v>
      </c>
    </row>
    <row r="2807" spans="1:10">
      <c r="A2807" t="n">
        <v>23537</v>
      </c>
      <c r="B2807" s="32" t="n">
        <v>45</v>
      </c>
      <c r="C2807" s="7" t="n">
        <v>5</v>
      </c>
      <c r="D2807" s="7" t="n">
        <v>3</v>
      </c>
      <c r="E2807" s="7" t="n">
        <v>3.29999995231628</v>
      </c>
      <c r="F2807" s="7" t="n">
        <v>0</v>
      </c>
    </row>
    <row r="2808" spans="1:10">
      <c r="A2808" t="s">
        <v>4</v>
      </c>
      <c r="B2808" s="4" t="s">
        <v>5</v>
      </c>
      <c r="C2808" s="4" t="s">
        <v>15</v>
      </c>
      <c r="D2808" s="4" t="s">
        <v>15</v>
      </c>
      <c r="E2808" s="4" t="s">
        <v>21</v>
      </c>
      <c r="F2808" s="4" t="s">
        <v>10</v>
      </c>
    </row>
    <row r="2809" spans="1:10">
      <c r="A2809" t="n">
        <v>23546</v>
      </c>
      <c r="B2809" s="32" t="n">
        <v>45</v>
      </c>
      <c r="C2809" s="7" t="n">
        <v>11</v>
      </c>
      <c r="D2809" s="7" t="n">
        <v>3</v>
      </c>
      <c r="E2809" s="7" t="n">
        <v>30</v>
      </c>
      <c r="F2809" s="7" t="n">
        <v>0</v>
      </c>
    </row>
    <row r="2810" spans="1:10">
      <c r="A2810" t="s">
        <v>4</v>
      </c>
      <c r="B2810" s="4" t="s">
        <v>5</v>
      </c>
      <c r="C2810" s="4" t="s">
        <v>15</v>
      </c>
      <c r="D2810" s="4" t="s">
        <v>15</v>
      </c>
      <c r="E2810" s="4" t="s">
        <v>21</v>
      </c>
      <c r="F2810" s="4" t="s">
        <v>21</v>
      </c>
      <c r="G2810" s="4" t="s">
        <v>21</v>
      </c>
      <c r="H2810" s="4" t="s">
        <v>10</v>
      </c>
      <c r="I2810" s="4" t="s">
        <v>15</v>
      </c>
    </row>
    <row r="2811" spans="1:10">
      <c r="A2811" t="n">
        <v>23555</v>
      </c>
      <c r="B2811" s="32" t="n">
        <v>45</v>
      </c>
      <c r="C2811" s="7" t="n">
        <v>4</v>
      </c>
      <c r="D2811" s="7" t="n">
        <v>3</v>
      </c>
      <c r="E2811" s="7" t="n">
        <v>352.510009765625</v>
      </c>
      <c r="F2811" s="7" t="n">
        <v>27.0699996948242</v>
      </c>
      <c r="G2811" s="7" t="n">
        <v>354</v>
      </c>
      <c r="H2811" s="7" t="n">
        <v>15000</v>
      </c>
      <c r="I2811" s="7" t="n">
        <v>1</v>
      </c>
    </row>
    <row r="2812" spans="1:10">
      <c r="A2812" t="s">
        <v>4</v>
      </c>
      <c r="B2812" s="4" t="s">
        <v>5</v>
      </c>
      <c r="C2812" s="4" t="s">
        <v>15</v>
      </c>
      <c r="D2812" s="4" t="s">
        <v>15</v>
      </c>
      <c r="E2812" s="4" t="s">
        <v>21</v>
      </c>
      <c r="F2812" s="4" t="s">
        <v>10</v>
      </c>
    </row>
    <row r="2813" spans="1:10">
      <c r="A2813" t="n">
        <v>23573</v>
      </c>
      <c r="B2813" s="32" t="n">
        <v>45</v>
      </c>
      <c r="C2813" s="7" t="n">
        <v>5</v>
      </c>
      <c r="D2813" s="7" t="n">
        <v>3</v>
      </c>
      <c r="E2813" s="7" t="n">
        <v>2.79999995231628</v>
      </c>
      <c r="F2813" s="7" t="n">
        <v>15000</v>
      </c>
    </row>
    <row r="2814" spans="1:10">
      <c r="A2814" t="s">
        <v>4</v>
      </c>
      <c r="B2814" s="4" t="s">
        <v>5</v>
      </c>
      <c r="C2814" s="4" t="s">
        <v>15</v>
      </c>
      <c r="D2814" s="4" t="s">
        <v>10</v>
      </c>
    </row>
    <row r="2815" spans="1:10">
      <c r="A2815" t="n">
        <v>23582</v>
      </c>
      <c r="B2815" s="28" t="n">
        <v>58</v>
      </c>
      <c r="C2815" s="7" t="n">
        <v>255</v>
      </c>
      <c r="D2815" s="7" t="n">
        <v>0</v>
      </c>
    </row>
    <row r="2816" spans="1:10">
      <c r="A2816" t="s">
        <v>4</v>
      </c>
      <c r="B2816" s="4" t="s">
        <v>5</v>
      </c>
      <c r="C2816" s="4" t="s">
        <v>10</v>
      </c>
      <c r="D2816" s="4" t="s">
        <v>15</v>
      </c>
      <c r="E2816" s="4" t="s">
        <v>6</v>
      </c>
      <c r="F2816" s="4" t="s">
        <v>21</v>
      </c>
      <c r="G2816" s="4" t="s">
        <v>21</v>
      </c>
      <c r="H2816" s="4" t="s">
        <v>21</v>
      </c>
    </row>
    <row r="2817" spans="1:9">
      <c r="A2817" t="n">
        <v>23586</v>
      </c>
      <c r="B2817" s="50" t="n">
        <v>48</v>
      </c>
      <c r="C2817" s="7" t="n">
        <v>0</v>
      </c>
      <c r="D2817" s="7" t="n">
        <v>0</v>
      </c>
      <c r="E2817" s="7" t="s">
        <v>100</v>
      </c>
      <c r="F2817" s="7" t="n">
        <v>-1</v>
      </c>
      <c r="G2817" s="7" t="n">
        <v>1</v>
      </c>
      <c r="H2817" s="7" t="n">
        <v>0</v>
      </c>
    </row>
    <row r="2818" spans="1:9">
      <c r="A2818" t="s">
        <v>4</v>
      </c>
      <c r="B2818" s="4" t="s">
        <v>5</v>
      </c>
      <c r="C2818" s="4" t="s">
        <v>10</v>
      </c>
      <c r="D2818" s="4" t="s">
        <v>15</v>
      </c>
      <c r="E2818" s="4" t="s">
        <v>6</v>
      </c>
      <c r="F2818" s="4" t="s">
        <v>21</v>
      </c>
      <c r="G2818" s="4" t="s">
        <v>21</v>
      </c>
      <c r="H2818" s="4" t="s">
        <v>21</v>
      </c>
    </row>
    <row r="2819" spans="1:9">
      <c r="A2819" t="n">
        <v>23615</v>
      </c>
      <c r="B2819" s="50" t="n">
        <v>48</v>
      </c>
      <c r="C2819" s="7" t="n">
        <v>61491</v>
      </c>
      <c r="D2819" s="7" t="n">
        <v>0</v>
      </c>
      <c r="E2819" s="7" t="s">
        <v>100</v>
      </c>
      <c r="F2819" s="7" t="n">
        <v>-1</v>
      </c>
      <c r="G2819" s="7" t="n">
        <v>1</v>
      </c>
      <c r="H2819" s="7" t="n">
        <v>0</v>
      </c>
    </row>
    <row r="2820" spans="1:9">
      <c r="A2820" t="s">
        <v>4</v>
      </c>
      <c r="B2820" s="4" t="s">
        <v>5</v>
      </c>
      <c r="C2820" s="4" t="s">
        <v>10</v>
      </c>
      <c r="D2820" s="4" t="s">
        <v>15</v>
      </c>
      <c r="E2820" s="4" t="s">
        <v>6</v>
      </c>
      <c r="F2820" s="4" t="s">
        <v>21</v>
      </c>
      <c r="G2820" s="4" t="s">
        <v>21</v>
      </c>
      <c r="H2820" s="4" t="s">
        <v>21</v>
      </c>
    </row>
    <row r="2821" spans="1:9">
      <c r="A2821" t="n">
        <v>23644</v>
      </c>
      <c r="B2821" s="50" t="n">
        <v>48</v>
      </c>
      <c r="C2821" s="7" t="n">
        <v>61492</v>
      </c>
      <c r="D2821" s="7" t="n">
        <v>0</v>
      </c>
      <c r="E2821" s="7" t="s">
        <v>100</v>
      </c>
      <c r="F2821" s="7" t="n">
        <v>-1</v>
      </c>
      <c r="G2821" s="7" t="n">
        <v>1</v>
      </c>
      <c r="H2821" s="7" t="n">
        <v>0</v>
      </c>
    </row>
    <row r="2822" spans="1:9">
      <c r="A2822" t="s">
        <v>4</v>
      </c>
      <c r="B2822" s="4" t="s">
        <v>5</v>
      </c>
      <c r="C2822" s="4" t="s">
        <v>10</v>
      </c>
      <c r="D2822" s="4" t="s">
        <v>15</v>
      </c>
      <c r="E2822" s="4" t="s">
        <v>6</v>
      </c>
      <c r="F2822" s="4" t="s">
        <v>21</v>
      </c>
      <c r="G2822" s="4" t="s">
        <v>21</v>
      </c>
      <c r="H2822" s="4" t="s">
        <v>21</v>
      </c>
    </row>
    <row r="2823" spans="1:9">
      <c r="A2823" t="n">
        <v>23673</v>
      </c>
      <c r="B2823" s="50" t="n">
        <v>48</v>
      </c>
      <c r="C2823" s="7" t="n">
        <v>61493</v>
      </c>
      <c r="D2823" s="7" t="n">
        <v>0</v>
      </c>
      <c r="E2823" s="7" t="s">
        <v>100</v>
      </c>
      <c r="F2823" s="7" t="n">
        <v>-1</v>
      </c>
      <c r="G2823" s="7" t="n">
        <v>1</v>
      </c>
      <c r="H2823" s="7" t="n">
        <v>0</v>
      </c>
    </row>
    <row r="2824" spans="1:9">
      <c r="A2824" t="s">
        <v>4</v>
      </c>
      <c r="B2824" s="4" t="s">
        <v>5</v>
      </c>
      <c r="C2824" s="4" t="s">
        <v>10</v>
      </c>
      <c r="D2824" s="4" t="s">
        <v>15</v>
      </c>
      <c r="E2824" s="4" t="s">
        <v>6</v>
      </c>
      <c r="F2824" s="4" t="s">
        <v>21</v>
      </c>
      <c r="G2824" s="4" t="s">
        <v>21</v>
      </c>
      <c r="H2824" s="4" t="s">
        <v>21</v>
      </c>
    </row>
    <row r="2825" spans="1:9">
      <c r="A2825" t="n">
        <v>23702</v>
      </c>
      <c r="B2825" s="50" t="n">
        <v>48</v>
      </c>
      <c r="C2825" s="7" t="n">
        <v>61494</v>
      </c>
      <c r="D2825" s="7" t="n">
        <v>0</v>
      </c>
      <c r="E2825" s="7" t="s">
        <v>100</v>
      </c>
      <c r="F2825" s="7" t="n">
        <v>-1</v>
      </c>
      <c r="G2825" s="7" t="n">
        <v>1</v>
      </c>
      <c r="H2825" s="7" t="n">
        <v>0</v>
      </c>
    </row>
    <row r="2826" spans="1:9">
      <c r="A2826" t="s">
        <v>4</v>
      </c>
      <c r="B2826" s="4" t="s">
        <v>5</v>
      </c>
      <c r="C2826" s="4" t="s">
        <v>10</v>
      </c>
      <c r="D2826" s="4" t="s">
        <v>15</v>
      </c>
      <c r="E2826" s="4" t="s">
        <v>6</v>
      </c>
      <c r="F2826" s="4" t="s">
        <v>21</v>
      </c>
      <c r="G2826" s="4" t="s">
        <v>21</v>
      </c>
      <c r="H2826" s="4" t="s">
        <v>21</v>
      </c>
    </row>
    <row r="2827" spans="1:9">
      <c r="A2827" t="n">
        <v>23731</v>
      </c>
      <c r="B2827" s="50" t="n">
        <v>48</v>
      </c>
      <c r="C2827" s="7" t="n">
        <v>61495</v>
      </c>
      <c r="D2827" s="7" t="n">
        <v>0</v>
      </c>
      <c r="E2827" s="7" t="s">
        <v>100</v>
      </c>
      <c r="F2827" s="7" t="n">
        <v>-1</v>
      </c>
      <c r="G2827" s="7" t="n">
        <v>1</v>
      </c>
      <c r="H2827" s="7" t="n">
        <v>0</v>
      </c>
    </row>
    <row r="2828" spans="1:9">
      <c r="A2828" t="s">
        <v>4</v>
      </c>
      <c r="B2828" s="4" t="s">
        <v>5</v>
      </c>
      <c r="C2828" s="4" t="s">
        <v>10</v>
      </c>
      <c r="D2828" s="4" t="s">
        <v>15</v>
      </c>
      <c r="E2828" s="4" t="s">
        <v>6</v>
      </c>
      <c r="F2828" s="4" t="s">
        <v>21</v>
      </c>
      <c r="G2828" s="4" t="s">
        <v>21</v>
      </c>
      <c r="H2828" s="4" t="s">
        <v>21</v>
      </c>
    </row>
    <row r="2829" spans="1:9">
      <c r="A2829" t="n">
        <v>23760</v>
      </c>
      <c r="B2829" s="50" t="n">
        <v>48</v>
      </c>
      <c r="C2829" s="7" t="n">
        <v>61496</v>
      </c>
      <c r="D2829" s="7" t="n">
        <v>0</v>
      </c>
      <c r="E2829" s="7" t="s">
        <v>100</v>
      </c>
      <c r="F2829" s="7" t="n">
        <v>-1</v>
      </c>
      <c r="G2829" s="7" t="n">
        <v>1</v>
      </c>
      <c r="H2829" s="7" t="n">
        <v>0</v>
      </c>
    </row>
    <row r="2830" spans="1:9">
      <c r="A2830" t="s">
        <v>4</v>
      </c>
      <c r="B2830" s="4" t="s">
        <v>5</v>
      </c>
      <c r="C2830" s="4" t="s">
        <v>15</v>
      </c>
      <c r="D2830" s="4" t="s">
        <v>10</v>
      </c>
      <c r="E2830" s="4" t="s">
        <v>6</v>
      </c>
    </row>
    <row r="2831" spans="1:9">
      <c r="A2831" t="n">
        <v>23789</v>
      </c>
      <c r="B2831" s="47" t="n">
        <v>51</v>
      </c>
      <c r="C2831" s="7" t="n">
        <v>4</v>
      </c>
      <c r="D2831" s="7" t="n">
        <v>28</v>
      </c>
      <c r="E2831" s="7" t="s">
        <v>151</v>
      </c>
    </row>
    <row r="2832" spans="1:9">
      <c r="A2832" t="s">
        <v>4</v>
      </c>
      <c r="B2832" s="4" t="s">
        <v>5</v>
      </c>
      <c r="C2832" s="4" t="s">
        <v>10</v>
      </c>
    </row>
    <row r="2833" spans="1:8">
      <c r="A2833" t="n">
        <v>23802</v>
      </c>
      <c r="B2833" s="26" t="n">
        <v>16</v>
      </c>
      <c r="C2833" s="7" t="n">
        <v>0</v>
      </c>
    </row>
    <row r="2834" spans="1:8">
      <c r="A2834" t="s">
        <v>4</v>
      </c>
      <c r="B2834" s="4" t="s">
        <v>5</v>
      </c>
      <c r="C2834" s="4" t="s">
        <v>10</v>
      </c>
      <c r="D2834" s="4" t="s">
        <v>15</v>
      </c>
      <c r="E2834" s="4" t="s">
        <v>9</v>
      </c>
      <c r="F2834" s="4" t="s">
        <v>109</v>
      </c>
      <c r="G2834" s="4" t="s">
        <v>15</v>
      </c>
      <c r="H2834" s="4" t="s">
        <v>15</v>
      </c>
      <c r="I2834" s="4" t="s">
        <v>15</v>
      </c>
      <c r="J2834" s="4" t="s">
        <v>9</v>
      </c>
      <c r="K2834" s="4" t="s">
        <v>109</v>
      </c>
      <c r="L2834" s="4" t="s">
        <v>15</v>
      </c>
      <c r="M2834" s="4" t="s">
        <v>15</v>
      </c>
      <c r="N2834" s="4" t="s">
        <v>15</v>
      </c>
      <c r="O2834" s="4" t="s">
        <v>9</v>
      </c>
      <c r="P2834" s="4" t="s">
        <v>109</v>
      </c>
      <c r="Q2834" s="4" t="s">
        <v>15</v>
      </c>
      <c r="R2834" s="4" t="s">
        <v>15</v>
      </c>
    </row>
    <row r="2835" spans="1:8">
      <c r="A2835" t="n">
        <v>23805</v>
      </c>
      <c r="B2835" s="53" t="n">
        <v>26</v>
      </c>
      <c r="C2835" s="7" t="n">
        <v>28</v>
      </c>
      <c r="D2835" s="7" t="n">
        <v>17</v>
      </c>
      <c r="E2835" s="7" t="n">
        <v>33431</v>
      </c>
      <c r="F2835" s="7" t="s">
        <v>291</v>
      </c>
      <c r="G2835" s="7" t="n">
        <v>2</v>
      </c>
      <c r="H2835" s="7" t="n">
        <v>3</v>
      </c>
      <c r="I2835" s="7" t="n">
        <v>17</v>
      </c>
      <c r="J2835" s="7" t="n">
        <v>33432</v>
      </c>
      <c r="K2835" s="7" t="s">
        <v>292</v>
      </c>
      <c r="L2835" s="7" t="n">
        <v>2</v>
      </c>
      <c r="M2835" s="7" t="n">
        <v>3</v>
      </c>
      <c r="N2835" s="7" t="n">
        <v>17</v>
      </c>
      <c r="O2835" s="7" t="n">
        <v>33433</v>
      </c>
      <c r="P2835" s="7" t="s">
        <v>293</v>
      </c>
      <c r="Q2835" s="7" t="n">
        <v>2</v>
      </c>
      <c r="R2835" s="7" t="n">
        <v>0</v>
      </c>
    </row>
    <row r="2836" spans="1:8">
      <c r="A2836" t="s">
        <v>4</v>
      </c>
      <c r="B2836" s="4" t="s">
        <v>5</v>
      </c>
    </row>
    <row r="2837" spans="1:8">
      <c r="A2837" t="n">
        <v>24018</v>
      </c>
      <c r="B2837" s="54" t="n">
        <v>28</v>
      </c>
    </row>
    <row r="2838" spans="1:8">
      <c r="A2838" t="s">
        <v>4</v>
      </c>
      <c r="B2838" s="4" t="s">
        <v>5</v>
      </c>
      <c r="C2838" s="4" t="s">
        <v>10</v>
      </c>
      <c r="D2838" s="4" t="s">
        <v>15</v>
      </c>
    </row>
    <row r="2839" spans="1:8">
      <c r="A2839" t="n">
        <v>24019</v>
      </c>
      <c r="B2839" s="55" t="n">
        <v>89</v>
      </c>
      <c r="C2839" s="7" t="n">
        <v>65533</v>
      </c>
      <c r="D2839" s="7" t="n">
        <v>1</v>
      </c>
    </row>
    <row r="2840" spans="1:8">
      <c r="A2840" t="s">
        <v>4</v>
      </c>
      <c r="B2840" s="4" t="s">
        <v>5</v>
      </c>
      <c r="C2840" s="4" t="s">
        <v>15</v>
      </c>
      <c r="D2840" s="4" t="s">
        <v>10</v>
      </c>
      <c r="E2840" s="4" t="s">
        <v>10</v>
      </c>
      <c r="F2840" s="4" t="s">
        <v>15</v>
      </c>
    </row>
    <row r="2841" spans="1:8">
      <c r="A2841" t="n">
        <v>24023</v>
      </c>
      <c r="B2841" s="56" t="n">
        <v>25</v>
      </c>
      <c r="C2841" s="7" t="n">
        <v>1</v>
      </c>
      <c r="D2841" s="7" t="n">
        <v>60</v>
      </c>
      <c r="E2841" s="7" t="n">
        <v>640</v>
      </c>
      <c r="F2841" s="7" t="n">
        <v>1</v>
      </c>
    </row>
    <row r="2842" spans="1:8">
      <c r="A2842" t="s">
        <v>4</v>
      </c>
      <c r="B2842" s="4" t="s">
        <v>5</v>
      </c>
      <c r="C2842" s="4" t="s">
        <v>15</v>
      </c>
      <c r="D2842" s="4" t="s">
        <v>10</v>
      </c>
      <c r="E2842" s="4" t="s">
        <v>6</v>
      </c>
    </row>
    <row r="2843" spans="1:8">
      <c r="A2843" t="n">
        <v>24030</v>
      </c>
      <c r="B2843" s="47" t="n">
        <v>51</v>
      </c>
      <c r="C2843" s="7" t="n">
        <v>4</v>
      </c>
      <c r="D2843" s="7" t="n">
        <v>0</v>
      </c>
      <c r="E2843" s="7" t="s">
        <v>108</v>
      </c>
    </row>
    <row r="2844" spans="1:8">
      <c r="A2844" t="s">
        <v>4</v>
      </c>
      <c r="B2844" s="4" t="s">
        <v>5</v>
      </c>
      <c r="C2844" s="4" t="s">
        <v>10</v>
      </c>
    </row>
    <row r="2845" spans="1:8">
      <c r="A2845" t="n">
        <v>24044</v>
      </c>
      <c r="B2845" s="26" t="n">
        <v>16</v>
      </c>
      <c r="C2845" s="7" t="n">
        <v>0</v>
      </c>
    </row>
    <row r="2846" spans="1:8">
      <c r="A2846" t="s">
        <v>4</v>
      </c>
      <c r="B2846" s="4" t="s">
        <v>5</v>
      </c>
      <c r="C2846" s="4" t="s">
        <v>10</v>
      </c>
      <c r="D2846" s="4" t="s">
        <v>15</v>
      </c>
      <c r="E2846" s="4" t="s">
        <v>9</v>
      </c>
      <c r="F2846" s="4" t="s">
        <v>109</v>
      </c>
      <c r="G2846" s="4" t="s">
        <v>15</v>
      </c>
      <c r="H2846" s="4" t="s">
        <v>15</v>
      </c>
    </row>
    <row r="2847" spans="1:8">
      <c r="A2847" t="n">
        <v>24047</v>
      </c>
      <c r="B2847" s="53" t="n">
        <v>26</v>
      </c>
      <c r="C2847" s="7" t="n">
        <v>0</v>
      </c>
      <c r="D2847" s="7" t="n">
        <v>17</v>
      </c>
      <c r="E2847" s="7" t="n">
        <v>53038</v>
      </c>
      <c r="F2847" s="7" t="s">
        <v>294</v>
      </c>
      <c r="G2847" s="7" t="n">
        <v>2</v>
      </c>
      <c r="H2847" s="7" t="n">
        <v>0</v>
      </c>
    </row>
    <row r="2848" spans="1:8">
      <c r="A2848" t="s">
        <v>4</v>
      </c>
      <c r="B2848" s="4" t="s">
        <v>5</v>
      </c>
    </row>
    <row r="2849" spans="1:18">
      <c r="A2849" t="n">
        <v>24077</v>
      </c>
      <c r="B2849" s="54" t="n">
        <v>28</v>
      </c>
    </row>
    <row r="2850" spans="1:18">
      <c r="A2850" t="s">
        <v>4</v>
      </c>
      <c r="B2850" s="4" t="s">
        <v>5</v>
      </c>
      <c r="C2850" s="4" t="s">
        <v>10</v>
      </c>
      <c r="D2850" s="4" t="s">
        <v>15</v>
      </c>
    </row>
    <row r="2851" spans="1:18">
      <c r="A2851" t="n">
        <v>24078</v>
      </c>
      <c r="B2851" s="55" t="n">
        <v>89</v>
      </c>
      <c r="C2851" s="7" t="n">
        <v>65533</v>
      </c>
      <c r="D2851" s="7" t="n">
        <v>1</v>
      </c>
    </row>
    <row r="2852" spans="1:18">
      <c r="A2852" t="s">
        <v>4</v>
      </c>
      <c r="B2852" s="4" t="s">
        <v>5</v>
      </c>
      <c r="C2852" s="4" t="s">
        <v>15</v>
      </c>
      <c r="D2852" s="4" t="s">
        <v>10</v>
      </c>
      <c r="E2852" s="4" t="s">
        <v>10</v>
      </c>
      <c r="F2852" s="4" t="s">
        <v>15</v>
      </c>
    </row>
    <row r="2853" spans="1:18">
      <c r="A2853" t="n">
        <v>24082</v>
      </c>
      <c r="B2853" s="56" t="n">
        <v>25</v>
      </c>
      <c r="C2853" s="7" t="n">
        <v>1</v>
      </c>
      <c r="D2853" s="7" t="n">
        <v>65535</v>
      </c>
      <c r="E2853" s="7" t="n">
        <v>65535</v>
      </c>
      <c r="F2853" s="7" t="n">
        <v>0</v>
      </c>
    </row>
    <row r="2854" spans="1:18">
      <c r="A2854" t="s">
        <v>4</v>
      </c>
      <c r="B2854" s="4" t="s">
        <v>5</v>
      </c>
      <c r="C2854" s="4" t="s">
        <v>15</v>
      </c>
      <c r="D2854" s="4" t="s">
        <v>10</v>
      </c>
      <c r="E2854" s="4" t="s">
        <v>21</v>
      </c>
    </row>
    <row r="2855" spans="1:18">
      <c r="A2855" t="n">
        <v>24089</v>
      </c>
      <c r="B2855" s="28" t="n">
        <v>58</v>
      </c>
      <c r="C2855" s="7" t="n">
        <v>101</v>
      </c>
      <c r="D2855" s="7" t="n">
        <v>300</v>
      </c>
      <c r="E2855" s="7" t="n">
        <v>1</v>
      </c>
    </row>
    <row r="2856" spans="1:18">
      <c r="A2856" t="s">
        <v>4</v>
      </c>
      <c r="B2856" s="4" t="s">
        <v>5</v>
      </c>
      <c r="C2856" s="4" t="s">
        <v>15</v>
      </c>
      <c r="D2856" s="4" t="s">
        <v>10</v>
      </c>
    </row>
    <row r="2857" spans="1:18">
      <c r="A2857" t="n">
        <v>24097</v>
      </c>
      <c r="B2857" s="28" t="n">
        <v>58</v>
      </c>
      <c r="C2857" s="7" t="n">
        <v>254</v>
      </c>
      <c r="D2857" s="7" t="n">
        <v>0</v>
      </c>
    </row>
    <row r="2858" spans="1:18">
      <c r="A2858" t="s">
        <v>4</v>
      </c>
      <c r="B2858" s="4" t="s">
        <v>5</v>
      </c>
      <c r="C2858" s="4" t="s">
        <v>15</v>
      </c>
      <c r="D2858" s="4" t="s">
        <v>15</v>
      </c>
      <c r="E2858" s="4" t="s">
        <v>21</v>
      </c>
      <c r="F2858" s="4" t="s">
        <v>21</v>
      </c>
      <c r="G2858" s="4" t="s">
        <v>21</v>
      </c>
      <c r="H2858" s="4" t="s">
        <v>10</v>
      </c>
    </row>
    <row r="2859" spans="1:18">
      <c r="A2859" t="n">
        <v>24101</v>
      </c>
      <c r="B2859" s="32" t="n">
        <v>45</v>
      </c>
      <c r="C2859" s="7" t="n">
        <v>2</v>
      </c>
      <c r="D2859" s="7" t="n">
        <v>3</v>
      </c>
      <c r="E2859" s="7" t="n">
        <v>1.23000001907349</v>
      </c>
      <c r="F2859" s="7" t="n">
        <v>4.6399998664856</v>
      </c>
      <c r="G2859" s="7" t="n">
        <v>-119.860000610352</v>
      </c>
      <c r="H2859" s="7" t="n">
        <v>0</v>
      </c>
    </row>
    <row r="2860" spans="1:18">
      <c r="A2860" t="s">
        <v>4</v>
      </c>
      <c r="B2860" s="4" t="s">
        <v>5</v>
      </c>
      <c r="C2860" s="4" t="s">
        <v>15</v>
      </c>
      <c r="D2860" s="4" t="s">
        <v>15</v>
      </c>
      <c r="E2860" s="4" t="s">
        <v>21</v>
      </c>
      <c r="F2860" s="4" t="s">
        <v>21</v>
      </c>
      <c r="G2860" s="4" t="s">
        <v>21</v>
      </c>
      <c r="H2860" s="4" t="s">
        <v>10</v>
      </c>
      <c r="I2860" s="4" t="s">
        <v>15</v>
      </c>
    </row>
    <row r="2861" spans="1:18">
      <c r="A2861" t="n">
        <v>24118</v>
      </c>
      <c r="B2861" s="32" t="n">
        <v>45</v>
      </c>
      <c r="C2861" s="7" t="n">
        <v>4</v>
      </c>
      <c r="D2861" s="7" t="n">
        <v>3</v>
      </c>
      <c r="E2861" s="7" t="n">
        <v>2.96000003814697</v>
      </c>
      <c r="F2861" s="7" t="n">
        <v>311.720001220703</v>
      </c>
      <c r="G2861" s="7" t="n">
        <v>0</v>
      </c>
      <c r="H2861" s="7" t="n">
        <v>0</v>
      </c>
      <c r="I2861" s="7" t="n">
        <v>1</v>
      </c>
    </row>
    <row r="2862" spans="1:18">
      <c r="A2862" t="s">
        <v>4</v>
      </c>
      <c r="B2862" s="4" t="s">
        <v>5</v>
      </c>
      <c r="C2862" s="4" t="s">
        <v>15</v>
      </c>
      <c r="D2862" s="4" t="s">
        <v>15</v>
      </c>
      <c r="E2862" s="4" t="s">
        <v>21</v>
      </c>
      <c r="F2862" s="4" t="s">
        <v>10</v>
      </c>
    </row>
    <row r="2863" spans="1:18">
      <c r="A2863" t="n">
        <v>24136</v>
      </c>
      <c r="B2863" s="32" t="n">
        <v>45</v>
      </c>
      <c r="C2863" s="7" t="n">
        <v>5</v>
      </c>
      <c r="D2863" s="7" t="n">
        <v>3</v>
      </c>
      <c r="E2863" s="7" t="n">
        <v>3.79999995231628</v>
      </c>
      <c r="F2863" s="7" t="n">
        <v>0</v>
      </c>
    </row>
    <row r="2864" spans="1:18">
      <c r="A2864" t="s">
        <v>4</v>
      </c>
      <c r="B2864" s="4" t="s">
        <v>5</v>
      </c>
      <c r="C2864" s="4" t="s">
        <v>15</v>
      </c>
      <c r="D2864" s="4" t="s">
        <v>15</v>
      </c>
      <c r="E2864" s="4" t="s">
        <v>21</v>
      </c>
      <c r="F2864" s="4" t="s">
        <v>10</v>
      </c>
    </row>
    <row r="2865" spans="1:9">
      <c r="A2865" t="n">
        <v>24145</v>
      </c>
      <c r="B2865" s="32" t="n">
        <v>45</v>
      </c>
      <c r="C2865" s="7" t="n">
        <v>11</v>
      </c>
      <c r="D2865" s="7" t="n">
        <v>3</v>
      </c>
      <c r="E2865" s="7" t="n">
        <v>30</v>
      </c>
      <c r="F2865" s="7" t="n">
        <v>0</v>
      </c>
    </row>
    <row r="2866" spans="1:9">
      <c r="A2866" t="s">
        <v>4</v>
      </c>
      <c r="B2866" s="4" t="s">
        <v>5</v>
      </c>
      <c r="C2866" s="4" t="s">
        <v>15</v>
      </c>
      <c r="D2866" s="4" t="s">
        <v>15</v>
      </c>
      <c r="E2866" s="4" t="s">
        <v>21</v>
      </c>
      <c r="F2866" s="4" t="s">
        <v>10</v>
      </c>
    </row>
    <row r="2867" spans="1:9">
      <c r="A2867" t="n">
        <v>24154</v>
      </c>
      <c r="B2867" s="32" t="n">
        <v>45</v>
      </c>
      <c r="C2867" s="7" t="n">
        <v>11</v>
      </c>
      <c r="D2867" s="7" t="n">
        <v>3</v>
      </c>
      <c r="E2867" s="7" t="n">
        <v>30</v>
      </c>
      <c r="F2867" s="7" t="n">
        <v>8000</v>
      </c>
    </row>
    <row r="2868" spans="1:9">
      <c r="A2868" t="s">
        <v>4</v>
      </c>
      <c r="B2868" s="4" t="s">
        <v>5</v>
      </c>
      <c r="C2868" s="4" t="s">
        <v>15</v>
      </c>
      <c r="D2868" s="4" t="s">
        <v>15</v>
      </c>
      <c r="E2868" s="4" t="s">
        <v>21</v>
      </c>
      <c r="F2868" s="4" t="s">
        <v>21</v>
      </c>
      <c r="G2868" s="4" t="s">
        <v>21</v>
      </c>
      <c r="H2868" s="4" t="s">
        <v>10</v>
      </c>
    </row>
    <row r="2869" spans="1:9">
      <c r="A2869" t="n">
        <v>24163</v>
      </c>
      <c r="B2869" s="32" t="n">
        <v>45</v>
      </c>
      <c r="C2869" s="7" t="n">
        <v>2</v>
      </c>
      <c r="D2869" s="7" t="n">
        <v>3</v>
      </c>
      <c r="E2869" s="7" t="n">
        <v>1.37999999523163</v>
      </c>
      <c r="F2869" s="7" t="n">
        <v>4.28000020980835</v>
      </c>
      <c r="G2869" s="7" t="n">
        <v>-119.660003662109</v>
      </c>
      <c r="H2869" s="7" t="n">
        <v>20000</v>
      </c>
    </row>
    <row r="2870" spans="1:9">
      <c r="A2870" t="s">
        <v>4</v>
      </c>
      <c r="B2870" s="4" t="s">
        <v>5</v>
      </c>
      <c r="C2870" s="4" t="s">
        <v>15</v>
      </c>
      <c r="D2870" s="4" t="s">
        <v>15</v>
      </c>
      <c r="E2870" s="4" t="s">
        <v>21</v>
      </c>
      <c r="F2870" s="4" t="s">
        <v>21</v>
      </c>
      <c r="G2870" s="4" t="s">
        <v>21</v>
      </c>
      <c r="H2870" s="4" t="s">
        <v>10</v>
      </c>
      <c r="I2870" s="4" t="s">
        <v>15</v>
      </c>
    </row>
    <row r="2871" spans="1:9">
      <c r="A2871" t="n">
        <v>24180</v>
      </c>
      <c r="B2871" s="32" t="n">
        <v>45</v>
      </c>
      <c r="C2871" s="7" t="n">
        <v>4</v>
      </c>
      <c r="D2871" s="7" t="n">
        <v>3</v>
      </c>
      <c r="E2871" s="7" t="n">
        <v>-3.8199999332428</v>
      </c>
      <c r="F2871" s="7" t="n">
        <v>322.769989013672</v>
      </c>
      <c r="G2871" s="7" t="n">
        <v>14</v>
      </c>
      <c r="H2871" s="7" t="n">
        <v>20000</v>
      </c>
      <c r="I2871" s="7" t="n">
        <v>0</v>
      </c>
    </row>
    <row r="2872" spans="1:9">
      <c r="A2872" t="s">
        <v>4</v>
      </c>
      <c r="B2872" s="4" t="s">
        <v>5</v>
      </c>
      <c r="C2872" s="4" t="s">
        <v>15</v>
      </c>
      <c r="D2872" s="4" t="s">
        <v>15</v>
      </c>
      <c r="E2872" s="4" t="s">
        <v>21</v>
      </c>
      <c r="F2872" s="4" t="s">
        <v>10</v>
      </c>
    </row>
    <row r="2873" spans="1:9">
      <c r="A2873" t="n">
        <v>24198</v>
      </c>
      <c r="B2873" s="32" t="n">
        <v>45</v>
      </c>
      <c r="C2873" s="7" t="n">
        <v>5</v>
      </c>
      <c r="D2873" s="7" t="n">
        <v>3</v>
      </c>
      <c r="E2873" s="7" t="n">
        <v>3</v>
      </c>
      <c r="F2873" s="7" t="n">
        <v>20000</v>
      </c>
    </row>
    <row r="2874" spans="1:9">
      <c r="A2874" t="s">
        <v>4</v>
      </c>
      <c r="B2874" s="4" t="s">
        <v>5</v>
      </c>
      <c r="C2874" s="4" t="s">
        <v>15</v>
      </c>
      <c r="D2874" s="4" t="s">
        <v>15</v>
      </c>
      <c r="E2874" s="4" t="s">
        <v>21</v>
      </c>
      <c r="F2874" s="4" t="s">
        <v>10</v>
      </c>
    </row>
    <row r="2875" spans="1:9">
      <c r="A2875" t="n">
        <v>24207</v>
      </c>
      <c r="B2875" s="32" t="n">
        <v>45</v>
      </c>
      <c r="C2875" s="7" t="n">
        <v>11</v>
      </c>
      <c r="D2875" s="7" t="n">
        <v>3</v>
      </c>
      <c r="E2875" s="7" t="n">
        <v>30</v>
      </c>
      <c r="F2875" s="7" t="n">
        <v>20000</v>
      </c>
    </row>
    <row r="2876" spans="1:9">
      <c r="A2876" t="s">
        <v>4</v>
      </c>
      <c r="B2876" s="4" t="s">
        <v>5</v>
      </c>
      <c r="C2876" s="4" t="s">
        <v>15</v>
      </c>
      <c r="D2876" s="4" t="s">
        <v>10</v>
      </c>
    </row>
    <row r="2877" spans="1:9">
      <c r="A2877" t="n">
        <v>24216</v>
      </c>
      <c r="B2877" s="28" t="n">
        <v>58</v>
      </c>
      <c r="C2877" s="7" t="n">
        <v>255</v>
      </c>
      <c r="D2877" s="7" t="n">
        <v>0</v>
      </c>
    </row>
    <row r="2878" spans="1:9">
      <c r="A2878" t="s">
        <v>4</v>
      </c>
      <c r="B2878" s="4" t="s">
        <v>5</v>
      </c>
      <c r="C2878" s="4" t="s">
        <v>15</v>
      </c>
      <c r="D2878" s="4" t="s">
        <v>10</v>
      </c>
      <c r="E2878" s="4" t="s">
        <v>15</v>
      </c>
    </row>
    <row r="2879" spans="1:9">
      <c r="A2879" t="n">
        <v>24220</v>
      </c>
      <c r="B2879" s="14" t="n">
        <v>49</v>
      </c>
      <c r="C2879" s="7" t="n">
        <v>1</v>
      </c>
      <c r="D2879" s="7" t="n">
        <v>10000</v>
      </c>
      <c r="E2879" s="7" t="n">
        <v>0</v>
      </c>
    </row>
    <row r="2880" spans="1:9">
      <c r="A2880" t="s">
        <v>4</v>
      </c>
      <c r="B2880" s="4" t="s">
        <v>5</v>
      </c>
      <c r="C2880" s="4" t="s">
        <v>10</v>
      </c>
    </row>
    <row r="2881" spans="1:9">
      <c r="A2881" t="n">
        <v>24225</v>
      </c>
      <c r="B2881" s="26" t="n">
        <v>16</v>
      </c>
      <c r="C2881" s="7" t="n">
        <v>300</v>
      </c>
    </row>
    <row r="2882" spans="1:9">
      <c r="A2882" t="s">
        <v>4</v>
      </c>
      <c r="B2882" s="4" t="s">
        <v>5</v>
      </c>
      <c r="C2882" s="4" t="s">
        <v>15</v>
      </c>
      <c r="D2882" s="4" t="s">
        <v>15</v>
      </c>
      <c r="E2882" s="4" t="s">
        <v>15</v>
      </c>
      <c r="F2882" s="4" t="s">
        <v>15</v>
      </c>
    </row>
    <row r="2883" spans="1:9">
      <c r="A2883" t="n">
        <v>24228</v>
      </c>
      <c r="B2883" s="30" t="n">
        <v>14</v>
      </c>
      <c r="C2883" s="7" t="n">
        <v>0</v>
      </c>
      <c r="D2883" s="7" t="n">
        <v>1</v>
      </c>
      <c r="E2883" s="7" t="n">
        <v>0</v>
      </c>
      <c r="F2883" s="7" t="n">
        <v>0</v>
      </c>
    </row>
    <row r="2884" spans="1:9">
      <c r="A2884" t="s">
        <v>4</v>
      </c>
      <c r="B2884" s="4" t="s">
        <v>5</v>
      </c>
      <c r="C2884" s="4" t="s">
        <v>15</v>
      </c>
      <c r="D2884" s="4" t="s">
        <v>10</v>
      </c>
      <c r="E2884" s="4" t="s">
        <v>6</v>
      </c>
    </row>
    <row r="2885" spans="1:9">
      <c r="A2885" t="n">
        <v>24233</v>
      </c>
      <c r="B2885" s="47" t="n">
        <v>51</v>
      </c>
      <c r="C2885" s="7" t="n">
        <v>4</v>
      </c>
      <c r="D2885" s="7" t="n">
        <v>29</v>
      </c>
      <c r="E2885" s="7" t="s">
        <v>127</v>
      </c>
    </row>
    <row r="2886" spans="1:9">
      <c r="A2886" t="s">
        <v>4</v>
      </c>
      <c r="B2886" s="4" t="s">
        <v>5</v>
      </c>
      <c r="C2886" s="4" t="s">
        <v>10</v>
      </c>
    </row>
    <row r="2887" spans="1:9">
      <c r="A2887" t="n">
        <v>24247</v>
      </c>
      <c r="B2887" s="26" t="n">
        <v>16</v>
      </c>
      <c r="C2887" s="7" t="n">
        <v>0</v>
      </c>
    </row>
    <row r="2888" spans="1:9">
      <c r="A2888" t="s">
        <v>4</v>
      </c>
      <c r="B2888" s="4" t="s">
        <v>5</v>
      </c>
      <c r="C2888" s="4" t="s">
        <v>10</v>
      </c>
      <c r="D2888" s="4" t="s">
        <v>15</v>
      </c>
      <c r="E2888" s="4" t="s">
        <v>9</v>
      </c>
      <c r="F2888" s="4" t="s">
        <v>109</v>
      </c>
      <c r="G2888" s="4" t="s">
        <v>15</v>
      </c>
      <c r="H2888" s="4" t="s">
        <v>15</v>
      </c>
      <c r="I2888" s="4" t="s">
        <v>15</v>
      </c>
      <c r="J2888" s="4" t="s">
        <v>9</v>
      </c>
      <c r="K2888" s="4" t="s">
        <v>109</v>
      </c>
      <c r="L2888" s="4" t="s">
        <v>15</v>
      </c>
      <c r="M2888" s="4" t="s">
        <v>15</v>
      </c>
    </row>
    <row r="2889" spans="1:9">
      <c r="A2889" t="n">
        <v>24250</v>
      </c>
      <c r="B2889" s="53" t="n">
        <v>26</v>
      </c>
      <c r="C2889" s="7" t="n">
        <v>29</v>
      </c>
      <c r="D2889" s="7" t="n">
        <v>17</v>
      </c>
      <c r="E2889" s="7" t="n">
        <v>39444</v>
      </c>
      <c r="F2889" s="7" t="s">
        <v>295</v>
      </c>
      <c r="G2889" s="7" t="n">
        <v>2</v>
      </c>
      <c r="H2889" s="7" t="n">
        <v>3</v>
      </c>
      <c r="I2889" s="7" t="n">
        <v>17</v>
      </c>
      <c r="J2889" s="7" t="n">
        <v>39445</v>
      </c>
      <c r="K2889" s="7" t="s">
        <v>296</v>
      </c>
      <c r="L2889" s="7" t="n">
        <v>2</v>
      </c>
      <c r="M2889" s="7" t="n">
        <v>0</v>
      </c>
    </row>
    <row r="2890" spans="1:9">
      <c r="A2890" t="s">
        <v>4</v>
      </c>
      <c r="B2890" s="4" t="s">
        <v>5</v>
      </c>
    </row>
    <row r="2891" spans="1:9">
      <c r="A2891" t="n">
        <v>24446</v>
      </c>
      <c r="B2891" s="54" t="n">
        <v>28</v>
      </c>
    </row>
    <row r="2892" spans="1:9">
      <c r="A2892" t="s">
        <v>4</v>
      </c>
      <c r="B2892" s="4" t="s">
        <v>5</v>
      </c>
      <c r="C2892" s="4" t="s">
        <v>15</v>
      </c>
      <c r="D2892" s="4" t="s">
        <v>15</v>
      </c>
      <c r="E2892" s="4" t="s">
        <v>21</v>
      </c>
      <c r="F2892" s="4" t="s">
        <v>21</v>
      </c>
      <c r="G2892" s="4" t="s">
        <v>21</v>
      </c>
      <c r="H2892" s="4" t="s">
        <v>10</v>
      </c>
    </row>
    <row r="2893" spans="1:9">
      <c r="A2893" t="n">
        <v>24447</v>
      </c>
      <c r="B2893" s="32" t="n">
        <v>45</v>
      </c>
      <c r="C2893" s="7" t="n">
        <v>2</v>
      </c>
      <c r="D2893" s="7" t="n">
        <v>3</v>
      </c>
      <c r="E2893" s="7" t="n">
        <v>1.23000001907349</v>
      </c>
      <c r="F2893" s="7" t="n">
        <v>4.73999977111816</v>
      </c>
      <c r="G2893" s="7" t="n">
        <v>-119.860000610352</v>
      </c>
      <c r="H2893" s="7" t="n">
        <v>2000</v>
      </c>
    </row>
    <row r="2894" spans="1:9">
      <c r="A2894" t="s">
        <v>4</v>
      </c>
      <c r="B2894" s="4" t="s">
        <v>5</v>
      </c>
      <c r="C2894" s="4" t="s">
        <v>10</v>
      </c>
      <c r="D2894" s="4" t="s">
        <v>15</v>
      </c>
      <c r="E2894" s="4" t="s">
        <v>6</v>
      </c>
      <c r="F2894" s="4" t="s">
        <v>21</v>
      </c>
      <c r="G2894" s="4" t="s">
        <v>21</v>
      </c>
      <c r="H2894" s="4" t="s">
        <v>21</v>
      </c>
    </row>
    <row r="2895" spans="1:9">
      <c r="A2895" t="n">
        <v>24464</v>
      </c>
      <c r="B2895" s="50" t="n">
        <v>48</v>
      </c>
      <c r="C2895" s="7" t="n">
        <v>29</v>
      </c>
      <c r="D2895" s="7" t="n">
        <v>0</v>
      </c>
      <c r="E2895" s="7" t="s">
        <v>266</v>
      </c>
      <c r="F2895" s="7" t="n">
        <v>-1</v>
      </c>
      <c r="G2895" s="7" t="n">
        <v>1</v>
      </c>
      <c r="H2895" s="7" t="n">
        <v>0</v>
      </c>
    </row>
    <row r="2896" spans="1:9">
      <c r="A2896" t="s">
        <v>4</v>
      </c>
      <c r="B2896" s="4" t="s">
        <v>5</v>
      </c>
      <c r="C2896" s="4" t="s">
        <v>10</v>
      </c>
      <c r="D2896" s="4" t="s">
        <v>9</v>
      </c>
    </row>
    <row r="2897" spans="1:13">
      <c r="A2897" t="n">
        <v>24490</v>
      </c>
      <c r="B2897" s="62" t="n">
        <v>98</v>
      </c>
      <c r="C2897" s="7" t="n">
        <v>29</v>
      </c>
      <c r="D2897" s="7" t="n">
        <v>1056964608</v>
      </c>
    </row>
    <row r="2898" spans="1:13">
      <c r="A2898" t="s">
        <v>4</v>
      </c>
      <c r="B2898" s="4" t="s">
        <v>5</v>
      </c>
      <c r="C2898" s="4" t="s">
        <v>15</v>
      </c>
      <c r="D2898" s="4" t="s">
        <v>10</v>
      </c>
      <c r="E2898" s="4" t="s">
        <v>21</v>
      </c>
      <c r="F2898" s="4" t="s">
        <v>10</v>
      </c>
      <c r="G2898" s="4" t="s">
        <v>9</v>
      </c>
      <c r="H2898" s="4" t="s">
        <v>9</v>
      </c>
      <c r="I2898" s="4" t="s">
        <v>10</v>
      </c>
      <c r="J2898" s="4" t="s">
        <v>10</v>
      </c>
      <c r="K2898" s="4" t="s">
        <v>9</v>
      </c>
      <c r="L2898" s="4" t="s">
        <v>9</v>
      </c>
      <c r="M2898" s="4" t="s">
        <v>9</v>
      </c>
      <c r="N2898" s="4" t="s">
        <v>9</v>
      </c>
      <c r="O2898" s="4" t="s">
        <v>6</v>
      </c>
    </row>
    <row r="2899" spans="1:13">
      <c r="A2899" t="n">
        <v>24497</v>
      </c>
      <c r="B2899" s="13" t="n">
        <v>50</v>
      </c>
      <c r="C2899" s="7" t="n">
        <v>0</v>
      </c>
      <c r="D2899" s="7" t="n">
        <v>2000</v>
      </c>
      <c r="E2899" s="7" t="n">
        <v>1</v>
      </c>
      <c r="F2899" s="7" t="n">
        <v>0</v>
      </c>
      <c r="G2899" s="7" t="n">
        <v>0</v>
      </c>
      <c r="H2899" s="7" t="n">
        <v>0</v>
      </c>
      <c r="I2899" s="7" t="n">
        <v>0</v>
      </c>
      <c r="J2899" s="7" t="n">
        <v>65533</v>
      </c>
      <c r="K2899" s="7" t="n">
        <v>0</v>
      </c>
      <c r="L2899" s="7" t="n">
        <v>0</v>
      </c>
      <c r="M2899" s="7" t="n">
        <v>0</v>
      </c>
      <c r="N2899" s="7" t="n">
        <v>0</v>
      </c>
      <c r="O2899" s="7" t="s">
        <v>14</v>
      </c>
    </row>
    <row r="2900" spans="1:13">
      <c r="A2900" t="s">
        <v>4</v>
      </c>
      <c r="B2900" s="4" t="s">
        <v>5</v>
      </c>
      <c r="C2900" s="4" t="s">
        <v>10</v>
      </c>
    </row>
    <row r="2901" spans="1:13">
      <c r="A2901" t="n">
        <v>24536</v>
      </c>
      <c r="B2901" s="26" t="n">
        <v>16</v>
      </c>
      <c r="C2901" s="7" t="n">
        <v>2000</v>
      </c>
    </row>
    <row r="2902" spans="1:13">
      <c r="A2902" t="s">
        <v>4</v>
      </c>
      <c r="B2902" s="4" t="s">
        <v>5</v>
      </c>
      <c r="C2902" s="4" t="s">
        <v>15</v>
      </c>
      <c r="D2902" s="4" t="s">
        <v>10</v>
      </c>
      <c r="E2902" s="4" t="s">
        <v>6</v>
      </c>
    </row>
    <row r="2903" spans="1:13">
      <c r="A2903" t="n">
        <v>24539</v>
      </c>
      <c r="B2903" s="47" t="n">
        <v>51</v>
      </c>
      <c r="C2903" s="7" t="n">
        <v>4</v>
      </c>
      <c r="D2903" s="7" t="n">
        <v>29</v>
      </c>
      <c r="E2903" s="7" t="s">
        <v>297</v>
      </c>
    </row>
    <row r="2904" spans="1:13">
      <c r="A2904" t="s">
        <v>4</v>
      </c>
      <c r="B2904" s="4" t="s">
        <v>5</v>
      </c>
      <c r="C2904" s="4" t="s">
        <v>10</v>
      </c>
    </row>
    <row r="2905" spans="1:13">
      <c r="A2905" t="n">
        <v>24553</v>
      </c>
      <c r="B2905" s="26" t="n">
        <v>16</v>
      </c>
      <c r="C2905" s="7" t="n">
        <v>0</v>
      </c>
    </row>
    <row r="2906" spans="1:13">
      <c r="A2906" t="s">
        <v>4</v>
      </c>
      <c r="B2906" s="4" t="s">
        <v>5</v>
      </c>
      <c r="C2906" s="4" t="s">
        <v>10</v>
      </c>
      <c r="D2906" s="4" t="s">
        <v>15</v>
      </c>
      <c r="E2906" s="4" t="s">
        <v>9</v>
      </c>
      <c r="F2906" s="4" t="s">
        <v>109</v>
      </c>
      <c r="G2906" s="4" t="s">
        <v>15</v>
      </c>
      <c r="H2906" s="4" t="s">
        <v>15</v>
      </c>
    </row>
    <row r="2907" spans="1:13">
      <c r="A2907" t="n">
        <v>24556</v>
      </c>
      <c r="B2907" s="53" t="n">
        <v>26</v>
      </c>
      <c r="C2907" s="7" t="n">
        <v>29</v>
      </c>
      <c r="D2907" s="7" t="n">
        <v>17</v>
      </c>
      <c r="E2907" s="7" t="n">
        <v>39446</v>
      </c>
      <c r="F2907" s="7" t="s">
        <v>298</v>
      </c>
      <c r="G2907" s="7" t="n">
        <v>2</v>
      </c>
      <c r="H2907" s="7" t="n">
        <v>0</v>
      </c>
    </row>
    <row r="2908" spans="1:13">
      <c r="A2908" t="s">
        <v>4</v>
      </c>
      <c r="B2908" s="4" t="s">
        <v>5</v>
      </c>
    </row>
    <row r="2909" spans="1:13">
      <c r="A2909" t="n">
        <v>24607</v>
      </c>
      <c r="B2909" s="54" t="n">
        <v>28</v>
      </c>
    </row>
    <row r="2910" spans="1:13">
      <c r="A2910" t="s">
        <v>4</v>
      </c>
      <c r="B2910" s="4" t="s">
        <v>5</v>
      </c>
      <c r="C2910" s="4" t="s">
        <v>10</v>
      </c>
    </row>
    <row r="2911" spans="1:13">
      <c r="A2911" t="n">
        <v>24608</v>
      </c>
      <c r="B2911" s="26" t="n">
        <v>16</v>
      </c>
      <c r="C2911" s="7" t="n">
        <v>500</v>
      </c>
    </row>
    <row r="2912" spans="1:13">
      <c r="A2912" t="s">
        <v>4</v>
      </c>
      <c r="B2912" s="4" t="s">
        <v>5</v>
      </c>
      <c r="C2912" s="4" t="s">
        <v>15</v>
      </c>
      <c r="D2912" s="4" t="s">
        <v>15</v>
      </c>
    </row>
    <row r="2913" spans="1:15">
      <c r="A2913" t="n">
        <v>24611</v>
      </c>
      <c r="B2913" s="14" t="n">
        <v>49</v>
      </c>
      <c r="C2913" s="7" t="n">
        <v>2</v>
      </c>
      <c r="D2913" s="7" t="n">
        <v>0</v>
      </c>
    </row>
    <row r="2914" spans="1:15">
      <c r="A2914" t="s">
        <v>4</v>
      </c>
      <c r="B2914" s="4" t="s">
        <v>5</v>
      </c>
      <c r="C2914" s="4" t="s">
        <v>15</v>
      </c>
      <c r="D2914" s="4" t="s">
        <v>10</v>
      </c>
      <c r="E2914" s="4" t="s">
        <v>9</v>
      </c>
      <c r="F2914" s="4" t="s">
        <v>10</v>
      </c>
      <c r="G2914" s="4" t="s">
        <v>9</v>
      </c>
      <c r="H2914" s="4" t="s">
        <v>15</v>
      </c>
    </row>
    <row r="2915" spans="1:15">
      <c r="A2915" t="n">
        <v>24614</v>
      </c>
      <c r="B2915" s="14" t="n">
        <v>49</v>
      </c>
      <c r="C2915" s="7" t="n">
        <v>0</v>
      </c>
      <c r="D2915" s="7" t="n">
        <v>568</v>
      </c>
      <c r="E2915" s="7" t="n">
        <v>1060320051</v>
      </c>
      <c r="F2915" s="7" t="n">
        <v>0</v>
      </c>
      <c r="G2915" s="7" t="n">
        <v>0</v>
      </c>
      <c r="H2915" s="7" t="n">
        <v>0</v>
      </c>
    </row>
    <row r="2916" spans="1:15">
      <c r="A2916" t="s">
        <v>4</v>
      </c>
      <c r="B2916" s="4" t="s">
        <v>5</v>
      </c>
      <c r="C2916" s="4" t="s">
        <v>15</v>
      </c>
      <c r="D2916" s="4" t="s">
        <v>10</v>
      </c>
      <c r="E2916" s="4" t="s">
        <v>10</v>
      </c>
      <c r="F2916" s="4" t="s">
        <v>9</v>
      </c>
    </row>
    <row r="2917" spans="1:15">
      <c r="A2917" t="n">
        <v>24629</v>
      </c>
      <c r="B2917" s="59" t="n">
        <v>84</v>
      </c>
      <c r="C2917" s="7" t="n">
        <v>0</v>
      </c>
      <c r="D2917" s="7" t="n">
        <v>0</v>
      </c>
      <c r="E2917" s="7" t="n">
        <v>0</v>
      </c>
      <c r="F2917" s="7" t="n">
        <v>1050253722</v>
      </c>
    </row>
    <row r="2918" spans="1:15">
      <c r="A2918" t="s">
        <v>4</v>
      </c>
      <c r="B2918" s="4" t="s">
        <v>5</v>
      </c>
      <c r="C2918" s="4" t="s">
        <v>15</v>
      </c>
      <c r="D2918" s="4" t="s">
        <v>21</v>
      </c>
      <c r="E2918" s="4" t="s">
        <v>21</v>
      </c>
      <c r="F2918" s="4" t="s">
        <v>21</v>
      </c>
    </row>
    <row r="2919" spans="1:15">
      <c r="A2919" t="n">
        <v>24639</v>
      </c>
      <c r="B2919" s="32" t="n">
        <v>45</v>
      </c>
      <c r="C2919" s="7" t="n">
        <v>9</v>
      </c>
      <c r="D2919" s="7" t="n">
        <v>0.0500000007450581</v>
      </c>
      <c r="E2919" s="7" t="n">
        <v>0.0500000007450581</v>
      </c>
      <c r="F2919" s="7" t="n">
        <v>0.5</v>
      </c>
    </row>
    <row r="2920" spans="1:15">
      <c r="A2920" t="s">
        <v>4</v>
      </c>
      <c r="B2920" s="4" t="s">
        <v>5</v>
      </c>
      <c r="C2920" s="4" t="s">
        <v>15</v>
      </c>
      <c r="D2920" s="4" t="s">
        <v>10</v>
      </c>
      <c r="E2920" s="4" t="s">
        <v>6</v>
      </c>
    </row>
    <row r="2921" spans="1:15">
      <c r="A2921" t="n">
        <v>24653</v>
      </c>
      <c r="B2921" s="47" t="n">
        <v>51</v>
      </c>
      <c r="C2921" s="7" t="n">
        <v>4</v>
      </c>
      <c r="D2921" s="7" t="n">
        <v>29</v>
      </c>
      <c r="E2921" s="7" t="s">
        <v>299</v>
      </c>
    </row>
    <row r="2922" spans="1:15">
      <c r="A2922" t="s">
        <v>4</v>
      </c>
      <c r="B2922" s="4" t="s">
        <v>5</v>
      </c>
      <c r="C2922" s="4" t="s">
        <v>10</v>
      </c>
    </row>
    <row r="2923" spans="1:15">
      <c r="A2923" t="n">
        <v>24680</v>
      </c>
      <c r="B2923" s="26" t="n">
        <v>16</v>
      </c>
      <c r="C2923" s="7" t="n">
        <v>0</v>
      </c>
    </row>
    <row r="2924" spans="1:15">
      <c r="A2924" t="s">
        <v>4</v>
      </c>
      <c r="B2924" s="4" t="s">
        <v>5</v>
      </c>
      <c r="C2924" s="4" t="s">
        <v>10</v>
      </c>
      <c r="D2924" s="4" t="s">
        <v>15</v>
      </c>
      <c r="E2924" s="4" t="s">
        <v>9</v>
      </c>
      <c r="F2924" s="4" t="s">
        <v>109</v>
      </c>
      <c r="G2924" s="4" t="s">
        <v>15</v>
      </c>
      <c r="H2924" s="4" t="s">
        <v>15</v>
      </c>
      <c r="I2924" s="4" t="s">
        <v>15</v>
      </c>
    </row>
    <row r="2925" spans="1:15">
      <c r="A2925" t="n">
        <v>24683</v>
      </c>
      <c r="B2925" s="53" t="n">
        <v>26</v>
      </c>
      <c r="C2925" s="7" t="n">
        <v>29</v>
      </c>
      <c r="D2925" s="7" t="n">
        <v>17</v>
      </c>
      <c r="E2925" s="7" t="n">
        <v>39447</v>
      </c>
      <c r="F2925" s="7" t="s">
        <v>300</v>
      </c>
      <c r="G2925" s="7" t="n">
        <v>8</v>
      </c>
      <c r="H2925" s="7" t="n">
        <v>2</v>
      </c>
      <c r="I2925" s="7" t="n">
        <v>0</v>
      </c>
    </row>
    <row r="2926" spans="1:15">
      <c r="A2926" t="s">
        <v>4</v>
      </c>
      <c r="B2926" s="4" t="s">
        <v>5</v>
      </c>
      <c r="C2926" s="4" t="s">
        <v>15</v>
      </c>
      <c r="D2926" s="4" t="s">
        <v>15</v>
      </c>
      <c r="E2926" s="4" t="s">
        <v>21</v>
      </c>
      <c r="F2926" s="4" t="s">
        <v>10</v>
      </c>
    </row>
    <row r="2927" spans="1:15">
      <c r="A2927" t="n">
        <v>24727</v>
      </c>
      <c r="B2927" s="32" t="n">
        <v>45</v>
      </c>
      <c r="C2927" s="7" t="n">
        <v>5</v>
      </c>
      <c r="D2927" s="7" t="n">
        <v>3</v>
      </c>
      <c r="E2927" s="7" t="n">
        <v>2.29999995231628</v>
      </c>
      <c r="F2927" s="7" t="n">
        <v>2000</v>
      </c>
    </row>
    <row r="2928" spans="1:15">
      <c r="A2928" t="s">
        <v>4</v>
      </c>
      <c r="B2928" s="4" t="s">
        <v>5</v>
      </c>
      <c r="C2928" s="4" t="s">
        <v>10</v>
      </c>
    </row>
    <row r="2929" spans="1:9">
      <c r="A2929" t="n">
        <v>24736</v>
      </c>
      <c r="B2929" s="26" t="n">
        <v>16</v>
      </c>
      <c r="C2929" s="7" t="n">
        <v>500</v>
      </c>
    </row>
    <row r="2930" spans="1:9">
      <c r="A2930" t="s">
        <v>4</v>
      </c>
      <c r="B2930" s="4" t="s">
        <v>5</v>
      </c>
      <c r="C2930" s="4" t="s">
        <v>9</v>
      </c>
    </row>
    <row r="2931" spans="1:9">
      <c r="A2931" t="n">
        <v>24739</v>
      </c>
      <c r="B2931" s="63" t="n">
        <v>15</v>
      </c>
      <c r="C2931" s="7" t="n">
        <v>256</v>
      </c>
    </row>
    <row r="2932" spans="1:9">
      <c r="A2932" t="s">
        <v>4</v>
      </c>
      <c r="B2932" s="4" t="s">
        <v>5</v>
      </c>
      <c r="C2932" s="4" t="s">
        <v>15</v>
      </c>
      <c r="D2932" s="4" t="s">
        <v>10</v>
      </c>
      <c r="E2932" s="4" t="s">
        <v>10</v>
      </c>
      <c r="F2932" s="4" t="s">
        <v>10</v>
      </c>
      <c r="G2932" s="4" t="s">
        <v>10</v>
      </c>
      <c r="H2932" s="4" t="s">
        <v>10</v>
      </c>
      <c r="I2932" s="4" t="s">
        <v>6</v>
      </c>
      <c r="J2932" s="4" t="s">
        <v>21</v>
      </c>
      <c r="K2932" s="4" t="s">
        <v>21</v>
      </c>
      <c r="L2932" s="4" t="s">
        <v>21</v>
      </c>
      <c r="M2932" s="4" t="s">
        <v>9</v>
      </c>
      <c r="N2932" s="4" t="s">
        <v>9</v>
      </c>
      <c r="O2932" s="4" t="s">
        <v>21</v>
      </c>
      <c r="P2932" s="4" t="s">
        <v>21</v>
      </c>
      <c r="Q2932" s="4" t="s">
        <v>21</v>
      </c>
      <c r="R2932" s="4" t="s">
        <v>21</v>
      </c>
      <c r="S2932" s="4" t="s">
        <v>15</v>
      </c>
    </row>
    <row r="2933" spans="1:9">
      <c r="A2933" t="n">
        <v>24744</v>
      </c>
      <c r="B2933" s="10" t="n">
        <v>39</v>
      </c>
      <c r="C2933" s="7" t="n">
        <v>12</v>
      </c>
      <c r="D2933" s="7" t="n">
        <v>65533</v>
      </c>
      <c r="E2933" s="7" t="n">
        <v>200</v>
      </c>
      <c r="F2933" s="7" t="n">
        <v>0</v>
      </c>
      <c r="G2933" s="7" t="n">
        <v>29</v>
      </c>
      <c r="H2933" s="7" t="n">
        <v>259</v>
      </c>
      <c r="I2933" s="7" t="s">
        <v>14</v>
      </c>
      <c r="J2933" s="7" t="n">
        <v>0</v>
      </c>
      <c r="K2933" s="7" t="n">
        <v>0</v>
      </c>
      <c r="L2933" s="7" t="n">
        <v>0</v>
      </c>
      <c r="M2933" s="7" t="n">
        <v>0</v>
      </c>
      <c r="N2933" s="7" t="n">
        <v>0</v>
      </c>
      <c r="O2933" s="7" t="n">
        <v>0</v>
      </c>
      <c r="P2933" s="7" t="n">
        <v>1</v>
      </c>
      <c r="Q2933" s="7" t="n">
        <v>1</v>
      </c>
      <c r="R2933" s="7" t="n">
        <v>1</v>
      </c>
      <c r="S2933" s="7" t="n">
        <v>255</v>
      </c>
    </row>
    <row r="2934" spans="1:9">
      <c r="A2934" t="s">
        <v>4</v>
      </c>
      <c r="B2934" s="4" t="s">
        <v>5</v>
      </c>
      <c r="C2934" s="4" t="s">
        <v>15</v>
      </c>
      <c r="D2934" s="4" t="s">
        <v>10</v>
      </c>
      <c r="E2934" s="4" t="s">
        <v>21</v>
      </c>
      <c r="F2934" s="4" t="s">
        <v>10</v>
      </c>
      <c r="G2934" s="4" t="s">
        <v>9</v>
      </c>
      <c r="H2934" s="4" t="s">
        <v>9</v>
      </c>
      <c r="I2934" s="4" t="s">
        <v>10</v>
      </c>
      <c r="J2934" s="4" t="s">
        <v>10</v>
      </c>
      <c r="K2934" s="4" t="s">
        <v>9</v>
      </c>
      <c r="L2934" s="4" t="s">
        <v>9</v>
      </c>
      <c r="M2934" s="4" t="s">
        <v>9</v>
      </c>
      <c r="N2934" s="4" t="s">
        <v>9</v>
      </c>
      <c r="O2934" s="4" t="s">
        <v>6</v>
      </c>
    </row>
    <row r="2935" spans="1:9">
      <c r="A2935" t="n">
        <v>24794</v>
      </c>
      <c r="B2935" s="13" t="n">
        <v>50</v>
      </c>
      <c r="C2935" s="7" t="n">
        <v>0</v>
      </c>
      <c r="D2935" s="7" t="n">
        <v>4408</v>
      </c>
      <c r="E2935" s="7" t="n">
        <v>1</v>
      </c>
      <c r="F2935" s="7" t="n">
        <v>200</v>
      </c>
      <c r="G2935" s="7" t="n">
        <v>0</v>
      </c>
      <c r="H2935" s="7" t="n">
        <v>-1061158912</v>
      </c>
      <c r="I2935" s="7" t="n">
        <v>0</v>
      </c>
      <c r="J2935" s="7" t="n">
        <v>65533</v>
      </c>
      <c r="K2935" s="7" t="n">
        <v>0</v>
      </c>
      <c r="L2935" s="7" t="n">
        <v>0</v>
      </c>
      <c r="M2935" s="7" t="n">
        <v>0</v>
      </c>
      <c r="N2935" s="7" t="n">
        <v>0</v>
      </c>
      <c r="O2935" s="7" t="s">
        <v>14</v>
      </c>
    </row>
    <row r="2936" spans="1:9">
      <c r="A2936" t="s">
        <v>4</v>
      </c>
      <c r="B2936" s="4" t="s">
        <v>5</v>
      </c>
      <c r="C2936" s="4" t="s">
        <v>10</v>
      </c>
    </row>
    <row r="2937" spans="1:9">
      <c r="A2937" t="n">
        <v>24833</v>
      </c>
      <c r="B2937" s="26" t="n">
        <v>16</v>
      </c>
      <c r="C2937" s="7" t="n">
        <v>1500</v>
      </c>
    </row>
    <row r="2938" spans="1:9">
      <c r="A2938" t="s">
        <v>4</v>
      </c>
      <c r="B2938" s="4" t="s">
        <v>5</v>
      </c>
      <c r="C2938" s="4" t="s">
        <v>15</v>
      </c>
      <c r="D2938" s="4" t="s">
        <v>10</v>
      </c>
      <c r="E2938" s="4" t="s">
        <v>21</v>
      </c>
      <c r="F2938" s="4" t="s">
        <v>10</v>
      </c>
      <c r="G2938" s="4" t="s">
        <v>9</v>
      </c>
      <c r="H2938" s="4" t="s">
        <v>9</v>
      </c>
      <c r="I2938" s="4" t="s">
        <v>10</v>
      </c>
      <c r="J2938" s="4" t="s">
        <v>10</v>
      </c>
      <c r="K2938" s="4" t="s">
        <v>9</v>
      </c>
      <c r="L2938" s="4" t="s">
        <v>9</v>
      </c>
      <c r="M2938" s="4" t="s">
        <v>9</v>
      </c>
      <c r="N2938" s="4" t="s">
        <v>9</v>
      </c>
      <c r="O2938" s="4" t="s">
        <v>6</v>
      </c>
    </row>
    <row r="2939" spans="1:9">
      <c r="A2939" t="n">
        <v>24836</v>
      </c>
      <c r="B2939" s="13" t="n">
        <v>50</v>
      </c>
      <c r="C2939" s="7" t="n">
        <v>0</v>
      </c>
      <c r="D2939" s="7" t="n">
        <v>4402</v>
      </c>
      <c r="E2939" s="7" t="n">
        <v>1</v>
      </c>
      <c r="F2939" s="7" t="n">
        <v>0</v>
      </c>
      <c r="G2939" s="7" t="n">
        <v>0</v>
      </c>
      <c r="H2939" s="7" t="n">
        <v>0</v>
      </c>
      <c r="I2939" s="7" t="n">
        <v>0</v>
      </c>
      <c r="J2939" s="7" t="n">
        <v>65533</v>
      </c>
      <c r="K2939" s="7" t="n">
        <v>0</v>
      </c>
      <c r="L2939" s="7" t="n">
        <v>0</v>
      </c>
      <c r="M2939" s="7" t="n">
        <v>0</v>
      </c>
      <c r="N2939" s="7" t="n">
        <v>0</v>
      </c>
      <c r="O2939" s="7" t="s">
        <v>14</v>
      </c>
    </row>
    <row r="2940" spans="1:9">
      <c r="A2940" t="s">
        <v>4</v>
      </c>
      <c r="B2940" s="4" t="s">
        <v>5</v>
      </c>
      <c r="C2940" s="4" t="s">
        <v>15</v>
      </c>
      <c r="D2940" s="4" t="s">
        <v>10</v>
      </c>
      <c r="E2940" s="4" t="s">
        <v>21</v>
      </c>
      <c r="F2940" s="4" t="s">
        <v>10</v>
      </c>
      <c r="G2940" s="4" t="s">
        <v>9</v>
      </c>
      <c r="H2940" s="4" t="s">
        <v>9</v>
      </c>
      <c r="I2940" s="4" t="s">
        <v>10</v>
      </c>
      <c r="J2940" s="4" t="s">
        <v>10</v>
      </c>
      <c r="K2940" s="4" t="s">
        <v>9</v>
      </c>
      <c r="L2940" s="4" t="s">
        <v>9</v>
      </c>
      <c r="M2940" s="4" t="s">
        <v>9</v>
      </c>
      <c r="N2940" s="4" t="s">
        <v>9</v>
      </c>
      <c r="O2940" s="4" t="s">
        <v>6</v>
      </c>
    </row>
    <row r="2941" spans="1:9">
      <c r="A2941" t="n">
        <v>24875</v>
      </c>
      <c r="B2941" s="13" t="n">
        <v>50</v>
      </c>
      <c r="C2941" s="7" t="n">
        <v>0</v>
      </c>
      <c r="D2941" s="7" t="n">
        <v>4336</v>
      </c>
      <c r="E2941" s="7" t="n">
        <v>1</v>
      </c>
      <c r="F2941" s="7" t="n">
        <v>0</v>
      </c>
      <c r="G2941" s="7" t="n">
        <v>0</v>
      </c>
      <c r="H2941" s="7" t="n">
        <v>0</v>
      </c>
      <c r="I2941" s="7" t="n">
        <v>0</v>
      </c>
      <c r="J2941" s="7" t="n">
        <v>65533</v>
      </c>
      <c r="K2941" s="7" t="n">
        <v>0</v>
      </c>
      <c r="L2941" s="7" t="n">
        <v>0</v>
      </c>
      <c r="M2941" s="7" t="n">
        <v>0</v>
      </c>
      <c r="N2941" s="7" t="n">
        <v>0</v>
      </c>
      <c r="O2941" s="7" t="s">
        <v>14</v>
      </c>
    </row>
    <row r="2942" spans="1:9">
      <c r="A2942" t="s">
        <v>4</v>
      </c>
      <c r="B2942" s="4" t="s">
        <v>5</v>
      </c>
      <c r="C2942" s="4" t="s">
        <v>15</v>
      </c>
      <c r="D2942" s="4" t="s">
        <v>9</v>
      </c>
      <c r="E2942" s="4" t="s">
        <v>9</v>
      </c>
      <c r="F2942" s="4" t="s">
        <v>9</v>
      </c>
    </row>
    <row r="2943" spans="1:9">
      <c r="A2943" t="n">
        <v>24914</v>
      </c>
      <c r="B2943" s="13" t="n">
        <v>50</v>
      </c>
      <c r="C2943" s="7" t="n">
        <v>255</v>
      </c>
      <c r="D2943" s="7" t="n">
        <v>1050253722</v>
      </c>
      <c r="E2943" s="7" t="n">
        <v>1065353216</v>
      </c>
      <c r="F2943" s="7" t="n">
        <v>1045220557</v>
      </c>
    </row>
    <row r="2944" spans="1:9">
      <c r="A2944" t="s">
        <v>4</v>
      </c>
      <c r="B2944" s="4" t="s">
        <v>5</v>
      </c>
      <c r="C2944" s="4" t="s">
        <v>15</v>
      </c>
      <c r="D2944" s="4" t="s">
        <v>21</v>
      </c>
      <c r="E2944" s="4" t="s">
        <v>21</v>
      </c>
      <c r="F2944" s="4" t="s">
        <v>21</v>
      </c>
    </row>
    <row r="2945" spans="1:19">
      <c r="A2945" t="n">
        <v>24928</v>
      </c>
      <c r="B2945" s="32" t="n">
        <v>45</v>
      </c>
      <c r="C2945" s="7" t="n">
        <v>9</v>
      </c>
      <c r="D2945" s="7" t="n">
        <v>0.100000001490116</v>
      </c>
      <c r="E2945" s="7" t="n">
        <v>0.100000001490116</v>
      </c>
      <c r="F2945" s="7" t="n">
        <v>2</v>
      </c>
    </row>
    <row r="2946" spans="1:19">
      <c r="A2946" t="s">
        <v>4</v>
      </c>
      <c r="B2946" s="4" t="s">
        <v>5</v>
      </c>
      <c r="C2946" s="4" t="s">
        <v>15</v>
      </c>
      <c r="D2946" s="4" t="s">
        <v>10</v>
      </c>
      <c r="E2946" s="4" t="s">
        <v>10</v>
      </c>
      <c r="F2946" s="4" t="s">
        <v>9</v>
      </c>
    </row>
    <row r="2947" spans="1:19">
      <c r="A2947" t="n">
        <v>24942</v>
      </c>
      <c r="B2947" s="59" t="n">
        <v>84</v>
      </c>
      <c r="C2947" s="7" t="n">
        <v>0</v>
      </c>
      <c r="D2947" s="7" t="n">
        <v>2</v>
      </c>
      <c r="E2947" s="7" t="n">
        <v>0</v>
      </c>
      <c r="F2947" s="7" t="n">
        <v>1053609165</v>
      </c>
    </row>
    <row r="2948" spans="1:19">
      <c r="A2948" t="s">
        <v>4</v>
      </c>
      <c r="B2948" s="4" t="s">
        <v>5</v>
      </c>
      <c r="C2948" s="4" t="s">
        <v>15</v>
      </c>
      <c r="D2948" s="4" t="s">
        <v>15</v>
      </c>
      <c r="E2948" s="4" t="s">
        <v>21</v>
      </c>
      <c r="F2948" s="4" t="s">
        <v>10</v>
      </c>
    </row>
    <row r="2949" spans="1:19">
      <c r="A2949" t="n">
        <v>24952</v>
      </c>
      <c r="B2949" s="32" t="n">
        <v>45</v>
      </c>
      <c r="C2949" s="7" t="n">
        <v>5</v>
      </c>
      <c r="D2949" s="7" t="n">
        <v>3</v>
      </c>
      <c r="E2949" s="7" t="n">
        <v>4.30000019073486</v>
      </c>
      <c r="F2949" s="7" t="n">
        <v>100</v>
      </c>
    </row>
    <row r="2950" spans="1:19">
      <c r="A2950" t="s">
        <v>4</v>
      </c>
      <c r="B2950" s="4" t="s">
        <v>5</v>
      </c>
      <c r="C2950" s="4" t="s">
        <v>10</v>
      </c>
    </row>
    <row r="2951" spans="1:19">
      <c r="A2951" t="n">
        <v>24961</v>
      </c>
      <c r="B2951" s="26" t="n">
        <v>16</v>
      </c>
      <c r="C2951" s="7" t="n">
        <v>2500</v>
      </c>
    </row>
    <row r="2952" spans="1:19">
      <c r="A2952" t="s">
        <v>4</v>
      </c>
      <c r="B2952" s="4" t="s">
        <v>5</v>
      </c>
      <c r="C2952" s="4" t="s">
        <v>10</v>
      </c>
      <c r="D2952" s="4" t="s">
        <v>15</v>
      </c>
    </row>
    <row r="2953" spans="1:19">
      <c r="A2953" t="n">
        <v>24964</v>
      </c>
      <c r="B2953" s="55" t="n">
        <v>89</v>
      </c>
      <c r="C2953" s="7" t="n">
        <v>65533</v>
      </c>
      <c r="D2953" s="7" t="n">
        <v>0</v>
      </c>
    </row>
    <row r="2954" spans="1:19">
      <c r="A2954" t="s">
        <v>4</v>
      </c>
      <c r="B2954" s="4" t="s">
        <v>5</v>
      </c>
      <c r="C2954" s="4" t="s">
        <v>10</v>
      </c>
      <c r="D2954" s="4" t="s">
        <v>15</v>
      </c>
    </row>
    <row r="2955" spans="1:19">
      <c r="A2955" t="n">
        <v>24968</v>
      </c>
      <c r="B2955" s="55" t="n">
        <v>89</v>
      </c>
      <c r="C2955" s="7" t="n">
        <v>65533</v>
      </c>
      <c r="D2955" s="7" t="n">
        <v>1</v>
      </c>
    </row>
    <row r="2956" spans="1:19">
      <c r="A2956" t="s">
        <v>4</v>
      </c>
      <c r="B2956" s="4" t="s">
        <v>5</v>
      </c>
      <c r="C2956" s="4" t="s">
        <v>15</v>
      </c>
      <c r="D2956" s="4" t="s">
        <v>10</v>
      </c>
      <c r="E2956" s="4" t="s">
        <v>21</v>
      </c>
    </row>
    <row r="2957" spans="1:19">
      <c r="A2957" t="n">
        <v>24972</v>
      </c>
      <c r="B2957" s="28" t="n">
        <v>58</v>
      </c>
      <c r="C2957" s="7" t="n">
        <v>101</v>
      </c>
      <c r="D2957" s="7" t="n">
        <v>300</v>
      </c>
      <c r="E2957" s="7" t="n">
        <v>1</v>
      </c>
    </row>
    <row r="2958" spans="1:19">
      <c r="A2958" t="s">
        <v>4</v>
      </c>
      <c r="B2958" s="4" t="s">
        <v>5</v>
      </c>
      <c r="C2958" s="4" t="s">
        <v>15</v>
      </c>
      <c r="D2958" s="4" t="s">
        <v>10</v>
      </c>
    </row>
    <row r="2959" spans="1:19">
      <c r="A2959" t="n">
        <v>24980</v>
      </c>
      <c r="B2959" s="28" t="n">
        <v>58</v>
      </c>
      <c r="C2959" s="7" t="n">
        <v>254</v>
      </c>
      <c r="D2959" s="7" t="n">
        <v>0</v>
      </c>
    </row>
    <row r="2960" spans="1:19">
      <c r="A2960" t="s">
        <v>4</v>
      </c>
      <c r="B2960" s="4" t="s">
        <v>5</v>
      </c>
      <c r="C2960" s="4" t="s">
        <v>15</v>
      </c>
      <c r="D2960" s="4" t="s">
        <v>15</v>
      </c>
      <c r="E2960" s="4" t="s">
        <v>21</v>
      </c>
      <c r="F2960" s="4" t="s">
        <v>21</v>
      </c>
      <c r="G2960" s="4" t="s">
        <v>21</v>
      </c>
      <c r="H2960" s="4" t="s">
        <v>10</v>
      </c>
    </row>
    <row r="2961" spans="1:8">
      <c r="A2961" t="n">
        <v>24984</v>
      </c>
      <c r="B2961" s="32" t="n">
        <v>45</v>
      </c>
      <c r="C2961" s="7" t="n">
        <v>2</v>
      </c>
      <c r="D2961" s="7" t="n">
        <v>3</v>
      </c>
      <c r="E2961" s="7" t="n">
        <v>0.769999980926514</v>
      </c>
      <c r="F2961" s="7" t="n">
        <v>4.80999994277954</v>
      </c>
      <c r="G2961" s="7" t="n">
        <v>-114.910003662109</v>
      </c>
      <c r="H2961" s="7" t="n">
        <v>0</v>
      </c>
    </row>
    <row r="2962" spans="1:8">
      <c r="A2962" t="s">
        <v>4</v>
      </c>
      <c r="B2962" s="4" t="s">
        <v>5</v>
      </c>
      <c r="C2962" s="4" t="s">
        <v>15</v>
      </c>
      <c r="D2962" s="4" t="s">
        <v>15</v>
      </c>
      <c r="E2962" s="4" t="s">
        <v>21</v>
      </c>
      <c r="F2962" s="4" t="s">
        <v>21</v>
      </c>
      <c r="G2962" s="4" t="s">
        <v>21</v>
      </c>
      <c r="H2962" s="4" t="s">
        <v>10</v>
      </c>
      <c r="I2962" s="4" t="s">
        <v>15</v>
      </c>
    </row>
    <row r="2963" spans="1:8">
      <c r="A2963" t="n">
        <v>25001</v>
      </c>
      <c r="B2963" s="32" t="n">
        <v>45</v>
      </c>
      <c r="C2963" s="7" t="n">
        <v>4</v>
      </c>
      <c r="D2963" s="7" t="n">
        <v>3</v>
      </c>
      <c r="E2963" s="7" t="n">
        <v>2.0699999332428</v>
      </c>
      <c r="F2963" s="7" t="n">
        <v>151.899993896484</v>
      </c>
      <c r="G2963" s="7" t="n">
        <v>20</v>
      </c>
      <c r="H2963" s="7" t="n">
        <v>0</v>
      </c>
      <c r="I2963" s="7" t="n">
        <v>1</v>
      </c>
    </row>
    <row r="2964" spans="1:8">
      <c r="A2964" t="s">
        <v>4</v>
      </c>
      <c r="B2964" s="4" t="s">
        <v>5</v>
      </c>
      <c r="C2964" s="4" t="s">
        <v>15</v>
      </c>
      <c r="D2964" s="4" t="s">
        <v>15</v>
      </c>
      <c r="E2964" s="4" t="s">
        <v>21</v>
      </c>
      <c r="F2964" s="4" t="s">
        <v>10</v>
      </c>
    </row>
    <row r="2965" spans="1:8">
      <c r="A2965" t="n">
        <v>25019</v>
      </c>
      <c r="B2965" s="32" t="n">
        <v>45</v>
      </c>
      <c r="C2965" s="7" t="n">
        <v>5</v>
      </c>
      <c r="D2965" s="7" t="n">
        <v>3</v>
      </c>
      <c r="E2965" s="7" t="n">
        <v>14</v>
      </c>
      <c r="F2965" s="7" t="n">
        <v>0</v>
      </c>
    </row>
    <row r="2966" spans="1:8">
      <c r="A2966" t="s">
        <v>4</v>
      </c>
      <c r="B2966" s="4" t="s">
        <v>5</v>
      </c>
      <c r="C2966" s="4" t="s">
        <v>15</v>
      </c>
      <c r="D2966" s="4" t="s">
        <v>15</v>
      </c>
      <c r="E2966" s="4" t="s">
        <v>21</v>
      </c>
      <c r="F2966" s="4" t="s">
        <v>10</v>
      </c>
    </row>
    <row r="2967" spans="1:8">
      <c r="A2967" t="n">
        <v>25028</v>
      </c>
      <c r="B2967" s="32" t="n">
        <v>45</v>
      </c>
      <c r="C2967" s="7" t="n">
        <v>11</v>
      </c>
      <c r="D2967" s="7" t="n">
        <v>3</v>
      </c>
      <c r="E2967" s="7" t="n">
        <v>21.3999996185303</v>
      </c>
      <c r="F2967" s="7" t="n">
        <v>0</v>
      </c>
    </row>
    <row r="2968" spans="1:8">
      <c r="A2968" t="s">
        <v>4</v>
      </c>
      <c r="B2968" s="4" t="s">
        <v>5</v>
      </c>
      <c r="C2968" s="4" t="s">
        <v>15</v>
      </c>
      <c r="D2968" s="4" t="s">
        <v>15</v>
      </c>
      <c r="E2968" s="4" t="s">
        <v>21</v>
      </c>
      <c r="F2968" s="4" t="s">
        <v>21</v>
      </c>
      <c r="G2968" s="4" t="s">
        <v>21</v>
      </c>
      <c r="H2968" s="4" t="s">
        <v>10</v>
      </c>
    </row>
    <row r="2969" spans="1:8">
      <c r="A2969" t="n">
        <v>25037</v>
      </c>
      <c r="B2969" s="32" t="n">
        <v>45</v>
      </c>
      <c r="C2969" s="7" t="n">
        <v>2</v>
      </c>
      <c r="D2969" s="7" t="n">
        <v>3</v>
      </c>
      <c r="E2969" s="7" t="n">
        <v>0.75</v>
      </c>
      <c r="F2969" s="7" t="n">
        <v>4.78000020980835</v>
      </c>
      <c r="G2969" s="7" t="n">
        <v>-114.900001525879</v>
      </c>
      <c r="H2969" s="7" t="n">
        <v>4000</v>
      </c>
    </row>
    <row r="2970" spans="1:8">
      <c r="A2970" t="s">
        <v>4</v>
      </c>
      <c r="B2970" s="4" t="s">
        <v>5</v>
      </c>
      <c r="C2970" s="4" t="s">
        <v>15</v>
      </c>
      <c r="D2970" s="4" t="s">
        <v>15</v>
      </c>
      <c r="E2970" s="4" t="s">
        <v>21</v>
      </c>
      <c r="F2970" s="4" t="s">
        <v>21</v>
      </c>
      <c r="G2970" s="4" t="s">
        <v>21</v>
      </c>
      <c r="H2970" s="4" t="s">
        <v>10</v>
      </c>
      <c r="I2970" s="4" t="s">
        <v>15</v>
      </c>
    </row>
    <row r="2971" spans="1:8">
      <c r="A2971" t="n">
        <v>25054</v>
      </c>
      <c r="B2971" s="32" t="n">
        <v>45</v>
      </c>
      <c r="C2971" s="7" t="n">
        <v>4</v>
      </c>
      <c r="D2971" s="7" t="n">
        <v>3</v>
      </c>
      <c r="E2971" s="7" t="n">
        <v>15.0100002288818</v>
      </c>
      <c r="F2971" s="7" t="n">
        <v>100.779998779297</v>
      </c>
      <c r="G2971" s="7" t="n">
        <v>20</v>
      </c>
      <c r="H2971" s="7" t="n">
        <v>4000</v>
      </c>
      <c r="I2971" s="7" t="n">
        <v>1</v>
      </c>
    </row>
    <row r="2972" spans="1:8">
      <c r="A2972" t="s">
        <v>4</v>
      </c>
      <c r="B2972" s="4" t="s">
        <v>5</v>
      </c>
      <c r="C2972" s="4" t="s">
        <v>15</v>
      </c>
      <c r="D2972" s="4" t="s">
        <v>15</v>
      </c>
      <c r="E2972" s="4" t="s">
        <v>21</v>
      </c>
      <c r="F2972" s="4" t="s">
        <v>10</v>
      </c>
    </row>
    <row r="2973" spans="1:8">
      <c r="A2973" t="n">
        <v>25072</v>
      </c>
      <c r="B2973" s="32" t="n">
        <v>45</v>
      </c>
      <c r="C2973" s="7" t="n">
        <v>5</v>
      </c>
      <c r="D2973" s="7" t="n">
        <v>3</v>
      </c>
      <c r="E2973" s="7" t="n">
        <v>17</v>
      </c>
      <c r="F2973" s="7" t="n">
        <v>4000</v>
      </c>
    </row>
    <row r="2974" spans="1:8">
      <c r="A2974" t="s">
        <v>4</v>
      </c>
      <c r="B2974" s="4" t="s">
        <v>5</v>
      </c>
      <c r="C2974" s="4" t="s">
        <v>15</v>
      </c>
      <c r="D2974" s="4" t="s">
        <v>15</v>
      </c>
      <c r="E2974" s="4" t="s">
        <v>21</v>
      </c>
      <c r="F2974" s="4" t="s">
        <v>10</v>
      </c>
    </row>
    <row r="2975" spans="1:8">
      <c r="A2975" t="n">
        <v>25081</v>
      </c>
      <c r="B2975" s="32" t="n">
        <v>45</v>
      </c>
      <c r="C2975" s="7" t="n">
        <v>11</v>
      </c>
      <c r="D2975" s="7" t="n">
        <v>3</v>
      </c>
      <c r="E2975" s="7" t="n">
        <v>22.7999992370605</v>
      </c>
      <c r="F2975" s="7" t="n">
        <v>4000</v>
      </c>
    </row>
    <row r="2976" spans="1:8">
      <c r="A2976" t="s">
        <v>4</v>
      </c>
      <c r="B2976" s="4" t="s">
        <v>5</v>
      </c>
      <c r="C2976" s="4" t="s">
        <v>15</v>
      </c>
      <c r="D2976" s="4" t="s">
        <v>10</v>
      </c>
      <c r="E2976" s="4" t="s">
        <v>10</v>
      </c>
      <c r="F2976" s="4" t="s">
        <v>10</v>
      </c>
      <c r="G2976" s="4" t="s">
        <v>10</v>
      </c>
      <c r="H2976" s="4" t="s">
        <v>10</v>
      </c>
      <c r="I2976" s="4" t="s">
        <v>6</v>
      </c>
      <c r="J2976" s="4" t="s">
        <v>21</v>
      </c>
      <c r="K2976" s="4" t="s">
        <v>21</v>
      </c>
      <c r="L2976" s="4" t="s">
        <v>21</v>
      </c>
      <c r="M2976" s="4" t="s">
        <v>9</v>
      </c>
      <c r="N2976" s="4" t="s">
        <v>9</v>
      </c>
      <c r="O2976" s="4" t="s">
        <v>21</v>
      </c>
      <c r="P2976" s="4" t="s">
        <v>21</v>
      </c>
      <c r="Q2976" s="4" t="s">
        <v>21</v>
      </c>
      <c r="R2976" s="4" t="s">
        <v>21</v>
      </c>
      <c r="S2976" s="4" t="s">
        <v>15</v>
      </c>
    </row>
    <row r="2977" spans="1:19">
      <c r="A2977" t="n">
        <v>25090</v>
      </c>
      <c r="B2977" s="10" t="n">
        <v>39</v>
      </c>
      <c r="C2977" s="7" t="n">
        <v>12</v>
      </c>
      <c r="D2977" s="7" t="n">
        <v>65533</v>
      </c>
      <c r="E2977" s="7" t="n">
        <v>203</v>
      </c>
      <c r="F2977" s="7" t="n">
        <v>0</v>
      </c>
      <c r="G2977" s="7" t="n">
        <v>29</v>
      </c>
      <c r="H2977" s="7" t="n">
        <v>259</v>
      </c>
      <c r="I2977" s="7" t="s">
        <v>14</v>
      </c>
      <c r="J2977" s="7" t="n">
        <v>0</v>
      </c>
      <c r="K2977" s="7" t="n">
        <v>0</v>
      </c>
      <c r="L2977" s="7" t="n">
        <v>0</v>
      </c>
      <c r="M2977" s="7" t="n">
        <v>0</v>
      </c>
      <c r="N2977" s="7" t="n">
        <v>0</v>
      </c>
      <c r="O2977" s="7" t="n">
        <v>0</v>
      </c>
      <c r="P2977" s="7" t="n">
        <v>1</v>
      </c>
      <c r="Q2977" s="7" t="n">
        <v>1</v>
      </c>
      <c r="R2977" s="7" t="n">
        <v>1</v>
      </c>
      <c r="S2977" s="7" t="n">
        <v>255</v>
      </c>
    </row>
    <row r="2978" spans="1:19">
      <c r="A2978" t="s">
        <v>4</v>
      </c>
      <c r="B2978" s="4" t="s">
        <v>5</v>
      </c>
      <c r="C2978" s="4" t="s">
        <v>15</v>
      </c>
      <c r="D2978" s="4" t="s">
        <v>10</v>
      </c>
      <c r="E2978" s="4" t="s">
        <v>21</v>
      </c>
      <c r="F2978" s="4" t="s">
        <v>10</v>
      </c>
      <c r="G2978" s="4" t="s">
        <v>9</v>
      </c>
      <c r="H2978" s="4" t="s">
        <v>9</v>
      </c>
      <c r="I2978" s="4" t="s">
        <v>10</v>
      </c>
      <c r="J2978" s="4" t="s">
        <v>10</v>
      </c>
      <c r="K2978" s="4" t="s">
        <v>9</v>
      </c>
      <c r="L2978" s="4" t="s">
        <v>9</v>
      </c>
      <c r="M2978" s="4" t="s">
        <v>9</v>
      </c>
      <c r="N2978" s="4" t="s">
        <v>9</v>
      </c>
      <c r="O2978" s="4" t="s">
        <v>6</v>
      </c>
    </row>
    <row r="2979" spans="1:19">
      <c r="A2979" t="n">
        <v>25140</v>
      </c>
      <c r="B2979" s="13" t="n">
        <v>50</v>
      </c>
      <c r="C2979" s="7" t="n">
        <v>0</v>
      </c>
      <c r="D2979" s="7" t="n">
        <v>4320</v>
      </c>
      <c r="E2979" s="7" t="n">
        <v>1</v>
      </c>
      <c r="F2979" s="7" t="n">
        <v>0</v>
      </c>
      <c r="G2979" s="7" t="n">
        <v>0</v>
      </c>
      <c r="H2979" s="7" t="n">
        <v>0</v>
      </c>
      <c r="I2979" s="7" t="n">
        <v>0</v>
      </c>
      <c r="J2979" s="7" t="n">
        <v>65533</v>
      </c>
      <c r="K2979" s="7" t="n">
        <v>0</v>
      </c>
      <c r="L2979" s="7" t="n">
        <v>0</v>
      </c>
      <c r="M2979" s="7" t="n">
        <v>0</v>
      </c>
      <c r="N2979" s="7" t="n">
        <v>0</v>
      </c>
      <c r="O2979" s="7" t="s">
        <v>14</v>
      </c>
    </row>
    <row r="2980" spans="1:19">
      <c r="A2980" t="s">
        <v>4</v>
      </c>
      <c r="B2980" s="4" t="s">
        <v>5</v>
      </c>
      <c r="C2980" s="4" t="s">
        <v>15</v>
      </c>
      <c r="D2980" s="4" t="s">
        <v>10</v>
      </c>
      <c r="E2980" s="4" t="s">
        <v>21</v>
      </c>
      <c r="F2980" s="4" t="s">
        <v>10</v>
      </c>
      <c r="G2980" s="4" t="s">
        <v>9</v>
      </c>
      <c r="H2980" s="4" t="s">
        <v>9</v>
      </c>
      <c r="I2980" s="4" t="s">
        <v>10</v>
      </c>
      <c r="J2980" s="4" t="s">
        <v>10</v>
      </c>
      <c r="K2980" s="4" t="s">
        <v>9</v>
      </c>
      <c r="L2980" s="4" t="s">
        <v>9</v>
      </c>
      <c r="M2980" s="4" t="s">
        <v>9</v>
      </c>
      <c r="N2980" s="4" t="s">
        <v>9</v>
      </c>
      <c r="O2980" s="4" t="s">
        <v>6</v>
      </c>
    </row>
    <row r="2981" spans="1:19">
      <c r="A2981" t="n">
        <v>25179</v>
      </c>
      <c r="B2981" s="13" t="n">
        <v>50</v>
      </c>
      <c r="C2981" s="7" t="n">
        <v>0</v>
      </c>
      <c r="D2981" s="7" t="n">
        <v>4311</v>
      </c>
      <c r="E2981" s="7" t="n">
        <v>1</v>
      </c>
      <c r="F2981" s="7" t="n">
        <v>0</v>
      </c>
      <c r="G2981" s="7" t="n">
        <v>0</v>
      </c>
      <c r="H2981" s="7" t="n">
        <v>0</v>
      </c>
      <c r="I2981" s="7" t="n">
        <v>0</v>
      </c>
      <c r="J2981" s="7" t="n">
        <v>65533</v>
      </c>
      <c r="K2981" s="7" t="n">
        <v>0</v>
      </c>
      <c r="L2981" s="7" t="n">
        <v>0</v>
      </c>
      <c r="M2981" s="7" t="n">
        <v>0</v>
      </c>
      <c r="N2981" s="7" t="n">
        <v>0</v>
      </c>
      <c r="O2981" s="7" t="s">
        <v>14</v>
      </c>
    </row>
    <row r="2982" spans="1:19">
      <c r="A2982" t="s">
        <v>4</v>
      </c>
      <c r="B2982" s="4" t="s">
        <v>5</v>
      </c>
      <c r="C2982" s="4" t="s">
        <v>10</v>
      </c>
    </row>
    <row r="2983" spans="1:19">
      <c r="A2983" t="n">
        <v>25218</v>
      </c>
      <c r="B2983" s="26" t="n">
        <v>16</v>
      </c>
      <c r="C2983" s="7" t="n">
        <v>500</v>
      </c>
    </row>
    <row r="2984" spans="1:19">
      <c r="A2984" t="s">
        <v>4</v>
      </c>
      <c r="B2984" s="4" t="s">
        <v>5</v>
      </c>
      <c r="C2984" s="4" t="s">
        <v>10</v>
      </c>
      <c r="D2984" s="4" t="s">
        <v>9</v>
      </c>
      <c r="E2984" s="4" t="s">
        <v>9</v>
      </c>
      <c r="F2984" s="4" t="s">
        <v>9</v>
      </c>
      <c r="G2984" s="4" t="s">
        <v>9</v>
      </c>
      <c r="H2984" s="4" t="s">
        <v>10</v>
      </c>
      <c r="I2984" s="4" t="s">
        <v>15</v>
      </c>
    </row>
    <row r="2985" spans="1:19">
      <c r="A2985" t="n">
        <v>25221</v>
      </c>
      <c r="B2985" s="48" t="n">
        <v>66</v>
      </c>
      <c r="C2985" s="7" t="n">
        <v>1000</v>
      </c>
      <c r="D2985" s="7" t="n">
        <v>1065353216</v>
      </c>
      <c r="E2985" s="7" t="n">
        <v>1065353216</v>
      </c>
      <c r="F2985" s="7" t="n">
        <v>1065353216</v>
      </c>
      <c r="G2985" s="7" t="n">
        <v>1065353216</v>
      </c>
      <c r="H2985" s="7" t="n">
        <v>300</v>
      </c>
      <c r="I2985" s="7" t="n">
        <v>3</v>
      </c>
    </row>
    <row r="2986" spans="1:19">
      <c r="A2986" t="s">
        <v>4</v>
      </c>
      <c r="B2986" s="4" t="s">
        <v>5</v>
      </c>
      <c r="C2986" s="4" t="s">
        <v>15</v>
      </c>
      <c r="D2986" s="4" t="s">
        <v>10</v>
      </c>
      <c r="E2986" s="4" t="s">
        <v>10</v>
      </c>
      <c r="F2986" s="4" t="s">
        <v>10</v>
      </c>
      <c r="G2986" s="4" t="s">
        <v>10</v>
      </c>
      <c r="H2986" s="4" t="s">
        <v>10</v>
      </c>
      <c r="I2986" s="4" t="s">
        <v>6</v>
      </c>
      <c r="J2986" s="4" t="s">
        <v>21</v>
      </c>
      <c r="K2986" s="4" t="s">
        <v>21</v>
      </c>
      <c r="L2986" s="4" t="s">
        <v>21</v>
      </c>
      <c r="M2986" s="4" t="s">
        <v>9</v>
      </c>
      <c r="N2986" s="4" t="s">
        <v>9</v>
      </c>
      <c r="O2986" s="4" t="s">
        <v>21</v>
      </c>
      <c r="P2986" s="4" t="s">
        <v>21</v>
      </c>
      <c r="Q2986" s="4" t="s">
        <v>21</v>
      </c>
      <c r="R2986" s="4" t="s">
        <v>21</v>
      </c>
      <c r="S2986" s="4" t="s">
        <v>15</v>
      </c>
    </row>
    <row r="2987" spans="1:19">
      <c r="A2987" t="n">
        <v>25243</v>
      </c>
      <c r="B2987" s="10" t="n">
        <v>39</v>
      </c>
      <c r="C2987" s="7" t="n">
        <v>12</v>
      </c>
      <c r="D2987" s="7" t="n">
        <v>65533</v>
      </c>
      <c r="E2987" s="7" t="n">
        <v>204</v>
      </c>
      <c r="F2987" s="7" t="n">
        <v>0</v>
      </c>
      <c r="G2987" s="7" t="n">
        <v>1000</v>
      </c>
      <c r="H2987" s="7" t="n">
        <v>259</v>
      </c>
      <c r="I2987" s="7" t="s">
        <v>14</v>
      </c>
      <c r="J2987" s="7" t="n">
        <v>0</v>
      </c>
      <c r="K2987" s="7" t="n">
        <v>1</v>
      </c>
      <c r="L2987" s="7" t="n">
        <v>0</v>
      </c>
      <c r="M2987" s="7" t="n">
        <v>0</v>
      </c>
      <c r="N2987" s="7" t="n">
        <v>0</v>
      </c>
      <c r="O2987" s="7" t="n">
        <v>0</v>
      </c>
      <c r="P2987" s="7" t="n">
        <v>1</v>
      </c>
      <c r="Q2987" s="7" t="n">
        <v>1</v>
      </c>
      <c r="R2987" s="7" t="n">
        <v>1</v>
      </c>
      <c r="S2987" s="7" t="n">
        <v>255</v>
      </c>
    </row>
    <row r="2988" spans="1:19">
      <c r="A2988" t="s">
        <v>4</v>
      </c>
      <c r="B2988" s="4" t="s">
        <v>5</v>
      </c>
      <c r="C2988" s="4" t="s">
        <v>15</v>
      </c>
      <c r="D2988" s="4" t="s">
        <v>10</v>
      </c>
      <c r="E2988" s="4" t="s">
        <v>21</v>
      </c>
      <c r="F2988" s="4" t="s">
        <v>10</v>
      </c>
      <c r="G2988" s="4" t="s">
        <v>9</v>
      </c>
      <c r="H2988" s="4" t="s">
        <v>9</v>
      </c>
      <c r="I2988" s="4" t="s">
        <v>10</v>
      </c>
      <c r="J2988" s="4" t="s">
        <v>10</v>
      </c>
      <c r="K2988" s="4" t="s">
        <v>9</v>
      </c>
      <c r="L2988" s="4" t="s">
        <v>9</v>
      </c>
      <c r="M2988" s="4" t="s">
        <v>9</v>
      </c>
      <c r="N2988" s="4" t="s">
        <v>9</v>
      </c>
      <c r="O2988" s="4" t="s">
        <v>6</v>
      </c>
    </row>
    <row r="2989" spans="1:19">
      <c r="A2989" t="n">
        <v>25293</v>
      </c>
      <c r="B2989" s="13" t="n">
        <v>50</v>
      </c>
      <c r="C2989" s="7" t="n">
        <v>0</v>
      </c>
      <c r="D2989" s="7" t="n">
        <v>4311</v>
      </c>
      <c r="E2989" s="7" t="n">
        <v>1</v>
      </c>
      <c r="F2989" s="7" t="n">
        <v>0</v>
      </c>
      <c r="G2989" s="7" t="n">
        <v>0</v>
      </c>
      <c r="H2989" s="7" t="n">
        <v>0</v>
      </c>
      <c r="I2989" s="7" t="n">
        <v>0</v>
      </c>
      <c r="J2989" s="7" t="n">
        <v>65533</v>
      </c>
      <c r="K2989" s="7" t="n">
        <v>0</v>
      </c>
      <c r="L2989" s="7" t="n">
        <v>0</v>
      </c>
      <c r="M2989" s="7" t="n">
        <v>0</v>
      </c>
      <c r="N2989" s="7" t="n">
        <v>0</v>
      </c>
      <c r="O2989" s="7" t="s">
        <v>14</v>
      </c>
    </row>
    <row r="2990" spans="1:19">
      <c r="A2990" t="s">
        <v>4</v>
      </c>
      <c r="B2990" s="4" t="s">
        <v>5</v>
      </c>
      <c r="C2990" s="4" t="s">
        <v>10</v>
      </c>
    </row>
    <row r="2991" spans="1:19">
      <c r="A2991" t="n">
        <v>25332</v>
      </c>
      <c r="B2991" s="26" t="n">
        <v>16</v>
      </c>
      <c r="C2991" s="7" t="n">
        <v>300</v>
      </c>
    </row>
    <row r="2992" spans="1:19">
      <c r="A2992" t="s">
        <v>4</v>
      </c>
      <c r="B2992" s="4" t="s">
        <v>5</v>
      </c>
      <c r="C2992" s="4" t="s">
        <v>10</v>
      </c>
      <c r="D2992" s="4" t="s">
        <v>9</v>
      </c>
      <c r="E2992" s="4" t="s">
        <v>9</v>
      </c>
      <c r="F2992" s="4" t="s">
        <v>9</v>
      </c>
      <c r="G2992" s="4" t="s">
        <v>9</v>
      </c>
      <c r="H2992" s="4" t="s">
        <v>10</v>
      </c>
      <c r="I2992" s="4" t="s">
        <v>15</v>
      </c>
    </row>
    <row r="2993" spans="1:19">
      <c r="A2993" t="n">
        <v>25335</v>
      </c>
      <c r="B2993" s="48" t="n">
        <v>66</v>
      </c>
      <c r="C2993" s="7" t="n">
        <v>1001</v>
      </c>
      <c r="D2993" s="7" t="n">
        <v>1065353216</v>
      </c>
      <c r="E2993" s="7" t="n">
        <v>1065353216</v>
      </c>
      <c r="F2993" s="7" t="n">
        <v>1065353216</v>
      </c>
      <c r="G2993" s="7" t="n">
        <v>1065353216</v>
      </c>
      <c r="H2993" s="7" t="n">
        <v>300</v>
      </c>
      <c r="I2993" s="7" t="n">
        <v>3</v>
      </c>
    </row>
    <row r="2994" spans="1:19">
      <c r="A2994" t="s">
        <v>4</v>
      </c>
      <c r="B2994" s="4" t="s">
        <v>5</v>
      </c>
      <c r="C2994" s="4" t="s">
        <v>15</v>
      </c>
      <c r="D2994" s="4" t="s">
        <v>10</v>
      </c>
      <c r="E2994" s="4" t="s">
        <v>10</v>
      </c>
      <c r="F2994" s="4" t="s">
        <v>10</v>
      </c>
      <c r="G2994" s="4" t="s">
        <v>10</v>
      </c>
      <c r="H2994" s="4" t="s">
        <v>10</v>
      </c>
      <c r="I2994" s="4" t="s">
        <v>6</v>
      </c>
      <c r="J2994" s="4" t="s">
        <v>21</v>
      </c>
      <c r="K2994" s="4" t="s">
        <v>21</v>
      </c>
      <c r="L2994" s="4" t="s">
        <v>21</v>
      </c>
      <c r="M2994" s="4" t="s">
        <v>9</v>
      </c>
      <c r="N2994" s="4" t="s">
        <v>9</v>
      </c>
      <c r="O2994" s="4" t="s">
        <v>21</v>
      </c>
      <c r="P2994" s="4" t="s">
        <v>21</v>
      </c>
      <c r="Q2994" s="4" t="s">
        <v>21</v>
      </c>
      <c r="R2994" s="4" t="s">
        <v>21</v>
      </c>
      <c r="S2994" s="4" t="s">
        <v>15</v>
      </c>
    </row>
    <row r="2995" spans="1:19">
      <c r="A2995" t="n">
        <v>25357</v>
      </c>
      <c r="B2995" s="10" t="n">
        <v>39</v>
      </c>
      <c r="C2995" s="7" t="n">
        <v>12</v>
      </c>
      <c r="D2995" s="7" t="n">
        <v>65533</v>
      </c>
      <c r="E2995" s="7" t="n">
        <v>204</v>
      </c>
      <c r="F2995" s="7" t="n">
        <v>0</v>
      </c>
      <c r="G2995" s="7" t="n">
        <v>1001</v>
      </c>
      <c r="H2995" s="7" t="n">
        <v>259</v>
      </c>
      <c r="I2995" s="7" t="s">
        <v>14</v>
      </c>
      <c r="J2995" s="7" t="n">
        <v>0</v>
      </c>
      <c r="K2995" s="7" t="n">
        <v>1</v>
      </c>
      <c r="L2995" s="7" t="n">
        <v>0</v>
      </c>
      <c r="M2995" s="7" t="n">
        <v>0</v>
      </c>
      <c r="N2995" s="7" t="n">
        <v>0</v>
      </c>
      <c r="O2995" s="7" t="n">
        <v>0</v>
      </c>
      <c r="P2995" s="7" t="n">
        <v>1</v>
      </c>
      <c r="Q2995" s="7" t="n">
        <v>1</v>
      </c>
      <c r="R2995" s="7" t="n">
        <v>1</v>
      </c>
      <c r="S2995" s="7" t="n">
        <v>255</v>
      </c>
    </row>
    <row r="2996" spans="1:19">
      <c r="A2996" t="s">
        <v>4</v>
      </c>
      <c r="B2996" s="4" t="s">
        <v>5</v>
      </c>
      <c r="C2996" s="4" t="s">
        <v>15</v>
      </c>
      <c r="D2996" s="4" t="s">
        <v>10</v>
      </c>
      <c r="E2996" s="4" t="s">
        <v>21</v>
      </c>
      <c r="F2996" s="4" t="s">
        <v>10</v>
      </c>
      <c r="G2996" s="4" t="s">
        <v>9</v>
      </c>
      <c r="H2996" s="4" t="s">
        <v>9</v>
      </c>
      <c r="I2996" s="4" t="s">
        <v>10</v>
      </c>
      <c r="J2996" s="4" t="s">
        <v>10</v>
      </c>
      <c r="K2996" s="4" t="s">
        <v>9</v>
      </c>
      <c r="L2996" s="4" t="s">
        <v>9</v>
      </c>
      <c r="M2996" s="4" t="s">
        <v>9</v>
      </c>
      <c r="N2996" s="4" t="s">
        <v>9</v>
      </c>
      <c r="O2996" s="4" t="s">
        <v>6</v>
      </c>
    </row>
    <row r="2997" spans="1:19">
      <c r="A2997" t="n">
        <v>25407</v>
      </c>
      <c r="B2997" s="13" t="n">
        <v>50</v>
      </c>
      <c r="C2997" s="7" t="n">
        <v>0</v>
      </c>
      <c r="D2997" s="7" t="n">
        <v>4311</v>
      </c>
      <c r="E2997" s="7" t="n">
        <v>1</v>
      </c>
      <c r="F2997" s="7" t="n">
        <v>0</v>
      </c>
      <c r="G2997" s="7" t="n">
        <v>0</v>
      </c>
      <c r="H2997" s="7" t="n">
        <v>0</v>
      </c>
      <c r="I2997" s="7" t="n">
        <v>0</v>
      </c>
      <c r="J2997" s="7" t="n">
        <v>65533</v>
      </c>
      <c r="K2997" s="7" t="n">
        <v>0</v>
      </c>
      <c r="L2997" s="7" t="n">
        <v>0</v>
      </c>
      <c r="M2997" s="7" t="n">
        <v>0</v>
      </c>
      <c r="N2997" s="7" t="n">
        <v>0</v>
      </c>
      <c r="O2997" s="7" t="s">
        <v>14</v>
      </c>
    </row>
    <row r="2998" spans="1:19">
      <c r="A2998" t="s">
        <v>4</v>
      </c>
      <c r="B2998" s="4" t="s">
        <v>5</v>
      </c>
      <c r="C2998" s="4" t="s">
        <v>10</v>
      </c>
      <c r="D2998" s="4" t="s">
        <v>15</v>
      </c>
      <c r="E2998" s="4" t="s">
        <v>21</v>
      </c>
      <c r="F2998" s="4" t="s">
        <v>10</v>
      </c>
    </row>
    <row r="2999" spans="1:19">
      <c r="A2999" t="n">
        <v>25446</v>
      </c>
      <c r="B2999" s="58" t="n">
        <v>59</v>
      </c>
      <c r="C2999" s="7" t="n">
        <v>0</v>
      </c>
      <c r="D2999" s="7" t="n">
        <v>1</v>
      </c>
      <c r="E2999" s="7" t="n">
        <v>0.150000005960464</v>
      </c>
      <c r="F2999" s="7" t="n">
        <v>0</v>
      </c>
    </row>
    <row r="3000" spans="1:19">
      <c r="A3000" t="s">
        <v>4</v>
      </c>
      <c r="B3000" s="4" t="s">
        <v>5</v>
      </c>
      <c r="C3000" s="4" t="s">
        <v>10</v>
      </c>
      <c r="D3000" s="4" t="s">
        <v>15</v>
      </c>
      <c r="E3000" s="4" t="s">
        <v>21</v>
      </c>
      <c r="F3000" s="4" t="s">
        <v>10</v>
      </c>
    </row>
    <row r="3001" spans="1:19">
      <c r="A3001" t="n">
        <v>25456</v>
      </c>
      <c r="B3001" s="58" t="n">
        <v>59</v>
      </c>
      <c r="C3001" s="7" t="n">
        <v>61491</v>
      </c>
      <c r="D3001" s="7" t="n">
        <v>1</v>
      </c>
      <c r="E3001" s="7" t="n">
        <v>0.150000005960464</v>
      </c>
      <c r="F3001" s="7" t="n">
        <v>0</v>
      </c>
    </row>
    <row r="3002" spans="1:19">
      <c r="A3002" t="s">
        <v>4</v>
      </c>
      <c r="B3002" s="4" t="s">
        <v>5</v>
      </c>
      <c r="C3002" s="4" t="s">
        <v>10</v>
      </c>
      <c r="D3002" s="4" t="s">
        <v>15</v>
      </c>
      <c r="E3002" s="4" t="s">
        <v>21</v>
      </c>
      <c r="F3002" s="4" t="s">
        <v>10</v>
      </c>
    </row>
    <row r="3003" spans="1:19">
      <c r="A3003" t="n">
        <v>25466</v>
      </c>
      <c r="B3003" s="58" t="n">
        <v>59</v>
      </c>
      <c r="C3003" s="7" t="n">
        <v>61492</v>
      </c>
      <c r="D3003" s="7" t="n">
        <v>1</v>
      </c>
      <c r="E3003" s="7" t="n">
        <v>0.150000005960464</v>
      </c>
      <c r="F3003" s="7" t="n">
        <v>0</v>
      </c>
    </row>
    <row r="3004" spans="1:19">
      <c r="A3004" t="s">
        <v>4</v>
      </c>
      <c r="B3004" s="4" t="s">
        <v>5</v>
      </c>
      <c r="C3004" s="4" t="s">
        <v>10</v>
      </c>
      <c r="D3004" s="4" t="s">
        <v>15</v>
      </c>
      <c r="E3004" s="4" t="s">
        <v>21</v>
      </c>
      <c r="F3004" s="4" t="s">
        <v>10</v>
      </c>
    </row>
    <row r="3005" spans="1:19">
      <c r="A3005" t="n">
        <v>25476</v>
      </c>
      <c r="B3005" s="58" t="n">
        <v>59</v>
      </c>
      <c r="C3005" s="7" t="n">
        <v>61493</v>
      </c>
      <c r="D3005" s="7" t="n">
        <v>1</v>
      </c>
      <c r="E3005" s="7" t="n">
        <v>0.150000005960464</v>
      </c>
      <c r="F3005" s="7" t="n">
        <v>0</v>
      </c>
    </row>
    <row r="3006" spans="1:19">
      <c r="A3006" t="s">
        <v>4</v>
      </c>
      <c r="B3006" s="4" t="s">
        <v>5</v>
      </c>
      <c r="C3006" s="4" t="s">
        <v>10</v>
      </c>
      <c r="D3006" s="4" t="s">
        <v>15</v>
      </c>
      <c r="E3006" s="4" t="s">
        <v>21</v>
      </c>
      <c r="F3006" s="4" t="s">
        <v>10</v>
      </c>
    </row>
    <row r="3007" spans="1:19">
      <c r="A3007" t="n">
        <v>25486</v>
      </c>
      <c r="B3007" s="58" t="n">
        <v>59</v>
      </c>
      <c r="C3007" s="7" t="n">
        <v>61494</v>
      </c>
      <c r="D3007" s="7" t="n">
        <v>1</v>
      </c>
      <c r="E3007" s="7" t="n">
        <v>0.150000005960464</v>
      </c>
      <c r="F3007" s="7" t="n">
        <v>0</v>
      </c>
    </row>
    <row r="3008" spans="1:19">
      <c r="A3008" t="s">
        <v>4</v>
      </c>
      <c r="B3008" s="4" t="s">
        <v>5</v>
      </c>
      <c r="C3008" s="4" t="s">
        <v>10</v>
      </c>
      <c r="D3008" s="4" t="s">
        <v>15</v>
      </c>
      <c r="E3008" s="4" t="s">
        <v>21</v>
      </c>
      <c r="F3008" s="4" t="s">
        <v>10</v>
      </c>
    </row>
    <row r="3009" spans="1:19">
      <c r="A3009" t="n">
        <v>25496</v>
      </c>
      <c r="B3009" s="58" t="n">
        <v>59</v>
      </c>
      <c r="C3009" s="7" t="n">
        <v>61495</v>
      </c>
      <c r="D3009" s="7" t="n">
        <v>1</v>
      </c>
      <c r="E3009" s="7" t="n">
        <v>0.150000005960464</v>
      </c>
      <c r="F3009" s="7" t="n">
        <v>0</v>
      </c>
    </row>
    <row r="3010" spans="1:19">
      <c r="A3010" t="s">
        <v>4</v>
      </c>
      <c r="B3010" s="4" t="s">
        <v>5</v>
      </c>
      <c r="C3010" s="4" t="s">
        <v>10</v>
      </c>
      <c r="D3010" s="4" t="s">
        <v>15</v>
      </c>
      <c r="E3010" s="4" t="s">
        <v>21</v>
      </c>
      <c r="F3010" s="4" t="s">
        <v>10</v>
      </c>
    </row>
    <row r="3011" spans="1:19">
      <c r="A3011" t="n">
        <v>25506</v>
      </c>
      <c r="B3011" s="58" t="n">
        <v>59</v>
      </c>
      <c r="C3011" s="7" t="n">
        <v>61496</v>
      </c>
      <c r="D3011" s="7" t="n">
        <v>1</v>
      </c>
      <c r="E3011" s="7" t="n">
        <v>0.150000005960464</v>
      </c>
      <c r="F3011" s="7" t="n">
        <v>0</v>
      </c>
    </row>
    <row r="3012" spans="1:19">
      <c r="A3012" t="s">
        <v>4</v>
      </c>
      <c r="B3012" s="4" t="s">
        <v>5</v>
      </c>
      <c r="C3012" s="4" t="s">
        <v>15</v>
      </c>
      <c r="D3012" s="4" t="s">
        <v>10</v>
      </c>
      <c r="E3012" s="4" t="s">
        <v>6</v>
      </c>
      <c r="F3012" s="4" t="s">
        <v>6</v>
      </c>
      <c r="G3012" s="4" t="s">
        <v>6</v>
      </c>
      <c r="H3012" s="4" t="s">
        <v>6</v>
      </c>
    </row>
    <row r="3013" spans="1:19">
      <c r="A3013" t="n">
        <v>25516</v>
      </c>
      <c r="B3013" s="47" t="n">
        <v>51</v>
      </c>
      <c r="C3013" s="7" t="n">
        <v>3</v>
      </c>
      <c r="D3013" s="7" t="n">
        <v>0</v>
      </c>
      <c r="E3013" s="7" t="s">
        <v>94</v>
      </c>
      <c r="F3013" s="7" t="s">
        <v>95</v>
      </c>
      <c r="G3013" s="7" t="s">
        <v>96</v>
      </c>
      <c r="H3013" s="7" t="s">
        <v>97</v>
      </c>
    </row>
    <row r="3014" spans="1:19">
      <c r="A3014" t="s">
        <v>4</v>
      </c>
      <c r="B3014" s="4" t="s">
        <v>5</v>
      </c>
      <c r="C3014" s="4" t="s">
        <v>15</v>
      </c>
      <c r="D3014" s="4" t="s">
        <v>10</v>
      </c>
      <c r="E3014" s="4" t="s">
        <v>6</v>
      </c>
      <c r="F3014" s="4" t="s">
        <v>6</v>
      </c>
      <c r="G3014" s="4" t="s">
        <v>6</v>
      </c>
      <c r="H3014" s="4" t="s">
        <v>6</v>
      </c>
    </row>
    <row r="3015" spans="1:19">
      <c r="A3015" t="n">
        <v>25529</v>
      </c>
      <c r="B3015" s="47" t="n">
        <v>51</v>
      </c>
      <c r="C3015" s="7" t="n">
        <v>3</v>
      </c>
      <c r="D3015" s="7" t="n">
        <v>61491</v>
      </c>
      <c r="E3015" s="7" t="s">
        <v>94</v>
      </c>
      <c r="F3015" s="7" t="s">
        <v>95</v>
      </c>
      <c r="G3015" s="7" t="s">
        <v>96</v>
      </c>
      <c r="H3015" s="7" t="s">
        <v>97</v>
      </c>
    </row>
    <row r="3016" spans="1:19">
      <c r="A3016" t="s">
        <v>4</v>
      </c>
      <c r="B3016" s="4" t="s">
        <v>5</v>
      </c>
      <c r="C3016" s="4" t="s">
        <v>15</v>
      </c>
      <c r="D3016" s="4" t="s">
        <v>10</v>
      </c>
      <c r="E3016" s="4" t="s">
        <v>6</v>
      </c>
      <c r="F3016" s="4" t="s">
        <v>6</v>
      </c>
      <c r="G3016" s="4" t="s">
        <v>6</v>
      </c>
      <c r="H3016" s="4" t="s">
        <v>6</v>
      </c>
    </row>
    <row r="3017" spans="1:19">
      <c r="A3017" t="n">
        <v>25542</v>
      </c>
      <c r="B3017" s="47" t="n">
        <v>51</v>
      </c>
      <c r="C3017" s="7" t="n">
        <v>3</v>
      </c>
      <c r="D3017" s="7" t="n">
        <v>61492</v>
      </c>
      <c r="E3017" s="7" t="s">
        <v>94</v>
      </c>
      <c r="F3017" s="7" t="s">
        <v>95</v>
      </c>
      <c r="G3017" s="7" t="s">
        <v>96</v>
      </c>
      <c r="H3017" s="7" t="s">
        <v>97</v>
      </c>
    </row>
    <row r="3018" spans="1:19">
      <c r="A3018" t="s">
        <v>4</v>
      </c>
      <c r="B3018" s="4" t="s">
        <v>5</v>
      </c>
      <c r="C3018" s="4" t="s">
        <v>15</v>
      </c>
      <c r="D3018" s="4" t="s">
        <v>10</v>
      </c>
      <c r="E3018" s="4" t="s">
        <v>6</v>
      </c>
      <c r="F3018" s="4" t="s">
        <v>6</v>
      </c>
      <c r="G3018" s="4" t="s">
        <v>6</v>
      </c>
      <c r="H3018" s="4" t="s">
        <v>6</v>
      </c>
    </row>
    <row r="3019" spans="1:19">
      <c r="A3019" t="n">
        <v>25555</v>
      </c>
      <c r="B3019" s="47" t="n">
        <v>51</v>
      </c>
      <c r="C3019" s="7" t="n">
        <v>3</v>
      </c>
      <c r="D3019" s="7" t="n">
        <v>61493</v>
      </c>
      <c r="E3019" s="7" t="s">
        <v>94</v>
      </c>
      <c r="F3019" s="7" t="s">
        <v>95</v>
      </c>
      <c r="G3019" s="7" t="s">
        <v>96</v>
      </c>
      <c r="H3019" s="7" t="s">
        <v>97</v>
      </c>
    </row>
    <row r="3020" spans="1:19">
      <c r="A3020" t="s">
        <v>4</v>
      </c>
      <c r="B3020" s="4" t="s">
        <v>5</v>
      </c>
      <c r="C3020" s="4" t="s">
        <v>15</v>
      </c>
      <c r="D3020" s="4" t="s">
        <v>10</v>
      </c>
      <c r="E3020" s="4" t="s">
        <v>6</v>
      </c>
      <c r="F3020" s="4" t="s">
        <v>6</v>
      </c>
      <c r="G3020" s="4" t="s">
        <v>6</v>
      </c>
      <c r="H3020" s="4" t="s">
        <v>6</v>
      </c>
    </row>
    <row r="3021" spans="1:19">
      <c r="A3021" t="n">
        <v>25568</v>
      </c>
      <c r="B3021" s="47" t="n">
        <v>51</v>
      </c>
      <c r="C3021" s="7" t="n">
        <v>3</v>
      </c>
      <c r="D3021" s="7" t="n">
        <v>61494</v>
      </c>
      <c r="E3021" s="7" t="s">
        <v>94</v>
      </c>
      <c r="F3021" s="7" t="s">
        <v>95</v>
      </c>
      <c r="G3021" s="7" t="s">
        <v>96</v>
      </c>
      <c r="H3021" s="7" t="s">
        <v>97</v>
      </c>
    </row>
    <row r="3022" spans="1:19">
      <c r="A3022" t="s">
        <v>4</v>
      </c>
      <c r="B3022" s="4" t="s">
        <v>5</v>
      </c>
      <c r="C3022" s="4" t="s">
        <v>15</v>
      </c>
      <c r="D3022" s="4" t="s">
        <v>10</v>
      </c>
      <c r="E3022" s="4" t="s">
        <v>6</v>
      </c>
      <c r="F3022" s="4" t="s">
        <v>6</v>
      </c>
      <c r="G3022" s="4" t="s">
        <v>6</v>
      </c>
      <c r="H3022" s="4" t="s">
        <v>6</v>
      </c>
    </row>
    <row r="3023" spans="1:19">
      <c r="A3023" t="n">
        <v>25581</v>
      </c>
      <c r="B3023" s="47" t="n">
        <v>51</v>
      </c>
      <c r="C3023" s="7" t="n">
        <v>3</v>
      </c>
      <c r="D3023" s="7" t="n">
        <v>61495</v>
      </c>
      <c r="E3023" s="7" t="s">
        <v>94</v>
      </c>
      <c r="F3023" s="7" t="s">
        <v>95</v>
      </c>
      <c r="G3023" s="7" t="s">
        <v>96</v>
      </c>
      <c r="H3023" s="7" t="s">
        <v>97</v>
      </c>
    </row>
    <row r="3024" spans="1:19">
      <c r="A3024" t="s">
        <v>4</v>
      </c>
      <c r="B3024" s="4" t="s">
        <v>5</v>
      </c>
      <c r="C3024" s="4" t="s">
        <v>15</v>
      </c>
      <c r="D3024" s="4" t="s">
        <v>10</v>
      </c>
      <c r="E3024" s="4" t="s">
        <v>6</v>
      </c>
      <c r="F3024" s="4" t="s">
        <v>6</v>
      </c>
      <c r="G3024" s="4" t="s">
        <v>6</v>
      </c>
      <c r="H3024" s="4" t="s">
        <v>6</v>
      </c>
    </row>
    <row r="3025" spans="1:8">
      <c r="A3025" t="n">
        <v>25594</v>
      </c>
      <c r="B3025" s="47" t="n">
        <v>51</v>
      </c>
      <c r="C3025" s="7" t="n">
        <v>3</v>
      </c>
      <c r="D3025" s="7" t="n">
        <v>61496</v>
      </c>
      <c r="E3025" s="7" t="s">
        <v>94</v>
      </c>
      <c r="F3025" s="7" t="s">
        <v>95</v>
      </c>
      <c r="G3025" s="7" t="s">
        <v>96</v>
      </c>
      <c r="H3025" s="7" t="s">
        <v>97</v>
      </c>
    </row>
    <row r="3026" spans="1:8">
      <c r="A3026" t="s">
        <v>4</v>
      </c>
      <c r="B3026" s="4" t="s">
        <v>5</v>
      </c>
      <c r="C3026" s="4" t="s">
        <v>10</v>
      </c>
      <c r="D3026" s="4" t="s">
        <v>21</v>
      </c>
      <c r="E3026" s="4" t="s">
        <v>21</v>
      </c>
      <c r="F3026" s="4" t="s">
        <v>15</v>
      </c>
    </row>
    <row r="3027" spans="1:8">
      <c r="A3027" t="n">
        <v>25607</v>
      </c>
      <c r="B3027" s="64" t="n">
        <v>52</v>
      </c>
      <c r="C3027" s="7" t="n">
        <v>0</v>
      </c>
      <c r="D3027" s="7" t="n">
        <v>180</v>
      </c>
      <c r="E3027" s="7" t="n">
        <v>10</v>
      </c>
      <c r="F3027" s="7" t="n">
        <v>3</v>
      </c>
    </row>
    <row r="3028" spans="1:8">
      <c r="A3028" t="s">
        <v>4</v>
      </c>
      <c r="B3028" s="4" t="s">
        <v>5</v>
      </c>
      <c r="C3028" s="4" t="s">
        <v>10</v>
      </c>
      <c r="D3028" s="4" t="s">
        <v>21</v>
      </c>
      <c r="E3028" s="4" t="s">
        <v>21</v>
      </c>
      <c r="F3028" s="4" t="s">
        <v>15</v>
      </c>
    </row>
    <row r="3029" spans="1:8">
      <c r="A3029" t="n">
        <v>25619</v>
      </c>
      <c r="B3029" s="64" t="n">
        <v>52</v>
      </c>
      <c r="C3029" s="7" t="n">
        <v>61491</v>
      </c>
      <c r="D3029" s="7" t="n">
        <v>180</v>
      </c>
      <c r="E3029" s="7" t="n">
        <v>10</v>
      </c>
      <c r="F3029" s="7" t="n">
        <v>3</v>
      </c>
    </row>
    <row r="3030" spans="1:8">
      <c r="A3030" t="s">
        <v>4</v>
      </c>
      <c r="B3030" s="4" t="s">
        <v>5</v>
      </c>
      <c r="C3030" s="4" t="s">
        <v>10</v>
      </c>
      <c r="D3030" s="4" t="s">
        <v>21</v>
      </c>
      <c r="E3030" s="4" t="s">
        <v>21</v>
      </c>
      <c r="F3030" s="4" t="s">
        <v>15</v>
      </c>
    </row>
    <row r="3031" spans="1:8">
      <c r="A3031" t="n">
        <v>25631</v>
      </c>
      <c r="B3031" s="64" t="n">
        <v>52</v>
      </c>
      <c r="C3031" s="7" t="n">
        <v>61492</v>
      </c>
      <c r="D3031" s="7" t="n">
        <v>297.5</v>
      </c>
      <c r="E3031" s="7" t="n">
        <v>10</v>
      </c>
      <c r="F3031" s="7" t="n">
        <v>3</v>
      </c>
    </row>
    <row r="3032" spans="1:8">
      <c r="A3032" t="s">
        <v>4</v>
      </c>
      <c r="B3032" s="4" t="s">
        <v>5</v>
      </c>
      <c r="C3032" s="4" t="s">
        <v>10</v>
      </c>
      <c r="D3032" s="4" t="s">
        <v>21</v>
      </c>
      <c r="E3032" s="4" t="s">
        <v>21</v>
      </c>
      <c r="F3032" s="4" t="s">
        <v>15</v>
      </c>
    </row>
    <row r="3033" spans="1:8">
      <c r="A3033" t="n">
        <v>25643</v>
      </c>
      <c r="B3033" s="64" t="n">
        <v>52</v>
      </c>
      <c r="C3033" s="7" t="n">
        <v>61493</v>
      </c>
      <c r="D3033" s="7" t="n">
        <v>180</v>
      </c>
      <c r="E3033" s="7" t="n">
        <v>10</v>
      </c>
      <c r="F3033" s="7" t="n">
        <v>3</v>
      </c>
    </row>
    <row r="3034" spans="1:8">
      <c r="A3034" t="s">
        <v>4</v>
      </c>
      <c r="B3034" s="4" t="s">
        <v>5</v>
      </c>
      <c r="C3034" s="4" t="s">
        <v>10</v>
      </c>
      <c r="D3034" s="4" t="s">
        <v>21</v>
      </c>
      <c r="E3034" s="4" t="s">
        <v>21</v>
      </c>
      <c r="F3034" s="4" t="s">
        <v>15</v>
      </c>
    </row>
    <row r="3035" spans="1:8">
      <c r="A3035" t="n">
        <v>25655</v>
      </c>
      <c r="B3035" s="64" t="n">
        <v>52</v>
      </c>
      <c r="C3035" s="7" t="n">
        <v>61494</v>
      </c>
      <c r="D3035" s="7" t="n">
        <v>59.7000007629395</v>
      </c>
      <c r="E3035" s="7" t="n">
        <v>10</v>
      </c>
      <c r="F3035" s="7" t="n">
        <v>3</v>
      </c>
    </row>
    <row r="3036" spans="1:8">
      <c r="A3036" t="s">
        <v>4</v>
      </c>
      <c r="B3036" s="4" t="s">
        <v>5</v>
      </c>
      <c r="C3036" s="4" t="s">
        <v>10</v>
      </c>
      <c r="D3036" s="4" t="s">
        <v>21</v>
      </c>
      <c r="E3036" s="4" t="s">
        <v>21</v>
      </c>
      <c r="F3036" s="4" t="s">
        <v>15</v>
      </c>
    </row>
    <row r="3037" spans="1:8">
      <c r="A3037" t="n">
        <v>25667</v>
      </c>
      <c r="B3037" s="64" t="n">
        <v>52</v>
      </c>
      <c r="C3037" s="7" t="n">
        <v>61495</v>
      </c>
      <c r="D3037" s="7" t="n">
        <v>331.799987792969</v>
      </c>
      <c r="E3037" s="7" t="n">
        <v>10</v>
      </c>
      <c r="F3037" s="7" t="n">
        <v>3</v>
      </c>
    </row>
    <row r="3038" spans="1:8">
      <c r="A3038" t="s">
        <v>4</v>
      </c>
      <c r="B3038" s="4" t="s">
        <v>5</v>
      </c>
      <c r="C3038" s="4" t="s">
        <v>10</v>
      </c>
      <c r="D3038" s="4" t="s">
        <v>21</v>
      </c>
      <c r="E3038" s="4" t="s">
        <v>21</v>
      </c>
      <c r="F3038" s="4" t="s">
        <v>15</v>
      </c>
    </row>
    <row r="3039" spans="1:8">
      <c r="A3039" t="n">
        <v>25679</v>
      </c>
      <c r="B3039" s="64" t="n">
        <v>52</v>
      </c>
      <c r="C3039" s="7" t="n">
        <v>61496</v>
      </c>
      <c r="D3039" s="7" t="n">
        <v>22.3999996185303</v>
      </c>
      <c r="E3039" s="7" t="n">
        <v>10</v>
      </c>
      <c r="F3039" s="7" t="n">
        <v>3</v>
      </c>
    </row>
    <row r="3040" spans="1:8">
      <c r="A3040" t="s">
        <v>4</v>
      </c>
      <c r="B3040" s="4" t="s">
        <v>5</v>
      </c>
      <c r="C3040" s="4" t="s">
        <v>10</v>
      </c>
      <c r="D3040" s="4" t="s">
        <v>15</v>
      </c>
      <c r="E3040" s="4" t="s">
        <v>6</v>
      </c>
      <c r="F3040" s="4" t="s">
        <v>21</v>
      </c>
      <c r="G3040" s="4" t="s">
        <v>21</v>
      </c>
      <c r="H3040" s="4" t="s">
        <v>21</v>
      </c>
    </row>
    <row r="3041" spans="1:8">
      <c r="A3041" t="n">
        <v>25691</v>
      </c>
      <c r="B3041" s="50" t="n">
        <v>48</v>
      </c>
      <c r="C3041" s="7" t="n">
        <v>0</v>
      </c>
      <c r="D3041" s="7" t="n">
        <v>0</v>
      </c>
      <c r="E3041" s="7" t="s">
        <v>257</v>
      </c>
      <c r="F3041" s="7" t="n">
        <v>-1</v>
      </c>
      <c r="G3041" s="7" t="n">
        <v>0.5</v>
      </c>
      <c r="H3041" s="7" t="n">
        <v>0</v>
      </c>
    </row>
    <row r="3042" spans="1:8">
      <c r="A3042" t="s">
        <v>4</v>
      </c>
      <c r="B3042" s="4" t="s">
        <v>5</v>
      </c>
      <c r="C3042" s="4" t="s">
        <v>10</v>
      </c>
      <c r="D3042" s="4" t="s">
        <v>15</v>
      </c>
      <c r="E3042" s="4" t="s">
        <v>6</v>
      </c>
      <c r="F3042" s="4" t="s">
        <v>21</v>
      </c>
      <c r="G3042" s="4" t="s">
        <v>21</v>
      </c>
      <c r="H3042" s="4" t="s">
        <v>21</v>
      </c>
    </row>
    <row r="3043" spans="1:8">
      <c r="A3043" t="n">
        <v>25718</v>
      </c>
      <c r="B3043" s="50" t="n">
        <v>48</v>
      </c>
      <c r="C3043" s="7" t="n">
        <v>61491</v>
      </c>
      <c r="D3043" s="7" t="n">
        <v>0</v>
      </c>
      <c r="E3043" s="7" t="s">
        <v>257</v>
      </c>
      <c r="F3043" s="7" t="n">
        <v>-1</v>
      </c>
      <c r="G3043" s="7" t="n">
        <v>0.5</v>
      </c>
      <c r="H3043" s="7" t="n">
        <v>0</v>
      </c>
    </row>
    <row r="3044" spans="1:8">
      <c r="A3044" t="s">
        <v>4</v>
      </c>
      <c r="B3044" s="4" t="s">
        <v>5</v>
      </c>
      <c r="C3044" s="4" t="s">
        <v>10</v>
      </c>
      <c r="D3044" s="4" t="s">
        <v>15</v>
      </c>
      <c r="E3044" s="4" t="s">
        <v>6</v>
      </c>
      <c r="F3044" s="4" t="s">
        <v>21</v>
      </c>
      <c r="G3044" s="4" t="s">
        <v>21</v>
      </c>
      <c r="H3044" s="4" t="s">
        <v>21</v>
      </c>
    </row>
    <row r="3045" spans="1:8">
      <c r="A3045" t="n">
        <v>25745</v>
      </c>
      <c r="B3045" s="50" t="n">
        <v>48</v>
      </c>
      <c r="C3045" s="7" t="n">
        <v>61492</v>
      </c>
      <c r="D3045" s="7" t="n">
        <v>0</v>
      </c>
      <c r="E3045" s="7" t="s">
        <v>257</v>
      </c>
      <c r="F3045" s="7" t="n">
        <v>-1</v>
      </c>
      <c r="G3045" s="7" t="n">
        <v>0.5</v>
      </c>
      <c r="H3045" s="7" t="n">
        <v>0</v>
      </c>
    </row>
    <row r="3046" spans="1:8">
      <c r="A3046" t="s">
        <v>4</v>
      </c>
      <c r="B3046" s="4" t="s">
        <v>5</v>
      </c>
      <c r="C3046" s="4" t="s">
        <v>10</v>
      </c>
      <c r="D3046" s="4" t="s">
        <v>15</v>
      </c>
      <c r="E3046" s="4" t="s">
        <v>6</v>
      </c>
      <c r="F3046" s="4" t="s">
        <v>21</v>
      </c>
      <c r="G3046" s="4" t="s">
        <v>21</v>
      </c>
      <c r="H3046" s="4" t="s">
        <v>21</v>
      </c>
    </row>
    <row r="3047" spans="1:8">
      <c r="A3047" t="n">
        <v>25772</v>
      </c>
      <c r="B3047" s="50" t="n">
        <v>48</v>
      </c>
      <c r="C3047" s="7" t="n">
        <v>61493</v>
      </c>
      <c r="D3047" s="7" t="n">
        <v>0</v>
      </c>
      <c r="E3047" s="7" t="s">
        <v>257</v>
      </c>
      <c r="F3047" s="7" t="n">
        <v>-1</v>
      </c>
      <c r="G3047" s="7" t="n">
        <v>0.5</v>
      </c>
      <c r="H3047" s="7" t="n">
        <v>0</v>
      </c>
    </row>
    <row r="3048" spans="1:8">
      <c r="A3048" t="s">
        <v>4</v>
      </c>
      <c r="B3048" s="4" t="s">
        <v>5</v>
      </c>
      <c r="C3048" s="4" t="s">
        <v>10</v>
      </c>
      <c r="D3048" s="4" t="s">
        <v>15</v>
      </c>
      <c r="E3048" s="4" t="s">
        <v>6</v>
      </c>
      <c r="F3048" s="4" t="s">
        <v>21</v>
      </c>
      <c r="G3048" s="4" t="s">
        <v>21</v>
      </c>
      <c r="H3048" s="4" t="s">
        <v>21</v>
      </c>
    </row>
    <row r="3049" spans="1:8">
      <c r="A3049" t="n">
        <v>25799</v>
      </c>
      <c r="B3049" s="50" t="n">
        <v>48</v>
      </c>
      <c r="C3049" s="7" t="n">
        <v>61494</v>
      </c>
      <c r="D3049" s="7" t="n">
        <v>0</v>
      </c>
      <c r="E3049" s="7" t="s">
        <v>257</v>
      </c>
      <c r="F3049" s="7" t="n">
        <v>-1</v>
      </c>
      <c r="G3049" s="7" t="n">
        <v>0.5</v>
      </c>
      <c r="H3049" s="7" t="n">
        <v>0</v>
      </c>
    </row>
    <row r="3050" spans="1:8">
      <c r="A3050" t="s">
        <v>4</v>
      </c>
      <c r="B3050" s="4" t="s">
        <v>5</v>
      </c>
      <c r="C3050" s="4" t="s">
        <v>10</v>
      </c>
      <c r="D3050" s="4" t="s">
        <v>15</v>
      </c>
      <c r="E3050" s="4" t="s">
        <v>6</v>
      </c>
      <c r="F3050" s="4" t="s">
        <v>21</v>
      </c>
      <c r="G3050" s="4" t="s">
        <v>21</v>
      </c>
      <c r="H3050" s="4" t="s">
        <v>21</v>
      </c>
    </row>
    <row r="3051" spans="1:8">
      <c r="A3051" t="n">
        <v>25826</v>
      </c>
      <c r="B3051" s="50" t="n">
        <v>48</v>
      </c>
      <c r="C3051" s="7" t="n">
        <v>61495</v>
      </c>
      <c r="D3051" s="7" t="n">
        <v>0</v>
      </c>
      <c r="E3051" s="7" t="s">
        <v>257</v>
      </c>
      <c r="F3051" s="7" t="n">
        <v>-1</v>
      </c>
      <c r="G3051" s="7" t="n">
        <v>0.5</v>
      </c>
      <c r="H3051" s="7" t="n">
        <v>0</v>
      </c>
    </row>
    <row r="3052" spans="1:8">
      <c r="A3052" t="s">
        <v>4</v>
      </c>
      <c r="B3052" s="4" t="s">
        <v>5</v>
      </c>
      <c r="C3052" s="4" t="s">
        <v>10</v>
      </c>
      <c r="D3052" s="4" t="s">
        <v>15</v>
      </c>
      <c r="E3052" s="4" t="s">
        <v>6</v>
      </c>
      <c r="F3052" s="4" t="s">
        <v>21</v>
      </c>
      <c r="G3052" s="4" t="s">
        <v>21</v>
      </c>
      <c r="H3052" s="4" t="s">
        <v>21</v>
      </c>
    </row>
    <row r="3053" spans="1:8">
      <c r="A3053" t="n">
        <v>25853</v>
      </c>
      <c r="B3053" s="50" t="n">
        <v>48</v>
      </c>
      <c r="C3053" s="7" t="n">
        <v>61496</v>
      </c>
      <c r="D3053" s="7" t="n">
        <v>0</v>
      </c>
      <c r="E3053" s="7" t="s">
        <v>257</v>
      </c>
      <c r="F3053" s="7" t="n">
        <v>-1</v>
      </c>
      <c r="G3053" s="7" t="n">
        <v>0.5</v>
      </c>
      <c r="H3053" s="7" t="n">
        <v>0</v>
      </c>
    </row>
    <row r="3054" spans="1:8">
      <c r="A3054" t="s">
        <v>4</v>
      </c>
      <c r="B3054" s="4" t="s">
        <v>5</v>
      </c>
      <c r="C3054" s="4" t="s">
        <v>15</v>
      </c>
      <c r="D3054" s="4" t="s">
        <v>10</v>
      </c>
      <c r="E3054" s="4" t="s">
        <v>6</v>
      </c>
    </row>
    <row r="3055" spans="1:8">
      <c r="A3055" t="n">
        <v>25880</v>
      </c>
      <c r="B3055" s="47" t="n">
        <v>51</v>
      </c>
      <c r="C3055" s="7" t="n">
        <v>4</v>
      </c>
      <c r="D3055" s="7" t="n">
        <v>29</v>
      </c>
      <c r="E3055" s="7" t="s">
        <v>301</v>
      </c>
    </row>
    <row r="3056" spans="1:8">
      <c r="A3056" t="s">
        <v>4</v>
      </c>
      <c r="B3056" s="4" t="s">
        <v>5</v>
      </c>
      <c r="C3056" s="4" t="s">
        <v>10</v>
      </c>
    </row>
    <row r="3057" spans="1:8">
      <c r="A3057" t="n">
        <v>25893</v>
      </c>
      <c r="B3057" s="26" t="n">
        <v>16</v>
      </c>
      <c r="C3057" s="7" t="n">
        <v>0</v>
      </c>
    </row>
    <row r="3058" spans="1:8">
      <c r="A3058" t="s">
        <v>4</v>
      </c>
      <c r="B3058" s="4" t="s">
        <v>5</v>
      </c>
      <c r="C3058" s="4" t="s">
        <v>10</v>
      </c>
      <c r="D3058" s="4" t="s">
        <v>15</v>
      </c>
      <c r="E3058" s="4" t="s">
        <v>9</v>
      </c>
      <c r="F3058" s="4" t="s">
        <v>109</v>
      </c>
      <c r="G3058" s="4" t="s">
        <v>15</v>
      </c>
      <c r="H3058" s="4" t="s">
        <v>15</v>
      </c>
      <c r="I3058" s="4" t="s">
        <v>15</v>
      </c>
    </row>
    <row r="3059" spans="1:8">
      <c r="A3059" t="n">
        <v>25896</v>
      </c>
      <c r="B3059" s="53" t="n">
        <v>26</v>
      </c>
      <c r="C3059" s="7" t="n">
        <v>29</v>
      </c>
      <c r="D3059" s="7" t="n">
        <v>17</v>
      </c>
      <c r="E3059" s="7" t="n">
        <v>39448</v>
      </c>
      <c r="F3059" s="7" t="s">
        <v>302</v>
      </c>
      <c r="G3059" s="7" t="n">
        <v>8</v>
      </c>
      <c r="H3059" s="7" t="n">
        <v>2</v>
      </c>
      <c r="I3059" s="7" t="n">
        <v>0</v>
      </c>
    </row>
    <row r="3060" spans="1:8">
      <c r="A3060" t="s">
        <v>4</v>
      </c>
      <c r="B3060" s="4" t="s">
        <v>5</v>
      </c>
      <c r="C3060" s="4" t="s">
        <v>10</v>
      </c>
      <c r="D3060" s="4" t="s">
        <v>15</v>
      </c>
      <c r="E3060" s="4" t="s">
        <v>15</v>
      </c>
      <c r="F3060" s="4" t="s">
        <v>6</v>
      </c>
    </row>
    <row r="3061" spans="1:8">
      <c r="A3061" t="n">
        <v>25919</v>
      </c>
      <c r="B3061" s="23" t="n">
        <v>20</v>
      </c>
      <c r="C3061" s="7" t="n">
        <v>29</v>
      </c>
      <c r="D3061" s="7" t="n">
        <v>2</v>
      </c>
      <c r="E3061" s="7" t="n">
        <v>11</v>
      </c>
      <c r="F3061" s="7" t="s">
        <v>303</v>
      </c>
    </row>
    <row r="3062" spans="1:8">
      <c r="A3062" t="s">
        <v>4</v>
      </c>
      <c r="B3062" s="4" t="s">
        <v>5</v>
      </c>
      <c r="C3062" s="4" t="s">
        <v>10</v>
      </c>
    </row>
    <row r="3063" spans="1:8">
      <c r="A3063" t="n">
        <v>25944</v>
      </c>
      <c r="B3063" s="26" t="n">
        <v>16</v>
      </c>
      <c r="C3063" s="7" t="n">
        <v>150</v>
      </c>
    </row>
    <row r="3064" spans="1:8">
      <c r="A3064" t="s">
        <v>4</v>
      </c>
      <c r="B3064" s="4" t="s">
        <v>5</v>
      </c>
      <c r="C3064" s="4" t="s">
        <v>10</v>
      </c>
      <c r="D3064" s="4" t="s">
        <v>15</v>
      </c>
      <c r="E3064" s="4" t="s">
        <v>15</v>
      </c>
      <c r="F3064" s="4" t="s">
        <v>6</v>
      </c>
    </row>
    <row r="3065" spans="1:8">
      <c r="A3065" t="n">
        <v>25947</v>
      </c>
      <c r="B3065" s="23" t="n">
        <v>20</v>
      </c>
      <c r="C3065" s="7" t="n">
        <v>1000</v>
      </c>
      <c r="D3065" s="7" t="n">
        <v>2</v>
      </c>
      <c r="E3065" s="7" t="n">
        <v>11</v>
      </c>
      <c r="F3065" s="7" t="s">
        <v>303</v>
      </c>
    </row>
    <row r="3066" spans="1:8">
      <c r="A3066" t="s">
        <v>4</v>
      </c>
      <c r="B3066" s="4" t="s">
        <v>5</v>
      </c>
      <c r="C3066" s="4" t="s">
        <v>10</v>
      </c>
    </row>
    <row r="3067" spans="1:8">
      <c r="A3067" t="n">
        <v>25972</v>
      </c>
      <c r="B3067" s="26" t="n">
        <v>16</v>
      </c>
      <c r="C3067" s="7" t="n">
        <v>150</v>
      </c>
    </row>
    <row r="3068" spans="1:8">
      <c r="A3068" t="s">
        <v>4</v>
      </c>
      <c r="B3068" s="4" t="s">
        <v>5</v>
      </c>
      <c r="C3068" s="4" t="s">
        <v>10</v>
      </c>
      <c r="D3068" s="4" t="s">
        <v>15</v>
      </c>
      <c r="E3068" s="4" t="s">
        <v>15</v>
      </c>
      <c r="F3068" s="4" t="s">
        <v>6</v>
      </c>
    </row>
    <row r="3069" spans="1:8">
      <c r="A3069" t="n">
        <v>25975</v>
      </c>
      <c r="B3069" s="23" t="n">
        <v>20</v>
      </c>
      <c r="C3069" s="7" t="n">
        <v>1001</v>
      </c>
      <c r="D3069" s="7" t="n">
        <v>2</v>
      </c>
      <c r="E3069" s="7" t="n">
        <v>11</v>
      </c>
      <c r="F3069" s="7" t="s">
        <v>303</v>
      </c>
    </row>
    <row r="3070" spans="1:8">
      <c r="A3070" t="s">
        <v>4</v>
      </c>
      <c r="B3070" s="4" t="s">
        <v>5</v>
      </c>
      <c r="C3070" s="4" t="s">
        <v>10</v>
      </c>
    </row>
    <row r="3071" spans="1:8">
      <c r="A3071" t="n">
        <v>26000</v>
      </c>
      <c r="B3071" s="26" t="n">
        <v>16</v>
      </c>
      <c r="C3071" s="7" t="n">
        <v>100</v>
      </c>
    </row>
    <row r="3072" spans="1:8">
      <c r="A3072" t="s">
        <v>4</v>
      </c>
      <c r="B3072" s="4" t="s">
        <v>5</v>
      </c>
      <c r="C3072" s="4" t="s">
        <v>15</v>
      </c>
      <c r="D3072" s="4" t="s">
        <v>10</v>
      </c>
      <c r="E3072" s="4" t="s">
        <v>21</v>
      </c>
      <c r="F3072" s="4" t="s">
        <v>10</v>
      </c>
      <c r="G3072" s="4" t="s">
        <v>9</v>
      </c>
      <c r="H3072" s="4" t="s">
        <v>9</v>
      </c>
      <c r="I3072" s="4" t="s">
        <v>10</v>
      </c>
      <c r="J3072" s="4" t="s">
        <v>10</v>
      </c>
      <c r="K3072" s="4" t="s">
        <v>9</v>
      </c>
      <c r="L3072" s="4" t="s">
        <v>9</v>
      </c>
      <c r="M3072" s="4" t="s">
        <v>9</v>
      </c>
      <c r="N3072" s="4" t="s">
        <v>9</v>
      </c>
      <c r="O3072" s="4" t="s">
        <v>6</v>
      </c>
    </row>
    <row r="3073" spans="1:15">
      <c r="A3073" t="n">
        <v>26003</v>
      </c>
      <c r="B3073" s="13" t="n">
        <v>50</v>
      </c>
      <c r="C3073" s="7" t="n">
        <v>0</v>
      </c>
      <c r="D3073" s="7" t="n">
        <v>4015</v>
      </c>
      <c r="E3073" s="7" t="n">
        <v>1</v>
      </c>
      <c r="F3073" s="7" t="n">
        <v>0</v>
      </c>
      <c r="G3073" s="7" t="n">
        <v>0</v>
      </c>
      <c r="H3073" s="7" t="n">
        <v>0</v>
      </c>
      <c r="I3073" s="7" t="n">
        <v>0</v>
      </c>
      <c r="J3073" s="7" t="n">
        <v>65533</v>
      </c>
      <c r="K3073" s="7" t="n">
        <v>0</v>
      </c>
      <c r="L3073" s="7" t="n">
        <v>0</v>
      </c>
      <c r="M3073" s="7" t="n">
        <v>0</v>
      </c>
      <c r="N3073" s="7" t="n">
        <v>0</v>
      </c>
      <c r="O3073" s="7" t="s">
        <v>14</v>
      </c>
    </row>
    <row r="3074" spans="1:15">
      <c r="A3074" t="s">
        <v>4</v>
      </c>
      <c r="B3074" s="4" t="s">
        <v>5</v>
      </c>
      <c r="C3074" s="4" t="s">
        <v>15</v>
      </c>
      <c r="D3074" s="4" t="s">
        <v>10</v>
      </c>
      <c r="E3074" s="4" t="s">
        <v>21</v>
      </c>
      <c r="F3074" s="4" t="s">
        <v>10</v>
      </c>
      <c r="G3074" s="4" t="s">
        <v>9</v>
      </c>
      <c r="H3074" s="4" t="s">
        <v>9</v>
      </c>
      <c r="I3074" s="4" t="s">
        <v>10</v>
      </c>
      <c r="J3074" s="4" t="s">
        <v>10</v>
      </c>
      <c r="K3074" s="4" t="s">
        <v>9</v>
      </c>
      <c r="L3074" s="4" t="s">
        <v>9</v>
      </c>
      <c r="M3074" s="4" t="s">
        <v>9</v>
      </c>
      <c r="N3074" s="4" t="s">
        <v>9</v>
      </c>
      <c r="O3074" s="4" t="s">
        <v>6</v>
      </c>
    </row>
    <row r="3075" spans="1:15">
      <c r="A3075" t="n">
        <v>26042</v>
      </c>
      <c r="B3075" s="13" t="n">
        <v>50</v>
      </c>
      <c r="C3075" s="7" t="n">
        <v>0</v>
      </c>
      <c r="D3075" s="7" t="n">
        <v>4212</v>
      </c>
      <c r="E3075" s="7" t="n">
        <v>0.699999988079071</v>
      </c>
      <c r="F3075" s="7" t="n">
        <v>0</v>
      </c>
      <c r="G3075" s="7" t="n">
        <v>0</v>
      </c>
      <c r="H3075" s="7" t="n">
        <v>0</v>
      </c>
      <c r="I3075" s="7" t="n">
        <v>0</v>
      </c>
      <c r="J3075" s="7" t="n">
        <v>65533</v>
      </c>
      <c r="K3075" s="7" t="n">
        <v>0</v>
      </c>
      <c r="L3075" s="7" t="n">
        <v>0</v>
      </c>
      <c r="M3075" s="7" t="n">
        <v>0</v>
      </c>
      <c r="N3075" s="7" t="n">
        <v>0</v>
      </c>
      <c r="O3075" s="7" t="s">
        <v>14</v>
      </c>
    </row>
    <row r="3076" spans="1:15">
      <c r="A3076" t="s">
        <v>4</v>
      </c>
      <c r="B3076" s="4" t="s">
        <v>5</v>
      </c>
      <c r="C3076" s="4" t="s">
        <v>15</v>
      </c>
      <c r="D3076" s="4" t="s">
        <v>10</v>
      </c>
      <c r="E3076" s="4" t="s">
        <v>21</v>
      </c>
      <c r="F3076" s="4" t="s">
        <v>10</v>
      </c>
      <c r="G3076" s="4" t="s">
        <v>9</v>
      </c>
      <c r="H3076" s="4" t="s">
        <v>9</v>
      </c>
      <c r="I3076" s="4" t="s">
        <v>10</v>
      </c>
      <c r="J3076" s="4" t="s">
        <v>10</v>
      </c>
      <c r="K3076" s="4" t="s">
        <v>9</v>
      </c>
      <c r="L3076" s="4" t="s">
        <v>9</v>
      </c>
      <c r="M3076" s="4" t="s">
        <v>9</v>
      </c>
      <c r="N3076" s="4" t="s">
        <v>9</v>
      </c>
      <c r="O3076" s="4" t="s">
        <v>6</v>
      </c>
    </row>
    <row r="3077" spans="1:15">
      <c r="A3077" t="n">
        <v>26081</v>
      </c>
      <c r="B3077" s="13" t="n">
        <v>50</v>
      </c>
      <c r="C3077" s="7" t="n">
        <v>0</v>
      </c>
      <c r="D3077" s="7" t="n">
        <v>4167</v>
      </c>
      <c r="E3077" s="7" t="n">
        <v>0.699999988079071</v>
      </c>
      <c r="F3077" s="7" t="n">
        <v>0</v>
      </c>
      <c r="G3077" s="7" t="n">
        <v>0</v>
      </c>
      <c r="H3077" s="7" t="n">
        <v>0</v>
      </c>
      <c r="I3077" s="7" t="n">
        <v>0</v>
      </c>
      <c r="J3077" s="7" t="n">
        <v>65533</v>
      </c>
      <c r="K3077" s="7" t="n">
        <v>0</v>
      </c>
      <c r="L3077" s="7" t="n">
        <v>0</v>
      </c>
      <c r="M3077" s="7" t="n">
        <v>0</v>
      </c>
      <c r="N3077" s="7" t="n">
        <v>0</v>
      </c>
      <c r="O3077" s="7" t="s">
        <v>14</v>
      </c>
    </row>
    <row r="3078" spans="1:15">
      <c r="A3078" t="s">
        <v>4</v>
      </c>
      <c r="B3078" s="4" t="s">
        <v>5</v>
      </c>
      <c r="C3078" s="4" t="s">
        <v>15</v>
      </c>
      <c r="D3078" s="4" t="s">
        <v>21</v>
      </c>
      <c r="E3078" s="4" t="s">
        <v>21</v>
      </c>
      <c r="F3078" s="4" t="s">
        <v>21</v>
      </c>
    </row>
    <row r="3079" spans="1:15">
      <c r="A3079" t="n">
        <v>26120</v>
      </c>
      <c r="B3079" s="32" t="n">
        <v>45</v>
      </c>
      <c r="C3079" s="7" t="n">
        <v>9</v>
      </c>
      <c r="D3079" s="7" t="n">
        <v>0.300000011920929</v>
      </c>
      <c r="E3079" s="7" t="n">
        <v>0.300000011920929</v>
      </c>
      <c r="F3079" s="7" t="n">
        <v>0.5</v>
      </c>
    </row>
    <row r="3080" spans="1:15">
      <c r="A3080" t="s">
        <v>4</v>
      </c>
      <c r="B3080" s="4" t="s">
        <v>5</v>
      </c>
      <c r="C3080" s="4" t="s">
        <v>15</v>
      </c>
      <c r="D3080" s="4" t="s">
        <v>9</v>
      </c>
      <c r="E3080" s="4" t="s">
        <v>9</v>
      </c>
      <c r="F3080" s="4" t="s">
        <v>9</v>
      </c>
    </row>
    <row r="3081" spans="1:15">
      <c r="A3081" t="n">
        <v>26134</v>
      </c>
      <c r="B3081" s="13" t="n">
        <v>50</v>
      </c>
      <c r="C3081" s="7" t="n">
        <v>255</v>
      </c>
      <c r="D3081" s="7" t="n">
        <v>1050253722</v>
      </c>
      <c r="E3081" s="7" t="n">
        <v>1065353216</v>
      </c>
      <c r="F3081" s="7" t="n">
        <v>1045220557</v>
      </c>
    </row>
    <row r="3082" spans="1:15">
      <c r="A3082" t="s">
        <v>4</v>
      </c>
      <c r="B3082" s="4" t="s">
        <v>5</v>
      </c>
      <c r="C3082" s="4" t="s">
        <v>15</v>
      </c>
      <c r="D3082" s="4" t="s">
        <v>10</v>
      </c>
      <c r="E3082" s="4" t="s">
        <v>10</v>
      </c>
      <c r="F3082" s="4" t="s">
        <v>10</v>
      </c>
      <c r="G3082" s="4" t="s">
        <v>10</v>
      </c>
      <c r="H3082" s="4" t="s">
        <v>10</v>
      </c>
      <c r="I3082" s="4" t="s">
        <v>6</v>
      </c>
      <c r="J3082" s="4" t="s">
        <v>21</v>
      </c>
      <c r="K3082" s="4" t="s">
        <v>21</v>
      </c>
      <c r="L3082" s="4" t="s">
        <v>21</v>
      </c>
      <c r="M3082" s="4" t="s">
        <v>9</v>
      </c>
      <c r="N3082" s="4" t="s">
        <v>9</v>
      </c>
      <c r="O3082" s="4" t="s">
        <v>21</v>
      </c>
      <c r="P3082" s="4" t="s">
        <v>21</v>
      </c>
      <c r="Q3082" s="4" t="s">
        <v>21</v>
      </c>
      <c r="R3082" s="4" t="s">
        <v>21</v>
      </c>
      <c r="S3082" s="4" t="s">
        <v>15</v>
      </c>
    </row>
    <row r="3083" spans="1:15">
      <c r="A3083" t="n">
        <v>26148</v>
      </c>
      <c r="B3083" s="10" t="n">
        <v>39</v>
      </c>
      <c r="C3083" s="7" t="n">
        <v>12</v>
      </c>
      <c r="D3083" s="7" t="n">
        <v>65533</v>
      </c>
      <c r="E3083" s="7" t="n">
        <v>211</v>
      </c>
      <c r="F3083" s="7" t="n">
        <v>0</v>
      </c>
      <c r="G3083" s="7" t="n">
        <v>65534</v>
      </c>
      <c r="H3083" s="7" t="n">
        <v>259</v>
      </c>
      <c r="I3083" s="7" t="s">
        <v>14</v>
      </c>
      <c r="J3083" s="7" t="n">
        <v>0</v>
      </c>
      <c r="K3083" s="7" t="n">
        <v>1</v>
      </c>
      <c r="L3083" s="7" t="n">
        <v>0</v>
      </c>
      <c r="M3083" s="7" t="n">
        <v>0</v>
      </c>
      <c r="N3083" s="7" t="n">
        <v>0</v>
      </c>
      <c r="O3083" s="7" t="n">
        <v>90</v>
      </c>
      <c r="P3083" s="7" t="n">
        <v>1.20000004768372</v>
      </c>
      <c r="Q3083" s="7" t="n">
        <v>1.20000004768372</v>
      </c>
      <c r="R3083" s="7" t="n">
        <v>1.20000004768372</v>
      </c>
      <c r="S3083" s="7" t="n">
        <v>255</v>
      </c>
    </row>
    <row r="3084" spans="1:15">
      <c r="A3084" t="s">
        <v>4</v>
      </c>
      <c r="B3084" s="4" t="s">
        <v>5</v>
      </c>
      <c r="C3084" s="4" t="s">
        <v>10</v>
      </c>
    </row>
    <row r="3085" spans="1:15">
      <c r="A3085" t="n">
        <v>26198</v>
      </c>
      <c r="B3085" s="26" t="n">
        <v>16</v>
      </c>
      <c r="C3085" s="7" t="n">
        <v>1000</v>
      </c>
    </row>
    <row r="3086" spans="1:15">
      <c r="A3086" t="s">
        <v>4</v>
      </c>
      <c r="B3086" s="4" t="s">
        <v>5</v>
      </c>
      <c r="C3086" s="4" t="s">
        <v>15</v>
      </c>
      <c r="D3086" s="4" t="s">
        <v>10</v>
      </c>
      <c r="E3086" s="4" t="s">
        <v>21</v>
      </c>
      <c r="F3086" s="4" t="s">
        <v>10</v>
      </c>
      <c r="G3086" s="4" t="s">
        <v>9</v>
      </c>
      <c r="H3086" s="4" t="s">
        <v>9</v>
      </c>
      <c r="I3086" s="4" t="s">
        <v>10</v>
      </c>
      <c r="J3086" s="4" t="s">
        <v>10</v>
      </c>
      <c r="K3086" s="4" t="s">
        <v>9</v>
      </c>
      <c r="L3086" s="4" t="s">
        <v>9</v>
      </c>
      <c r="M3086" s="4" t="s">
        <v>9</v>
      </c>
      <c r="N3086" s="4" t="s">
        <v>9</v>
      </c>
      <c r="O3086" s="4" t="s">
        <v>6</v>
      </c>
    </row>
    <row r="3087" spans="1:15">
      <c r="A3087" t="n">
        <v>26201</v>
      </c>
      <c r="B3087" s="13" t="n">
        <v>50</v>
      </c>
      <c r="C3087" s="7" t="n">
        <v>0</v>
      </c>
      <c r="D3087" s="7" t="n">
        <v>4015</v>
      </c>
      <c r="E3087" s="7" t="n">
        <v>1</v>
      </c>
      <c r="F3087" s="7" t="n">
        <v>0</v>
      </c>
      <c r="G3087" s="7" t="n">
        <v>0</v>
      </c>
      <c r="H3087" s="7" t="n">
        <v>0</v>
      </c>
      <c r="I3087" s="7" t="n">
        <v>0</v>
      </c>
      <c r="J3087" s="7" t="n">
        <v>65533</v>
      </c>
      <c r="K3087" s="7" t="n">
        <v>0</v>
      </c>
      <c r="L3087" s="7" t="n">
        <v>0</v>
      </c>
      <c r="M3087" s="7" t="n">
        <v>0</v>
      </c>
      <c r="N3087" s="7" t="n">
        <v>0</v>
      </c>
      <c r="O3087" s="7" t="s">
        <v>14</v>
      </c>
    </row>
    <row r="3088" spans="1:15">
      <c r="A3088" t="s">
        <v>4</v>
      </c>
      <c r="B3088" s="4" t="s">
        <v>5</v>
      </c>
      <c r="C3088" s="4" t="s">
        <v>15</v>
      </c>
      <c r="D3088" s="4" t="s">
        <v>10</v>
      </c>
      <c r="E3088" s="4" t="s">
        <v>21</v>
      </c>
      <c r="F3088" s="4" t="s">
        <v>10</v>
      </c>
      <c r="G3088" s="4" t="s">
        <v>9</v>
      </c>
      <c r="H3088" s="4" t="s">
        <v>9</v>
      </c>
      <c r="I3088" s="4" t="s">
        <v>10</v>
      </c>
      <c r="J3088" s="4" t="s">
        <v>10</v>
      </c>
      <c r="K3088" s="4" t="s">
        <v>9</v>
      </c>
      <c r="L3088" s="4" t="s">
        <v>9</v>
      </c>
      <c r="M3088" s="4" t="s">
        <v>9</v>
      </c>
      <c r="N3088" s="4" t="s">
        <v>9</v>
      </c>
      <c r="O3088" s="4" t="s">
        <v>6</v>
      </c>
    </row>
    <row r="3089" spans="1:19">
      <c r="A3089" t="n">
        <v>26240</v>
      </c>
      <c r="B3089" s="13" t="n">
        <v>50</v>
      </c>
      <c r="C3089" s="7" t="n">
        <v>0</v>
      </c>
      <c r="D3089" s="7" t="n">
        <v>4212</v>
      </c>
      <c r="E3089" s="7" t="n">
        <v>0.699999988079071</v>
      </c>
      <c r="F3089" s="7" t="n">
        <v>0</v>
      </c>
      <c r="G3089" s="7" t="n">
        <v>0</v>
      </c>
      <c r="H3089" s="7" t="n">
        <v>0</v>
      </c>
      <c r="I3089" s="7" t="n">
        <v>0</v>
      </c>
      <c r="J3089" s="7" t="n">
        <v>65533</v>
      </c>
      <c r="K3089" s="7" t="n">
        <v>0</v>
      </c>
      <c r="L3089" s="7" t="n">
        <v>0</v>
      </c>
      <c r="M3089" s="7" t="n">
        <v>0</v>
      </c>
      <c r="N3089" s="7" t="n">
        <v>0</v>
      </c>
      <c r="O3089" s="7" t="s">
        <v>14</v>
      </c>
    </row>
    <row r="3090" spans="1:19">
      <c r="A3090" t="s">
        <v>4</v>
      </c>
      <c r="B3090" s="4" t="s">
        <v>5</v>
      </c>
      <c r="C3090" s="4" t="s">
        <v>15</v>
      </c>
      <c r="D3090" s="4" t="s">
        <v>10</v>
      </c>
      <c r="E3090" s="4" t="s">
        <v>21</v>
      </c>
      <c r="F3090" s="4" t="s">
        <v>10</v>
      </c>
      <c r="G3090" s="4" t="s">
        <v>9</v>
      </c>
      <c r="H3090" s="4" t="s">
        <v>9</v>
      </c>
      <c r="I3090" s="4" t="s">
        <v>10</v>
      </c>
      <c r="J3090" s="4" t="s">
        <v>10</v>
      </c>
      <c r="K3090" s="4" t="s">
        <v>9</v>
      </c>
      <c r="L3090" s="4" t="s">
        <v>9</v>
      </c>
      <c r="M3090" s="4" t="s">
        <v>9</v>
      </c>
      <c r="N3090" s="4" t="s">
        <v>9</v>
      </c>
      <c r="O3090" s="4" t="s">
        <v>6</v>
      </c>
    </row>
    <row r="3091" spans="1:19">
      <c r="A3091" t="n">
        <v>26279</v>
      </c>
      <c r="B3091" s="13" t="n">
        <v>50</v>
      </c>
      <c r="C3091" s="7" t="n">
        <v>0</v>
      </c>
      <c r="D3091" s="7" t="n">
        <v>4167</v>
      </c>
      <c r="E3091" s="7" t="n">
        <v>0.699999988079071</v>
      </c>
      <c r="F3091" s="7" t="n">
        <v>0</v>
      </c>
      <c r="G3091" s="7" t="n">
        <v>0</v>
      </c>
      <c r="H3091" s="7" t="n">
        <v>0</v>
      </c>
      <c r="I3091" s="7" t="n">
        <v>0</v>
      </c>
      <c r="J3091" s="7" t="n">
        <v>65533</v>
      </c>
      <c r="K3091" s="7" t="n">
        <v>0</v>
      </c>
      <c r="L3091" s="7" t="n">
        <v>0</v>
      </c>
      <c r="M3091" s="7" t="n">
        <v>0</v>
      </c>
      <c r="N3091" s="7" t="n">
        <v>0</v>
      </c>
      <c r="O3091" s="7" t="s">
        <v>14</v>
      </c>
    </row>
    <row r="3092" spans="1:19">
      <c r="A3092" t="s">
        <v>4</v>
      </c>
      <c r="B3092" s="4" t="s">
        <v>5</v>
      </c>
      <c r="C3092" s="4" t="s">
        <v>15</v>
      </c>
      <c r="D3092" s="4" t="s">
        <v>21</v>
      </c>
      <c r="E3092" s="4" t="s">
        <v>21</v>
      </c>
      <c r="F3092" s="4" t="s">
        <v>21</v>
      </c>
    </row>
    <row r="3093" spans="1:19">
      <c r="A3093" t="n">
        <v>26318</v>
      </c>
      <c r="B3093" s="32" t="n">
        <v>45</v>
      </c>
      <c r="C3093" s="7" t="n">
        <v>9</v>
      </c>
      <c r="D3093" s="7" t="n">
        <v>0.300000011920929</v>
      </c>
      <c r="E3093" s="7" t="n">
        <v>0.300000011920929</v>
      </c>
      <c r="F3093" s="7" t="n">
        <v>0.5</v>
      </c>
    </row>
    <row r="3094" spans="1:19">
      <c r="A3094" t="s">
        <v>4</v>
      </c>
      <c r="B3094" s="4" t="s">
        <v>5</v>
      </c>
      <c r="C3094" s="4" t="s">
        <v>15</v>
      </c>
      <c r="D3094" s="4" t="s">
        <v>9</v>
      </c>
      <c r="E3094" s="4" t="s">
        <v>9</v>
      </c>
      <c r="F3094" s="4" t="s">
        <v>9</v>
      </c>
    </row>
    <row r="3095" spans="1:19">
      <c r="A3095" t="n">
        <v>26332</v>
      </c>
      <c r="B3095" s="13" t="n">
        <v>50</v>
      </c>
      <c r="C3095" s="7" t="n">
        <v>255</v>
      </c>
      <c r="D3095" s="7" t="n">
        <v>1050253722</v>
      </c>
      <c r="E3095" s="7" t="n">
        <v>1065353216</v>
      </c>
      <c r="F3095" s="7" t="n">
        <v>1045220557</v>
      </c>
    </row>
    <row r="3096" spans="1:19">
      <c r="A3096" t="s">
        <v>4</v>
      </c>
      <c r="B3096" s="4" t="s">
        <v>5</v>
      </c>
      <c r="C3096" s="4" t="s">
        <v>15</v>
      </c>
      <c r="D3096" s="4" t="s">
        <v>10</v>
      </c>
      <c r="E3096" s="4" t="s">
        <v>10</v>
      </c>
      <c r="F3096" s="4" t="s">
        <v>10</v>
      </c>
      <c r="G3096" s="4" t="s">
        <v>10</v>
      </c>
      <c r="H3096" s="4" t="s">
        <v>10</v>
      </c>
      <c r="I3096" s="4" t="s">
        <v>6</v>
      </c>
      <c r="J3096" s="4" t="s">
        <v>21</v>
      </c>
      <c r="K3096" s="4" t="s">
        <v>21</v>
      </c>
      <c r="L3096" s="4" t="s">
        <v>21</v>
      </c>
      <c r="M3096" s="4" t="s">
        <v>9</v>
      </c>
      <c r="N3096" s="4" t="s">
        <v>9</v>
      </c>
      <c r="O3096" s="4" t="s">
        <v>21</v>
      </c>
      <c r="P3096" s="4" t="s">
        <v>21</v>
      </c>
      <c r="Q3096" s="4" t="s">
        <v>21</v>
      </c>
      <c r="R3096" s="4" t="s">
        <v>21</v>
      </c>
      <c r="S3096" s="4" t="s">
        <v>15</v>
      </c>
    </row>
    <row r="3097" spans="1:19">
      <c r="A3097" t="n">
        <v>26346</v>
      </c>
      <c r="B3097" s="10" t="n">
        <v>39</v>
      </c>
      <c r="C3097" s="7" t="n">
        <v>12</v>
      </c>
      <c r="D3097" s="7" t="n">
        <v>65533</v>
      </c>
      <c r="E3097" s="7" t="n">
        <v>211</v>
      </c>
      <c r="F3097" s="7" t="n">
        <v>0</v>
      </c>
      <c r="G3097" s="7" t="n">
        <v>65534</v>
      </c>
      <c r="H3097" s="7" t="n">
        <v>259</v>
      </c>
      <c r="I3097" s="7" t="s">
        <v>14</v>
      </c>
      <c r="J3097" s="7" t="n">
        <v>0</v>
      </c>
      <c r="K3097" s="7" t="n">
        <v>1</v>
      </c>
      <c r="L3097" s="7" t="n">
        <v>0</v>
      </c>
      <c r="M3097" s="7" t="n">
        <v>0</v>
      </c>
      <c r="N3097" s="7" t="n">
        <v>0</v>
      </c>
      <c r="O3097" s="7" t="n">
        <v>0</v>
      </c>
      <c r="P3097" s="7" t="n">
        <v>1.20000004768372</v>
      </c>
      <c r="Q3097" s="7" t="n">
        <v>1.20000004768372</v>
      </c>
      <c r="R3097" s="7" t="n">
        <v>1.20000004768372</v>
      </c>
      <c r="S3097" s="7" t="n">
        <v>255</v>
      </c>
    </row>
    <row r="3098" spans="1:19">
      <c r="A3098" t="s">
        <v>4</v>
      </c>
      <c r="B3098" s="4" t="s">
        <v>5</v>
      </c>
      <c r="C3098" s="4" t="s">
        <v>10</v>
      </c>
      <c r="D3098" s="4" t="s">
        <v>15</v>
      </c>
    </row>
    <row r="3099" spans="1:19">
      <c r="A3099" t="n">
        <v>26396</v>
      </c>
      <c r="B3099" s="55" t="n">
        <v>89</v>
      </c>
      <c r="C3099" s="7" t="n">
        <v>29</v>
      </c>
      <c r="D3099" s="7" t="n">
        <v>0</v>
      </c>
    </row>
    <row r="3100" spans="1:19">
      <c r="A3100" t="s">
        <v>4</v>
      </c>
      <c r="B3100" s="4" t="s">
        <v>5</v>
      </c>
      <c r="C3100" s="4" t="s">
        <v>10</v>
      </c>
    </row>
    <row r="3101" spans="1:19">
      <c r="A3101" t="n">
        <v>26400</v>
      </c>
      <c r="B3101" s="26" t="n">
        <v>16</v>
      </c>
      <c r="C3101" s="7" t="n">
        <v>1000</v>
      </c>
    </row>
    <row r="3102" spans="1:19">
      <c r="A3102" t="s">
        <v>4</v>
      </c>
      <c r="B3102" s="4" t="s">
        <v>5</v>
      </c>
      <c r="C3102" s="4" t="s">
        <v>15</v>
      </c>
      <c r="D3102" s="4" t="s">
        <v>15</v>
      </c>
      <c r="E3102" s="4" t="s">
        <v>21</v>
      </c>
      <c r="F3102" s="4" t="s">
        <v>21</v>
      </c>
      <c r="G3102" s="4" t="s">
        <v>21</v>
      </c>
      <c r="H3102" s="4" t="s">
        <v>10</v>
      </c>
    </row>
    <row r="3103" spans="1:19">
      <c r="A3103" t="n">
        <v>26403</v>
      </c>
      <c r="B3103" s="32" t="n">
        <v>45</v>
      </c>
      <c r="C3103" s="7" t="n">
        <v>2</v>
      </c>
      <c r="D3103" s="7" t="n">
        <v>3</v>
      </c>
      <c r="E3103" s="7" t="n">
        <v>-0.409999996423721</v>
      </c>
      <c r="F3103" s="7" t="n">
        <v>4.78000020980835</v>
      </c>
      <c r="G3103" s="7" t="n">
        <v>-113.610000610352</v>
      </c>
      <c r="H3103" s="7" t="n">
        <v>0</v>
      </c>
    </row>
    <row r="3104" spans="1:19">
      <c r="A3104" t="s">
        <v>4</v>
      </c>
      <c r="B3104" s="4" t="s">
        <v>5</v>
      </c>
      <c r="C3104" s="4" t="s">
        <v>15</v>
      </c>
      <c r="D3104" s="4" t="s">
        <v>15</v>
      </c>
      <c r="E3104" s="4" t="s">
        <v>21</v>
      </c>
      <c r="F3104" s="4" t="s">
        <v>21</v>
      </c>
      <c r="G3104" s="4" t="s">
        <v>21</v>
      </c>
      <c r="H3104" s="4" t="s">
        <v>10</v>
      </c>
      <c r="I3104" s="4" t="s">
        <v>15</v>
      </c>
    </row>
    <row r="3105" spans="1:19">
      <c r="A3105" t="n">
        <v>26420</v>
      </c>
      <c r="B3105" s="32" t="n">
        <v>45</v>
      </c>
      <c r="C3105" s="7" t="n">
        <v>4</v>
      </c>
      <c r="D3105" s="7" t="n">
        <v>3</v>
      </c>
      <c r="E3105" s="7" t="n">
        <v>0.829999983310699</v>
      </c>
      <c r="F3105" s="7" t="n">
        <v>345</v>
      </c>
      <c r="G3105" s="7" t="n">
        <v>20</v>
      </c>
      <c r="H3105" s="7" t="n">
        <v>0</v>
      </c>
      <c r="I3105" s="7" t="n">
        <v>1</v>
      </c>
    </row>
    <row r="3106" spans="1:19">
      <c r="A3106" t="s">
        <v>4</v>
      </c>
      <c r="B3106" s="4" t="s">
        <v>5</v>
      </c>
      <c r="C3106" s="4" t="s">
        <v>15</v>
      </c>
      <c r="D3106" s="4" t="s">
        <v>15</v>
      </c>
      <c r="E3106" s="4" t="s">
        <v>21</v>
      </c>
      <c r="F3106" s="4" t="s">
        <v>10</v>
      </c>
    </row>
    <row r="3107" spans="1:19">
      <c r="A3107" t="n">
        <v>26438</v>
      </c>
      <c r="B3107" s="32" t="n">
        <v>45</v>
      </c>
      <c r="C3107" s="7" t="n">
        <v>5</v>
      </c>
      <c r="D3107" s="7" t="n">
        <v>3</v>
      </c>
      <c r="E3107" s="7" t="n">
        <v>11.8999996185303</v>
      </c>
      <c r="F3107" s="7" t="n">
        <v>0</v>
      </c>
    </row>
    <row r="3108" spans="1:19">
      <c r="A3108" t="s">
        <v>4</v>
      </c>
      <c r="B3108" s="4" t="s">
        <v>5</v>
      </c>
      <c r="C3108" s="4" t="s">
        <v>15</v>
      </c>
      <c r="D3108" s="4" t="s">
        <v>15</v>
      </c>
      <c r="E3108" s="4" t="s">
        <v>21</v>
      </c>
      <c r="F3108" s="4" t="s">
        <v>10</v>
      </c>
    </row>
    <row r="3109" spans="1:19">
      <c r="A3109" t="n">
        <v>26447</v>
      </c>
      <c r="B3109" s="32" t="n">
        <v>45</v>
      </c>
      <c r="C3109" s="7" t="n">
        <v>11</v>
      </c>
      <c r="D3109" s="7" t="n">
        <v>3</v>
      </c>
      <c r="E3109" s="7" t="n">
        <v>22.7999992370605</v>
      </c>
      <c r="F3109" s="7" t="n">
        <v>0</v>
      </c>
    </row>
    <row r="3110" spans="1:19">
      <c r="A3110" t="s">
        <v>4</v>
      </c>
      <c r="B3110" s="4" t="s">
        <v>5</v>
      </c>
      <c r="C3110" s="4" t="s">
        <v>15</v>
      </c>
      <c r="D3110" s="4" t="s">
        <v>15</v>
      </c>
      <c r="E3110" s="4" t="s">
        <v>21</v>
      </c>
      <c r="F3110" s="4" t="s">
        <v>21</v>
      </c>
      <c r="G3110" s="4" t="s">
        <v>21</v>
      </c>
      <c r="H3110" s="4" t="s">
        <v>10</v>
      </c>
    </row>
    <row r="3111" spans="1:19">
      <c r="A3111" t="n">
        <v>26456</v>
      </c>
      <c r="B3111" s="32" t="n">
        <v>45</v>
      </c>
      <c r="C3111" s="7" t="n">
        <v>2</v>
      </c>
      <c r="D3111" s="7" t="n">
        <v>3</v>
      </c>
      <c r="E3111" s="7" t="n">
        <v>-0.00999999977648258</v>
      </c>
      <c r="F3111" s="7" t="n">
        <v>5.17999982833862</v>
      </c>
      <c r="G3111" s="7" t="n">
        <v>-114.069999694824</v>
      </c>
      <c r="H3111" s="7" t="n">
        <v>3000</v>
      </c>
    </row>
    <row r="3112" spans="1:19">
      <c r="A3112" t="s">
        <v>4</v>
      </c>
      <c r="B3112" s="4" t="s">
        <v>5</v>
      </c>
      <c r="C3112" s="4" t="s">
        <v>15</v>
      </c>
      <c r="D3112" s="4" t="s">
        <v>15</v>
      </c>
      <c r="E3112" s="4" t="s">
        <v>21</v>
      </c>
      <c r="F3112" s="4" t="s">
        <v>21</v>
      </c>
      <c r="G3112" s="4" t="s">
        <v>21</v>
      </c>
      <c r="H3112" s="4" t="s">
        <v>10</v>
      </c>
      <c r="I3112" s="4" t="s">
        <v>15</v>
      </c>
    </row>
    <row r="3113" spans="1:19">
      <c r="A3113" t="n">
        <v>26473</v>
      </c>
      <c r="B3113" s="32" t="n">
        <v>45</v>
      </c>
      <c r="C3113" s="7" t="n">
        <v>4</v>
      </c>
      <c r="D3113" s="7" t="n">
        <v>3</v>
      </c>
      <c r="E3113" s="7" t="n">
        <v>0.25</v>
      </c>
      <c r="F3113" s="7" t="n">
        <v>13.4200000762939</v>
      </c>
      <c r="G3113" s="7" t="n">
        <v>20</v>
      </c>
      <c r="H3113" s="7" t="n">
        <v>3000</v>
      </c>
      <c r="I3113" s="7" t="n">
        <v>1</v>
      </c>
    </row>
    <row r="3114" spans="1:19">
      <c r="A3114" t="s">
        <v>4</v>
      </c>
      <c r="B3114" s="4" t="s">
        <v>5</v>
      </c>
      <c r="C3114" s="4" t="s">
        <v>15</v>
      </c>
      <c r="D3114" s="4" t="s">
        <v>15</v>
      </c>
      <c r="E3114" s="4" t="s">
        <v>21</v>
      </c>
      <c r="F3114" s="4" t="s">
        <v>10</v>
      </c>
    </row>
    <row r="3115" spans="1:19">
      <c r="A3115" t="n">
        <v>26491</v>
      </c>
      <c r="B3115" s="32" t="n">
        <v>45</v>
      </c>
      <c r="C3115" s="7" t="n">
        <v>5</v>
      </c>
      <c r="D3115" s="7" t="n">
        <v>3</v>
      </c>
      <c r="E3115" s="7" t="n">
        <v>13.8999996185303</v>
      </c>
      <c r="F3115" s="7" t="n">
        <v>3000</v>
      </c>
    </row>
    <row r="3116" spans="1:19">
      <c r="A3116" t="s">
        <v>4</v>
      </c>
      <c r="B3116" s="4" t="s">
        <v>5</v>
      </c>
      <c r="C3116" s="4" t="s">
        <v>15</v>
      </c>
      <c r="D3116" s="4" t="s">
        <v>15</v>
      </c>
      <c r="E3116" s="4" t="s">
        <v>21</v>
      </c>
      <c r="F3116" s="4" t="s">
        <v>10</v>
      </c>
    </row>
    <row r="3117" spans="1:19">
      <c r="A3117" t="n">
        <v>26500</v>
      </c>
      <c r="B3117" s="32" t="n">
        <v>45</v>
      </c>
      <c r="C3117" s="7" t="n">
        <v>11</v>
      </c>
      <c r="D3117" s="7" t="n">
        <v>3</v>
      </c>
      <c r="E3117" s="7" t="n">
        <v>15.8999996185303</v>
      </c>
      <c r="F3117" s="7" t="n">
        <v>3000</v>
      </c>
    </row>
    <row r="3118" spans="1:19">
      <c r="A3118" t="s">
        <v>4</v>
      </c>
      <c r="B3118" s="4" t="s">
        <v>5</v>
      </c>
      <c r="C3118" s="4" t="s">
        <v>10</v>
      </c>
      <c r="D3118" s="4" t="s">
        <v>15</v>
      </c>
      <c r="E3118" s="4" t="s">
        <v>6</v>
      </c>
      <c r="F3118" s="4" t="s">
        <v>21</v>
      </c>
      <c r="G3118" s="4" t="s">
        <v>21</v>
      </c>
      <c r="H3118" s="4" t="s">
        <v>21</v>
      </c>
    </row>
    <row r="3119" spans="1:19">
      <c r="A3119" t="n">
        <v>26509</v>
      </c>
      <c r="B3119" s="50" t="n">
        <v>48</v>
      </c>
      <c r="C3119" s="7" t="n">
        <v>29</v>
      </c>
      <c r="D3119" s="7" t="n">
        <v>0</v>
      </c>
      <c r="E3119" s="7" t="s">
        <v>260</v>
      </c>
      <c r="F3119" s="7" t="n">
        <v>-1</v>
      </c>
      <c r="G3119" s="7" t="n">
        <v>1</v>
      </c>
      <c r="H3119" s="7" t="n">
        <v>0</v>
      </c>
    </row>
    <row r="3120" spans="1:19">
      <c r="A3120" t="s">
        <v>4</v>
      </c>
      <c r="B3120" s="4" t="s">
        <v>5</v>
      </c>
      <c r="C3120" s="4" t="s">
        <v>10</v>
      </c>
      <c r="D3120" s="4" t="s">
        <v>15</v>
      </c>
      <c r="E3120" s="4" t="s">
        <v>6</v>
      </c>
      <c r="F3120" s="4" t="s">
        <v>21</v>
      </c>
      <c r="G3120" s="4" t="s">
        <v>21</v>
      </c>
      <c r="H3120" s="4" t="s">
        <v>21</v>
      </c>
    </row>
    <row r="3121" spans="1:9">
      <c r="A3121" t="n">
        <v>26542</v>
      </c>
      <c r="B3121" s="50" t="n">
        <v>48</v>
      </c>
      <c r="C3121" s="7" t="n">
        <v>1000</v>
      </c>
      <c r="D3121" s="7" t="n">
        <v>0</v>
      </c>
      <c r="E3121" s="7" t="s">
        <v>260</v>
      </c>
      <c r="F3121" s="7" t="n">
        <v>-1</v>
      </c>
      <c r="G3121" s="7" t="n">
        <v>1</v>
      </c>
      <c r="H3121" s="7" t="n">
        <v>0</v>
      </c>
    </row>
    <row r="3122" spans="1:9">
      <c r="A3122" t="s">
        <v>4</v>
      </c>
      <c r="B3122" s="4" t="s">
        <v>5</v>
      </c>
      <c r="C3122" s="4" t="s">
        <v>10</v>
      </c>
      <c r="D3122" s="4" t="s">
        <v>15</v>
      </c>
      <c r="E3122" s="4" t="s">
        <v>6</v>
      </c>
      <c r="F3122" s="4" t="s">
        <v>21</v>
      </c>
      <c r="G3122" s="4" t="s">
        <v>21</v>
      </c>
      <c r="H3122" s="4" t="s">
        <v>21</v>
      </c>
    </row>
    <row r="3123" spans="1:9">
      <c r="A3123" t="n">
        <v>26575</v>
      </c>
      <c r="B3123" s="50" t="n">
        <v>48</v>
      </c>
      <c r="C3123" s="7" t="n">
        <v>1001</v>
      </c>
      <c r="D3123" s="7" t="n">
        <v>0</v>
      </c>
      <c r="E3123" s="7" t="s">
        <v>260</v>
      </c>
      <c r="F3123" s="7" t="n">
        <v>-1</v>
      </c>
      <c r="G3123" s="7" t="n">
        <v>1</v>
      </c>
      <c r="H3123" s="7" t="n">
        <v>0</v>
      </c>
    </row>
    <row r="3124" spans="1:9">
      <c r="A3124" t="s">
        <v>4</v>
      </c>
      <c r="B3124" s="4" t="s">
        <v>5</v>
      </c>
      <c r="C3124" s="4" t="s">
        <v>15</v>
      </c>
      <c r="D3124" s="4" t="s">
        <v>10</v>
      </c>
      <c r="E3124" s="4" t="s">
        <v>21</v>
      </c>
      <c r="F3124" s="4" t="s">
        <v>10</v>
      </c>
      <c r="G3124" s="4" t="s">
        <v>9</v>
      </c>
      <c r="H3124" s="4" t="s">
        <v>9</v>
      </c>
      <c r="I3124" s="4" t="s">
        <v>10</v>
      </c>
      <c r="J3124" s="4" t="s">
        <v>10</v>
      </c>
      <c r="K3124" s="4" t="s">
        <v>9</v>
      </c>
      <c r="L3124" s="4" t="s">
        <v>9</v>
      </c>
      <c r="M3124" s="4" t="s">
        <v>9</v>
      </c>
      <c r="N3124" s="4" t="s">
        <v>9</v>
      </c>
      <c r="O3124" s="4" t="s">
        <v>6</v>
      </c>
    </row>
    <row r="3125" spans="1:9">
      <c r="A3125" t="n">
        <v>26608</v>
      </c>
      <c r="B3125" s="13" t="n">
        <v>50</v>
      </c>
      <c r="C3125" s="7" t="n">
        <v>0</v>
      </c>
      <c r="D3125" s="7" t="n">
        <v>4344</v>
      </c>
      <c r="E3125" s="7" t="n">
        <v>1</v>
      </c>
      <c r="F3125" s="7" t="n">
        <v>0</v>
      </c>
      <c r="G3125" s="7" t="n">
        <v>0</v>
      </c>
      <c r="H3125" s="7" t="n">
        <v>0</v>
      </c>
      <c r="I3125" s="7" t="n">
        <v>0</v>
      </c>
      <c r="J3125" s="7" t="n">
        <v>65533</v>
      </c>
      <c r="K3125" s="7" t="n">
        <v>0</v>
      </c>
      <c r="L3125" s="7" t="n">
        <v>0</v>
      </c>
      <c r="M3125" s="7" t="n">
        <v>0</v>
      </c>
      <c r="N3125" s="7" t="n">
        <v>0</v>
      </c>
      <c r="O3125" s="7" t="s">
        <v>14</v>
      </c>
    </row>
    <row r="3126" spans="1:9">
      <c r="A3126" t="s">
        <v>4</v>
      </c>
      <c r="B3126" s="4" t="s">
        <v>5</v>
      </c>
      <c r="C3126" s="4" t="s">
        <v>10</v>
      </c>
    </row>
    <row r="3127" spans="1:9">
      <c r="A3127" t="n">
        <v>26647</v>
      </c>
      <c r="B3127" s="26" t="n">
        <v>16</v>
      </c>
      <c r="C3127" s="7" t="n">
        <v>200</v>
      </c>
    </row>
    <row r="3128" spans="1:9">
      <c r="A3128" t="s">
        <v>4</v>
      </c>
      <c r="B3128" s="4" t="s">
        <v>5</v>
      </c>
      <c r="C3128" s="4" t="s">
        <v>15</v>
      </c>
      <c r="D3128" s="4" t="s">
        <v>10</v>
      </c>
      <c r="E3128" s="4" t="s">
        <v>10</v>
      </c>
      <c r="F3128" s="4" t="s">
        <v>10</v>
      </c>
      <c r="G3128" s="4" t="s">
        <v>10</v>
      </c>
      <c r="H3128" s="4" t="s">
        <v>10</v>
      </c>
      <c r="I3128" s="4" t="s">
        <v>6</v>
      </c>
      <c r="J3128" s="4" t="s">
        <v>21</v>
      </c>
      <c r="K3128" s="4" t="s">
        <v>21</v>
      </c>
      <c r="L3128" s="4" t="s">
        <v>21</v>
      </c>
      <c r="M3128" s="4" t="s">
        <v>9</v>
      </c>
      <c r="N3128" s="4" t="s">
        <v>9</v>
      </c>
      <c r="O3128" s="4" t="s">
        <v>21</v>
      </c>
      <c r="P3128" s="4" t="s">
        <v>21</v>
      </c>
      <c r="Q3128" s="4" t="s">
        <v>21</v>
      </c>
      <c r="R3128" s="4" t="s">
        <v>21</v>
      </c>
      <c r="S3128" s="4" t="s">
        <v>15</v>
      </c>
    </row>
    <row r="3129" spans="1:9">
      <c r="A3129" t="n">
        <v>26650</v>
      </c>
      <c r="B3129" s="10" t="n">
        <v>39</v>
      </c>
      <c r="C3129" s="7" t="n">
        <v>12</v>
      </c>
      <c r="D3129" s="7" t="n">
        <v>65533</v>
      </c>
      <c r="E3129" s="7" t="n">
        <v>201</v>
      </c>
      <c r="F3129" s="7" t="n">
        <v>0</v>
      </c>
      <c r="G3129" s="7" t="n">
        <v>29</v>
      </c>
      <c r="H3129" s="7" t="n">
        <v>259</v>
      </c>
      <c r="I3129" s="7" t="s">
        <v>14</v>
      </c>
      <c r="J3129" s="7" t="n">
        <v>0</v>
      </c>
      <c r="K3129" s="7" t="n">
        <v>0</v>
      </c>
      <c r="L3129" s="7" t="n">
        <v>0</v>
      </c>
      <c r="M3129" s="7" t="n">
        <v>0</v>
      </c>
      <c r="N3129" s="7" t="n">
        <v>0</v>
      </c>
      <c r="O3129" s="7" t="n">
        <v>0</v>
      </c>
      <c r="P3129" s="7" t="n">
        <v>1</v>
      </c>
      <c r="Q3129" s="7" t="n">
        <v>1</v>
      </c>
      <c r="R3129" s="7" t="n">
        <v>1</v>
      </c>
      <c r="S3129" s="7" t="n">
        <v>255</v>
      </c>
    </row>
    <row r="3130" spans="1:9">
      <c r="A3130" t="s">
        <v>4</v>
      </c>
      <c r="B3130" s="4" t="s">
        <v>5</v>
      </c>
      <c r="C3130" s="4" t="s">
        <v>15</v>
      </c>
      <c r="D3130" s="4" t="s">
        <v>10</v>
      </c>
      <c r="E3130" s="4" t="s">
        <v>10</v>
      </c>
      <c r="F3130" s="4" t="s">
        <v>10</v>
      </c>
      <c r="G3130" s="4" t="s">
        <v>10</v>
      </c>
      <c r="H3130" s="4" t="s">
        <v>10</v>
      </c>
      <c r="I3130" s="4" t="s">
        <v>6</v>
      </c>
      <c r="J3130" s="4" t="s">
        <v>21</v>
      </c>
      <c r="K3130" s="4" t="s">
        <v>21</v>
      </c>
      <c r="L3130" s="4" t="s">
        <v>21</v>
      </c>
      <c r="M3130" s="4" t="s">
        <v>9</v>
      </c>
      <c r="N3130" s="4" t="s">
        <v>9</v>
      </c>
      <c r="O3130" s="4" t="s">
        <v>21</v>
      </c>
      <c r="P3130" s="4" t="s">
        <v>21</v>
      </c>
      <c r="Q3130" s="4" t="s">
        <v>21</v>
      </c>
      <c r="R3130" s="4" t="s">
        <v>21</v>
      </c>
      <c r="S3130" s="4" t="s">
        <v>15</v>
      </c>
    </row>
    <row r="3131" spans="1:9">
      <c r="A3131" t="n">
        <v>26700</v>
      </c>
      <c r="B3131" s="10" t="n">
        <v>39</v>
      </c>
      <c r="C3131" s="7" t="n">
        <v>12</v>
      </c>
      <c r="D3131" s="7" t="n">
        <v>65533</v>
      </c>
      <c r="E3131" s="7" t="n">
        <v>201</v>
      </c>
      <c r="F3131" s="7" t="n">
        <v>0</v>
      </c>
      <c r="G3131" s="7" t="n">
        <v>1000</v>
      </c>
      <c r="H3131" s="7" t="n">
        <v>259</v>
      </c>
      <c r="I3131" s="7" t="s">
        <v>14</v>
      </c>
      <c r="J3131" s="7" t="n">
        <v>0</v>
      </c>
      <c r="K3131" s="7" t="n">
        <v>0</v>
      </c>
      <c r="L3131" s="7" t="n">
        <v>0</v>
      </c>
      <c r="M3131" s="7" t="n">
        <v>0</v>
      </c>
      <c r="N3131" s="7" t="n">
        <v>0</v>
      </c>
      <c r="O3131" s="7" t="n">
        <v>0</v>
      </c>
      <c r="P3131" s="7" t="n">
        <v>1</v>
      </c>
      <c r="Q3131" s="7" t="n">
        <v>1</v>
      </c>
      <c r="R3131" s="7" t="n">
        <v>1</v>
      </c>
      <c r="S3131" s="7" t="n">
        <v>255</v>
      </c>
    </row>
    <row r="3132" spans="1:9">
      <c r="A3132" t="s">
        <v>4</v>
      </c>
      <c r="B3132" s="4" t="s">
        <v>5</v>
      </c>
      <c r="C3132" s="4" t="s">
        <v>15</v>
      </c>
      <c r="D3132" s="4" t="s">
        <v>10</v>
      </c>
      <c r="E3132" s="4" t="s">
        <v>10</v>
      </c>
      <c r="F3132" s="4" t="s">
        <v>10</v>
      </c>
      <c r="G3132" s="4" t="s">
        <v>10</v>
      </c>
      <c r="H3132" s="4" t="s">
        <v>10</v>
      </c>
      <c r="I3132" s="4" t="s">
        <v>6</v>
      </c>
      <c r="J3132" s="4" t="s">
        <v>21</v>
      </c>
      <c r="K3132" s="4" t="s">
        <v>21</v>
      </c>
      <c r="L3132" s="4" t="s">
        <v>21</v>
      </c>
      <c r="M3132" s="4" t="s">
        <v>9</v>
      </c>
      <c r="N3132" s="4" t="s">
        <v>9</v>
      </c>
      <c r="O3132" s="4" t="s">
        <v>21</v>
      </c>
      <c r="P3132" s="4" t="s">
        <v>21</v>
      </c>
      <c r="Q3132" s="4" t="s">
        <v>21</v>
      </c>
      <c r="R3132" s="4" t="s">
        <v>21</v>
      </c>
      <c r="S3132" s="4" t="s">
        <v>15</v>
      </c>
    </row>
    <row r="3133" spans="1:9">
      <c r="A3133" t="n">
        <v>26750</v>
      </c>
      <c r="B3133" s="10" t="n">
        <v>39</v>
      </c>
      <c r="C3133" s="7" t="n">
        <v>12</v>
      </c>
      <c r="D3133" s="7" t="n">
        <v>65533</v>
      </c>
      <c r="E3133" s="7" t="n">
        <v>201</v>
      </c>
      <c r="F3133" s="7" t="n">
        <v>0</v>
      </c>
      <c r="G3133" s="7" t="n">
        <v>1001</v>
      </c>
      <c r="H3133" s="7" t="n">
        <v>259</v>
      </c>
      <c r="I3133" s="7" t="s">
        <v>14</v>
      </c>
      <c r="J3133" s="7" t="n">
        <v>0</v>
      </c>
      <c r="K3133" s="7" t="n">
        <v>0</v>
      </c>
      <c r="L3133" s="7" t="n">
        <v>0</v>
      </c>
      <c r="M3133" s="7" t="n">
        <v>0</v>
      </c>
      <c r="N3133" s="7" t="n">
        <v>0</v>
      </c>
      <c r="O3133" s="7" t="n">
        <v>0</v>
      </c>
      <c r="P3133" s="7" t="n">
        <v>1</v>
      </c>
      <c r="Q3133" s="7" t="n">
        <v>1</v>
      </c>
      <c r="R3133" s="7" t="n">
        <v>1</v>
      </c>
      <c r="S3133" s="7" t="n">
        <v>255</v>
      </c>
    </row>
    <row r="3134" spans="1:9">
      <c r="A3134" t="s">
        <v>4</v>
      </c>
      <c r="B3134" s="4" t="s">
        <v>5</v>
      </c>
      <c r="C3134" s="4" t="s">
        <v>10</v>
      </c>
      <c r="D3134" s="4" t="s">
        <v>10</v>
      </c>
      <c r="E3134" s="4" t="s">
        <v>21</v>
      </c>
      <c r="F3134" s="4" t="s">
        <v>21</v>
      </c>
      <c r="G3134" s="4" t="s">
        <v>21</v>
      </c>
      <c r="H3134" s="4" t="s">
        <v>21</v>
      </c>
      <c r="I3134" s="4" t="s">
        <v>15</v>
      </c>
      <c r="J3134" s="4" t="s">
        <v>10</v>
      </c>
    </row>
    <row r="3135" spans="1:9">
      <c r="A3135" t="n">
        <v>26800</v>
      </c>
      <c r="B3135" s="52" t="n">
        <v>55</v>
      </c>
      <c r="C3135" s="7" t="n">
        <v>29</v>
      </c>
      <c r="D3135" s="7" t="n">
        <v>65533</v>
      </c>
      <c r="E3135" s="7" t="n">
        <v>0.0500000007450581</v>
      </c>
      <c r="F3135" s="7" t="n">
        <v>3.67000007629395</v>
      </c>
      <c r="G3135" s="7" t="n">
        <v>-109</v>
      </c>
      <c r="H3135" s="7" t="n">
        <v>20</v>
      </c>
      <c r="I3135" s="7" t="n">
        <v>0</v>
      </c>
      <c r="J3135" s="7" t="n">
        <v>1</v>
      </c>
    </row>
    <row r="3136" spans="1:9">
      <c r="A3136" t="s">
        <v>4</v>
      </c>
      <c r="B3136" s="4" t="s">
        <v>5</v>
      </c>
      <c r="C3136" s="4" t="s">
        <v>10</v>
      </c>
      <c r="D3136" s="4" t="s">
        <v>10</v>
      </c>
      <c r="E3136" s="4" t="s">
        <v>21</v>
      </c>
      <c r="F3136" s="4" t="s">
        <v>21</v>
      </c>
      <c r="G3136" s="4" t="s">
        <v>21</v>
      </c>
      <c r="H3136" s="4" t="s">
        <v>21</v>
      </c>
      <c r="I3136" s="4" t="s">
        <v>15</v>
      </c>
      <c r="J3136" s="4" t="s">
        <v>10</v>
      </c>
    </row>
    <row r="3137" spans="1:19">
      <c r="A3137" t="n">
        <v>26824</v>
      </c>
      <c r="B3137" s="52" t="n">
        <v>55</v>
      </c>
      <c r="C3137" s="7" t="n">
        <v>1000</v>
      </c>
      <c r="D3137" s="7" t="n">
        <v>65533</v>
      </c>
      <c r="E3137" s="7" t="n">
        <v>-3.9300000667572</v>
      </c>
      <c r="F3137" s="7" t="n">
        <v>3.67000007629395</v>
      </c>
      <c r="G3137" s="7" t="n">
        <v>-117.400001525879</v>
      </c>
      <c r="H3137" s="7" t="n">
        <v>20</v>
      </c>
      <c r="I3137" s="7" t="n">
        <v>0</v>
      </c>
      <c r="J3137" s="7" t="n">
        <v>1</v>
      </c>
    </row>
    <row r="3138" spans="1:19">
      <c r="A3138" t="s">
        <v>4</v>
      </c>
      <c r="B3138" s="4" t="s">
        <v>5</v>
      </c>
      <c r="C3138" s="4" t="s">
        <v>10</v>
      </c>
      <c r="D3138" s="4" t="s">
        <v>10</v>
      </c>
      <c r="E3138" s="4" t="s">
        <v>21</v>
      </c>
      <c r="F3138" s="4" t="s">
        <v>21</v>
      </c>
      <c r="G3138" s="4" t="s">
        <v>21</v>
      </c>
      <c r="H3138" s="4" t="s">
        <v>21</v>
      </c>
      <c r="I3138" s="4" t="s">
        <v>15</v>
      </c>
      <c r="J3138" s="4" t="s">
        <v>10</v>
      </c>
    </row>
    <row r="3139" spans="1:19">
      <c r="A3139" t="n">
        <v>26848</v>
      </c>
      <c r="B3139" s="52" t="n">
        <v>55</v>
      </c>
      <c r="C3139" s="7" t="n">
        <v>1001</v>
      </c>
      <c r="D3139" s="7" t="n">
        <v>65533</v>
      </c>
      <c r="E3139" s="7" t="n">
        <v>3.29999995231628</v>
      </c>
      <c r="F3139" s="7" t="n">
        <v>3.67000007629395</v>
      </c>
      <c r="G3139" s="7" t="n">
        <v>-117.910003662109</v>
      </c>
      <c r="H3139" s="7" t="n">
        <v>20</v>
      </c>
      <c r="I3139" s="7" t="n">
        <v>0</v>
      </c>
      <c r="J3139" s="7" t="n">
        <v>1</v>
      </c>
    </row>
    <row r="3140" spans="1:19">
      <c r="A3140" t="s">
        <v>4</v>
      </c>
      <c r="B3140" s="4" t="s">
        <v>5</v>
      </c>
      <c r="C3140" s="4" t="s">
        <v>10</v>
      </c>
    </row>
    <row r="3141" spans="1:19">
      <c r="A3141" t="n">
        <v>26872</v>
      </c>
      <c r="B3141" s="26" t="n">
        <v>16</v>
      </c>
      <c r="C3141" s="7" t="n">
        <v>300</v>
      </c>
    </row>
    <row r="3142" spans="1:19">
      <c r="A3142" t="s">
        <v>4</v>
      </c>
      <c r="B3142" s="4" t="s">
        <v>5</v>
      </c>
      <c r="C3142" s="4" t="s">
        <v>15</v>
      </c>
      <c r="D3142" s="4" t="s">
        <v>10</v>
      </c>
      <c r="E3142" s="4" t="s">
        <v>21</v>
      </c>
      <c r="F3142" s="4" t="s">
        <v>10</v>
      </c>
      <c r="G3142" s="4" t="s">
        <v>9</v>
      </c>
      <c r="H3142" s="4" t="s">
        <v>9</v>
      </c>
      <c r="I3142" s="4" t="s">
        <v>10</v>
      </c>
      <c r="J3142" s="4" t="s">
        <v>10</v>
      </c>
      <c r="K3142" s="4" t="s">
        <v>9</v>
      </c>
      <c r="L3142" s="4" t="s">
        <v>9</v>
      </c>
      <c r="M3142" s="4" t="s">
        <v>9</v>
      </c>
      <c r="N3142" s="4" t="s">
        <v>9</v>
      </c>
      <c r="O3142" s="4" t="s">
        <v>6</v>
      </c>
    </row>
    <row r="3143" spans="1:19">
      <c r="A3143" t="n">
        <v>26875</v>
      </c>
      <c r="B3143" s="13" t="n">
        <v>50</v>
      </c>
      <c r="C3143" s="7" t="n">
        <v>0</v>
      </c>
      <c r="D3143" s="7" t="n">
        <v>4197</v>
      </c>
      <c r="E3143" s="7" t="n">
        <v>1</v>
      </c>
      <c r="F3143" s="7" t="n">
        <v>0</v>
      </c>
      <c r="G3143" s="7" t="n">
        <v>0</v>
      </c>
      <c r="H3143" s="7" t="n">
        <v>0</v>
      </c>
      <c r="I3143" s="7" t="n">
        <v>0</v>
      </c>
      <c r="J3143" s="7" t="n">
        <v>65533</v>
      </c>
      <c r="K3143" s="7" t="n">
        <v>0</v>
      </c>
      <c r="L3143" s="7" t="n">
        <v>0</v>
      </c>
      <c r="M3143" s="7" t="n">
        <v>0</v>
      </c>
      <c r="N3143" s="7" t="n">
        <v>0</v>
      </c>
      <c r="O3143" s="7" t="s">
        <v>14</v>
      </c>
    </row>
    <row r="3144" spans="1:19">
      <c r="A3144" t="s">
        <v>4</v>
      </c>
      <c r="B3144" s="4" t="s">
        <v>5</v>
      </c>
      <c r="C3144" s="4" t="s">
        <v>15</v>
      </c>
      <c r="D3144" s="4" t="s">
        <v>10</v>
      </c>
      <c r="E3144" s="4" t="s">
        <v>21</v>
      </c>
      <c r="F3144" s="4" t="s">
        <v>10</v>
      </c>
      <c r="G3144" s="4" t="s">
        <v>9</v>
      </c>
      <c r="H3144" s="4" t="s">
        <v>9</v>
      </c>
      <c r="I3144" s="4" t="s">
        <v>10</v>
      </c>
      <c r="J3144" s="4" t="s">
        <v>10</v>
      </c>
      <c r="K3144" s="4" t="s">
        <v>9</v>
      </c>
      <c r="L3144" s="4" t="s">
        <v>9</v>
      </c>
      <c r="M3144" s="4" t="s">
        <v>9</v>
      </c>
      <c r="N3144" s="4" t="s">
        <v>9</v>
      </c>
      <c r="O3144" s="4" t="s">
        <v>6</v>
      </c>
    </row>
    <row r="3145" spans="1:19">
      <c r="A3145" t="n">
        <v>26914</v>
      </c>
      <c r="B3145" s="13" t="n">
        <v>50</v>
      </c>
      <c r="C3145" s="7" t="n">
        <v>0</v>
      </c>
      <c r="D3145" s="7" t="n">
        <v>4336</v>
      </c>
      <c r="E3145" s="7" t="n">
        <v>1</v>
      </c>
      <c r="F3145" s="7" t="n">
        <v>0</v>
      </c>
      <c r="G3145" s="7" t="n">
        <v>0</v>
      </c>
      <c r="H3145" s="7" t="n">
        <v>0</v>
      </c>
      <c r="I3145" s="7" t="n">
        <v>0</v>
      </c>
      <c r="J3145" s="7" t="n">
        <v>65533</v>
      </c>
      <c r="K3145" s="7" t="n">
        <v>0</v>
      </c>
      <c r="L3145" s="7" t="n">
        <v>0</v>
      </c>
      <c r="M3145" s="7" t="n">
        <v>0</v>
      </c>
      <c r="N3145" s="7" t="n">
        <v>0</v>
      </c>
      <c r="O3145" s="7" t="s">
        <v>14</v>
      </c>
    </row>
    <row r="3146" spans="1:19">
      <c r="A3146" t="s">
        <v>4</v>
      </c>
      <c r="B3146" s="4" t="s">
        <v>5</v>
      </c>
      <c r="C3146" s="4" t="s">
        <v>15</v>
      </c>
      <c r="D3146" s="4" t="s">
        <v>10</v>
      </c>
      <c r="E3146" s="4" t="s">
        <v>10</v>
      </c>
      <c r="F3146" s="4" t="s">
        <v>10</v>
      </c>
      <c r="G3146" s="4" t="s">
        <v>10</v>
      </c>
      <c r="H3146" s="4" t="s">
        <v>10</v>
      </c>
      <c r="I3146" s="4" t="s">
        <v>6</v>
      </c>
      <c r="J3146" s="4" t="s">
        <v>21</v>
      </c>
      <c r="K3146" s="4" t="s">
        <v>21</v>
      </c>
      <c r="L3146" s="4" t="s">
        <v>21</v>
      </c>
      <c r="M3146" s="4" t="s">
        <v>9</v>
      </c>
      <c r="N3146" s="4" t="s">
        <v>9</v>
      </c>
      <c r="O3146" s="4" t="s">
        <v>21</v>
      </c>
      <c r="P3146" s="4" t="s">
        <v>21</v>
      </c>
      <c r="Q3146" s="4" t="s">
        <v>21</v>
      </c>
      <c r="R3146" s="4" t="s">
        <v>21</v>
      </c>
      <c r="S3146" s="4" t="s">
        <v>15</v>
      </c>
    </row>
    <row r="3147" spans="1:19">
      <c r="A3147" t="n">
        <v>26953</v>
      </c>
      <c r="B3147" s="10" t="n">
        <v>39</v>
      </c>
      <c r="C3147" s="7" t="n">
        <v>12</v>
      </c>
      <c r="D3147" s="7" t="n">
        <v>65533</v>
      </c>
      <c r="E3147" s="7" t="n">
        <v>205</v>
      </c>
      <c r="F3147" s="7" t="n">
        <v>0</v>
      </c>
      <c r="G3147" s="7" t="n">
        <v>65533</v>
      </c>
      <c r="H3147" s="7" t="n">
        <v>259</v>
      </c>
      <c r="I3147" s="7" t="s">
        <v>14</v>
      </c>
      <c r="J3147" s="7" t="n">
        <v>0</v>
      </c>
      <c r="K3147" s="7" t="n">
        <v>4.8899998664856</v>
      </c>
      <c r="L3147" s="7" t="n">
        <v>-114.089996337891</v>
      </c>
      <c r="M3147" s="7" t="n">
        <v>0</v>
      </c>
      <c r="N3147" s="7" t="n">
        <v>0</v>
      </c>
      <c r="O3147" s="7" t="n">
        <v>0</v>
      </c>
      <c r="P3147" s="7" t="n">
        <v>1.5</v>
      </c>
      <c r="Q3147" s="7" t="n">
        <v>1.5</v>
      </c>
      <c r="R3147" s="7" t="n">
        <v>1.5</v>
      </c>
      <c r="S3147" s="7" t="n">
        <v>255</v>
      </c>
    </row>
    <row r="3148" spans="1:19">
      <c r="A3148" t="s">
        <v>4</v>
      </c>
      <c r="B3148" s="4" t="s">
        <v>5</v>
      </c>
      <c r="C3148" s="4" t="s">
        <v>15</v>
      </c>
      <c r="D3148" s="4" t="s">
        <v>21</v>
      </c>
      <c r="E3148" s="4" t="s">
        <v>21</v>
      </c>
      <c r="F3148" s="4" t="s">
        <v>21</v>
      </c>
    </row>
    <row r="3149" spans="1:19">
      <c r="A3149" t="n">
        <v>27003</v>
      </c>
      <c r="B3149" s="32" t="n">
        <v>45</v>
      </c>
      <c r="C3149" s="7" t="n">
        <v>9</v>
      </c>
      <c r="D3149" s="7" t="n">
        <v>0.300000011920929</v>
      </c>
      <c r="E3149" s="7" t="n">
        <v>0.300000011920929</v>
      </c>
      <c r="F3149" s="7" t="n">
        <v>0.300000011920929</v>
      </c>
    </row>
    <row r="3150" spans="1:19">
      <c r="A3150" t="s">
        <v>4</v>
      </c>
      <c r="B3150" s="4" t="s">
        <v>5</v>
      </c>
      <c r="C3150" s="4" t="s">
        <v>15</v>
      </c>
      <c r="D3150" s="4" t="s">
        <v>10</v>
      </c>
      <c r="E3150" s="4" t="s">
        <v>6</v>
      </c>
      <c r="F3150" s="4" t="s">
        <v>6</v>
      </c>
      <c r="G3150" s="4" t="s">
        <v>6</v>
      </c>
      <c r="H3150" s="4" t="s">
        <v>6</v>
      </c>
    </row>
    <row r="3151" spans="1:19">
      <c r="A3151" t="n">
        <v>27017</v>
      </c>
      <c r="B3151" s="47" t="n">
        <v>51</v>
      </c>
      <c r="C3151" s="7" t="n">
        <v>3</v>
      </c>
      <c r="D3151" s="7" t="n">
        <v>61440</v>
      </c>
      <c r="E3151" s="7" t="s">
        <v>191</v>
      </c>
      <c r="F3151" s="7" t="s">
        <v>95</v>
      </c>
      <c r="G3151" s="7" t="s">
        <v>96</v>
      </c>
      <c r="H3151" s="7" t="s">
        <v>97</v>
      </c>
    </row>
    <row r="3152" spans="1:19">
      <c r="A3152" t="s">
        <v>4</v>
      </c>
      <c r="B3152" s="4" t="s">
        <v>5</v>
      </c>
      <c r="C3152" s="4" t="s">
        <v>15</v>
      </c>
      <c r="D3152" s="4" t="s">
        <v>10</v>
      </c>
      <c r="E3152" s="4" t="s">
        <v>6</v>
      </c>
      <c r="F3152" s="4" t="s">
        <v>6</v>
      </c>
      <c r="G3152" s="4" t="s">
        <v>6</v>
      </c>
      <c r="H3152" s="4" t="s">
        <v>6</v>
      </c>
    </row>
    <row r="3153" spans="1:19">
      <c r="A3153" t="n">
        <v>27030</v>
      </c>
      <c r="B3153" s="47" t="n">
        <v>51</v>
      </c>
      <c r="C3153" s="7" t="n">
        <v>3</v>
      </c>
      <c r="D3153" s="7" t="n">
        <v>61441</v>
      </c>
      <c r="E3153" s="7" t="s">
        <v>191</v>
      </c>
      <c r="F3153" s="7" t="s">
        <v>95</v>
      </c>
      <c r="G3153" s="7" t="s">
        <v>96</v>
      </c>
      <c r="H3153" s="7" t="s">
        <v>97</v>
      </c>
    </row>
    <row r="3154" spans="1:19">
      <c r="A3154" t="s">
        <v>4</v>
      </c>
      <c r="B3154" s="4" t="s">
        <v>5</v>
      </c>
      <c r="C3154" s="4" t="s">
        <v>15</v>
      </c>
      <c r="D3154" s="4" t="s">
        <v>10</v>
      </c>
      <c r="E3154" s="4" t="s">
        <v>6</v>
      </c>
      <c r="F3154" s="4" t="s">
        <v>6</v>
      </c>
      <c r="G3154" s="4" t="s">
        <v>6</v>
      </c>
      <c r="H3154" s="4" t="s">
        <v>6</v>
      </c>
    </row>
    <row r="3155" spans="1:19">
      <c r="A3155" t="n">
        <v>27043</v>
      </c>
      <c r="B3155" s="47" t="n">
        <v>51</v>
      </c>
      <c r="C3155" s="7" t="n">
        <v>3</v>
      </c>
      <c r="D3155" s="7" t="n">
        <v>61442</v>
      </c>
      <c r="E3155" s="7" t="s">
        <v>191</v>
      </c>
      <c r="F3155" s="7" t="s">
        <v>95</v>
      </c>
      <c r="G3155" s="7" t="s">
        <v>96</v>
      </c>
      <c r="H3155" s="7" t="s">
        <v>97</v>
      </c>
    </row>
    <row r="3156" spans="1:19">
      <c r="A3156" t="s">
        <v>4</v>
      </c>
      <c r="B3156" s="4" t="s">
        <v>5</v>
      </c>
      <c r="C3156" s="4" t="s">
        <v>15</v>
      </c>
      <c r="D3156" s="4" t="s">
        <v>10</v>
      </c>
      <c r="E3156" s="4" t="s">
        <v>6</v>
      </c>
      <c r="F3156" s="4" t="s">
        <v>6</v>
      </c>
      <c r="G3156" s="4" t="s">
        <v>6</v>
      </c>
      <c r="H3156" s="4" t="s">
        <v>6</v>
      </c>
    </row>
    <row r="3157" spans="1:19">
      <c r="A3157" t="n">
        <v>27056</v>
      </c>
      <c r="B3157" s="47" t="n">
        <v>51</v>
      </c>
      <c r="C3157" s="7" t="n">
        <v>3</v>
      </c>
      <c r="D3157" s="7" t="n">
        <v>61443</v>
      </c>
      <c r="E3157" s="7" t="s">
        <v>191</v>
      </c>
      <c r="F3157" s="7" t="s">
        <v>95</v>
      </c>
      <c r="G3157" s="7" t="s">
        <v>96</v>
      </c>
      <c r="H3157" s="7" t="s">
        <v>97</v>
      </c>
    </row>
    <row r="3158" spans="1:19">
      <c r="A3158" t="s">
        <v>4</v>
      </c>
      <c r="B3158" s="4" t="s">
        <v>5</v>
      </c>
      <c r="C3158" s="4" t="s">
        <v>15</v>
      </c>
      <c r="D3158" s="4" t="s">
        <v>10</v>
      </c>
      <c r="E3158" s="4" t="s">
        <v>6</v>
      </c>
      <c r="F3158" s="4" t="s">
        <v>6</v>
      </c>
      <c r="G3158" s="4" t="s">
        <v>6</v>
      </c>
      <c r="H3158" s="4" t="s">
        <v>6</v>
      </c>
    </row>
    <row r="3159" spans="1:19">
      <c r="A3159" t="n">
        <v>27069</v>
      </c>
      <c r="B3159" s="47" t="n">
        <v>51</v>
      </c>
      <c r="C3159" s="7" t="n">
        <v>3</v>
      </c>
      <c r="D3159" s="7" t="n">
        <v>61444</v>
      </c>
      <c r="E3159" s="7" t="s">
        <v>191</v>
      </c>
      <c r="F3159" s="7" t="s">
        <v>95</v>
      </c>
      <c r="G3159" s="7" t="s">
        <v>96</v>
      </c>
      <c r="H3159" s="7" t="s">
        <v>97</v>
      </c>
    </row>
    <row r="3160" spans="1:19">
      <c r="A3160" t="s">
        <v>4</v>
      </c>
      <c r="B3160" s="4" t="s">
        <v>5</v>
      </c>
      <c r="C3160" s="4" t="s">
        <v>15</v>
      </c>
      <c r="D3160" s="4" t="s">
        <v>10</v>
      </c>
      <c r="E3160" s="4" t="s">
        <v>6</v>
      </c>
      <c r="F3160" s="4" t="s">
        <v>6</v>
      </c>
      <c r="G3160" s="4" t="s">
        <v>6</v>
      </c>
      <c r="H3160" s="4" t="s">
        <v>6</v>
      </c>
    </row>
    <row r="3161" spans="1:19">
      <c r="A3161" t="n">
        <v>27082</v>
      </c>
      <c r="B3161" s="47" t="n">
        <v>51</v>
      </c>
      <c r="C3161" s="7" t="n">
        <v>3</v>
      </c>
      <c r="D3161" s="7" t="n">
        <v>61445</v>
      </c>
      <c r="E3161" s="7" t="s">
        <v>191</v>
      </c>
      <c r="F3161" s="7" t="s">
        <v>95</v>
      </c>
      <c r="G3161" s="7" t="s">
        <v>96</v>
      </c>
      <c r="H3161" s="7" t="s">
        <v>97</v>
      </c>
    </row>
    <row r="3162" spans="1:19">
      <c r="A3162" t="s">
        <v>4</v>
      </c>
      <c r="B3162" s="4" t="s">
        <v>5</v>
      </c>
      <c r="C3162" s="4" t="s">
        <v>15</v>
      </c>
      <c r="D3162" s="4" t="s">
        <v>10</v>
      </c>
      <c r="E3162" s="4" t="s">
        <v>6</v>
      </c>
      <c r="F3162" s="4" t="s">
        <v>6</v>
      </c>
      <c r="G3162" s="4" t="s">
        <v>6</v>
      </c>
      <c r="H3162" s="4" t="s">
        <v>6</v>
      </c>
    </row>
    <row r="3163" spans="1:19">
      <c r="A3163" t="n">
        <v>27095</v>
      </c>
      <c r="B3163" s="47" t="n">
        <v>51</v>
      </c>
      <c r="C3163" s="7" t="n">
        <v>3</v>
      </c>
      <c r="D3163" s="7" t="n">
        <v>61446</v>
      </c>
      <c r="E3163" s="7" t="s">
        <v>191</v>
      </c>
      <c r="F3163" s="7" t="s">
        <v>95</v>
      </c>
      <c r="G3163" s="7" t="s">
        <v>96</v>
      </c>
      <c r="H3163" s="7" t="s">
        <v>97</v>
      </c>
    </row>
    <row r="3164" spans="1:19">
      <c r="A3164" t="s">
        <v>4</v>
      </c>
      <c r="B3164" s="4" t="s">
        <v>5</v>
      </c>
      <c r="C3164" s="4" t="s">
        <v>15</v>
      </c>
      <c r="D3164" s="4" t="s">
        <v>10</v>
      </c>
      <c r="E3164" s="4" t="s">
        <v>6</v>
      </c>
      <c r="F3164" s="4" t="s">
        <v>6</v>
      </c>
      <c r="G3164" s="4" t="s">
        <v>6</v>
      </c>
      <c r="H3164" s="4" t="s">
        <v>6</v>
      </c>
    </row>
    <row r="3165" spans="1:19">
      <c r="A3165" t="n">
        <v>27108</v>
      </c>
      <c r="B3165" s="47" t="n">
        <v>51</v>
      </c>
      <c r="C3165" s="7" t="n">
        <v>3</v>
      </c>
      <c r="D3165" s="7" t="n">
        <v>7032</v>
      </c>
      <c r="E3165" s="7" t="s">
        <v>191</v>
      </c>
      <c r="F3165" s="7" t="s">
        <v>95</v>
      </c>
      <c r="G3165" s="7" t="s">
        <v>96</v>
      </c>
      <c r="H3165" s="7" t="s">
        <v>97</v>
      </c>
    </row>
    <row r="3166" spans="1:19">
      <c r="A3166" t="s">
        <v>4</v>
      </c>
      <c r="B3166" s="4" t="s">
        <v>5</v>
      </c>
      <c r="C3166" s="4" t="s">
        <v>10</v>
      </c>
    </row>
    <row r="3167" spans="1:19">
      <c r="A3167" t="n">
        <v>27121</v>
      </c>
      <c r="B3167" s="26" t="n">
        <v>16</v>
      </c>
      <c r="C3167" s="7" t="n">
        <v>100</v>
      </c>
    </row>
    <row r="3168" spans="1:19">
      <c r="A3168" t="s">
        <v>4</v>
      </c>
      <c r="B3168" s="4" t="s">
        <v>5</v>
      </c>
      <c r="C3168" s="4" t="s">
        <v>15</v>
      </c>
      <c r="D3168" s="4" t="s">
        <v>9</v>
      </c>
      <c r="E3168" s="4" t="s">
        <v>9</v>
      </c>
      <c r="F3168" s="4" t="s">
        <v>9</v>
      </c>
    </row>
    <row r="3169" spans="1:8">
      <c r="A3169" t="n">
        <v>27124</v>
      </c>
      <c r="B3169" s="13" t="n">
        <v>50</v>
      </c>
      <c r="C3169" s="7" t="n">
        <v>255</v>
      </c>
      <c r="D3169" s="7" t="n">
        <v>1050253722</v>
      </c>
      <c r="E3169" s="7" t="n">
        <v>1065353216</v>
      </c>
      <c r="F3169" s="7" t="n">
        <v>1045220557</v>
      </c>
    </row>
    <row r="3170" spans="1:8">
      <c r="A3170" t="s">
        <v>4</v>
      </c>
      <c r="B3170" s="4" t="s">
        <v>5</v>
      </c>
      <c r="C3170" s="4" t="s">
        <v>10</v>
      </c>
      <c r="D3170" s="4" t="s">
        <v>15</v>
      </c>
    </row>
    <row r="3171" spans="1:8">
      <c r="A3171" t="n">
        <v>27138</v>
      </c>
      <c r="B3171" s="65" t="n">
        <v>56</v>
      </c>
      <c r="C3171" s="7" t="n">
        <v>29</v>
      </c>
      <c r="D3171" s="7" t="n">
        <v>0</v>
      </c>
    </row>
    <row r="3172" spans="1:8">
      <c r="A3172" t="s">
        <v>4</v>
      </c>
      <c r="B3172" s="4" t="s">
        <v>5</v>
      </c>
      <c r="C3172" s="4" t="s">
        <v>10</v>
      </c>
      <c r="D3172" s="4" t="s">
        <v>10</v>
      </c>
      <c r="E3172" s="4" t="s">
        <v>21</v>
      </c>
      <c r="F3172" s="4" t="s">
        <v>15</v>
      </c>
    </row>
    <row r="3173" spans="1:8">
      <c r="A3173" t="n">
        <v>27142</v>
      </c>
      <c r="B3173" s="66" t="n">
        <v>53</v>
      </c>
      <c r="C3173" s="7" t="n">
        <v>29</v>
      </c>
      <c r="D3173" s="7" t="n">
        <v>61493</v>
      </c>
      <c r="E3173" s="7" t="n">
        <v>10</v>
      </c>
      <c r="F3173" s="7" t="n">
        <v>3</v>
      </c>
    </row>
    <row r="3174" spans="1:8">
      <c r="A3174" t="s">
        <v>4</v>
      </c>
      <c r="B3174" s="4" t="s">
        <v>5</v>
      </c>
      <c r="C3174" s="4" t="s">
        <v>10</v>
      </c>
      <c r="D3174" s="4" t="s">
        <v>15</v>
      </c>
      <c r="E3174" s="4" t="s">
        <v>6</v>
      </c>
      <c r="F3174" s="4" t="s">
        <v>21</v>
      </c>
      <c r="G3174" s="4" t="s">
        <v>21</v>
      </c>
      <c r="H3174" s="4" t="s">
        <v>21</v>
      </c>
    </row>
    <row r="3175" spans="1:8">
      <c r="A3175" t="n">
        <v>27152</v>
      </c>
      <c r="B3175" s="50" t="n">
        <v>48</v>
      </c>
      <c r="C3175" s="7" t="n">
        <v>29</v>
      </c>
      <c r="D3175" s="7" t="n">
        <v>0</v>
      </c>
      <c r="E3175" s="7" t="s">
        <v>102</v>
      </c>
      <c r="F3175" s="7" t="n">
        <v>1</v>
      </c>
      <c r="G3175" s="7" t="n">
        <v>1</v>
      </c>
      <c r="H3175" s="7" t="n">
        <v>0</v>
      </c>
    </row>
    <row r="3176" spans="1:8">
      <c r="A3176" t="s">
        <v>4</v>
      </c>
      <c r="B3176" s="4" t="s">
        <v>5</v>
      </c>
      <c r="C3176" s="4" t="s">
        <v>10</v>
      </c>
      <c r="D3176" s="4" t="s">
        <v>15</v>
      </c>
    </row>
    <row r="3177" spans="1:8">
      <c r="A3177" t="n">
        <v>27185</v>
      </c>
      <c r="B3177" s="65" t="n">
        <v>56</v>
      </c>
      <c r="C3177" s="7" t="n">
        <v>1000</v>
      </c>
      <c r="D3177" s="7" t="n">
        <v>0</v>
      </c>
    </row>
    <row r="3178" spans="1:8">
      <c r="A3178" t="s">
        <v>4</v>
      </c>
      <c r="B3178" s="4" t="s">
        <v>5</v>
      </c>
      <c r="C3178" s="4" t="s">
        <v>10</v>
      </c>
      <c r="D3178" s="4" t="s">
        <v>9</v>
      </c>
      <c r="E3178" s="4" t="s">
        <v>9</v>
      </c>
      <c r="F3178" s="4" t="s">
        <v>9</v>
      </c>
      <c r="G3178" s="4" t="s">
        <v>9</v>
      </c>
      <c r="H3178" s="4" t="s">
        <v>10</v>
      </c>
      <c r="I3178" s="4" t="s">
        <v>15</v>
      </c>
    </row>
    <row r="3179" spans="1:8">
      <c r="A3179" t="n">
        <v>27189</v>
      </c>
      <c r="B3179" s="48" t="n">
        <v>66</v>
      </c>
      <c r="C3179" s="7" t="n">
        <v>1000</v>
      </c>
      <c r="D3179" s="7" t="n">
        <v>1065353216</v>
      </c>
      <c r="E3179" s="7" t="n">
        <v>1065353216</v>
      </c>
      <c r="F3179" s="7" t="n">
        <v>1065353216</v>
      </c>
      <c r="G3179" s="7" t="n">
        <v>0</v>
      </c>
      <c r="H3179" s="7" t="n">
        <v>3000</v>
      </c>
      <c r="I3179" s="7" t="n">
        <v>3</v>
      </c>
    </row>
    <row r="3180" spans="1:8">
      <c r="A3180" t="s">
        <v>4</v>
      </c>
      <c r="B3180" s="4" t="s">
        <v>5</v>
      </c>
      <c r="C3180" s="4" t="s">
        <v>10</v>
      </c>
      <c r="D3180" s="4" t="s">
        <v>10</v>
      </c>
      <c r="E3180" s="4" t="s">
        <v>21</v>
      </c>
      <c r="F3180" s="4" t="s">
        <v>15</v>
      </c>
    </row>
    <row r="3181" spans="1:8">
      <c r="A3181" t="n">
        <v>27211</v>
      </c>
      <c r="B3181" s="66" t="n">
        <v>53</v>
      </c>
      <c r="C3181" s="7" t="n">
        <v>1000</v>
      </c>
      <c r="D3181" s="7" t="n">
        <v>61493</v>
      </c>
      <c r="E3181" s="7" t="n">
        <v>10</v>
      </c>
      <c r="F3181" s="7" t="n">
        <v>3</v>
      </c>
    </row>
    <row r="3182" spans="1:8">
      <c r="A3182" t="s">
        <v>4</v>
      </c>
      <c r="B3182" s="4" t="s">
        <v>5</v>
      </c>
      <c r="C3182" s="4" t="s">
        <v>10</v>
      </c>
      <c r="D3182" s="4" t="s">
        <v>15</v>
      </c>
      <c r="E3182" s="4" t="s">
        <v>6</v>
      </c>
      <c r="F3182" s="4" t="s">
        <v>21</v>
      </c>
      <c r="G3182" s="4" t="s">
        <v>21</v>
      </c>
      <c r="H3182" s="4" t="s">
        <v>21</v>
      </c>
    </row>
    <row r="3183" spans="1:8">
      <c r="A3183" t="n">
        <v>27221</v>
      </c>
      <c r="B3183" s="50" t="n">
        <v>48</v>
      </c>
      <c r="C3183" s="7" t="n">
        <v>1000</v>
      </c>
      <c r="D3183" s="7" t="n">
        <v>0</v>
      </c>
      <c r="E3183" s="7" t="s">
        <v>102</v>
      </c>
      <c r="F3183" s="7" t="n">
        <v>1</v>
      </c>
      <c r="G3183" s="7" t="n">
        <v>1</v>
      </c>
      <c r="H3183" s="7" t="n">
        <v>0</v>
      </c>
    </row>
    <row r="3184" spans="1:8">
      <c r="A3184" t="s">
        <v>4</v>
      </c>
      <c r="B3184" s="4" t="s">
        <v>5</v>
      </c>
      <c r="C3184" s="4" t="s">
        <v>15</v>
      </c>
      <c r="D3184" s="4" t="s">
        <v>10</v>
      </c>
      <c r="E3184" s="4" t="s">
        <v>10</v>
      </c>
      <c r="F3184" s="4" t="s">
        <v>10</v>
      </c>
      <c r="G3184" s="4" t="s">
        <v>10</v>
      </c>
      <c r="H3184" s="4" t="s">
        <v>10</v>
      </c>
      <c r="I3184" s="4" t="s">
        <v>6</v>
      </c>
      <c r="J3184" s="4" t="s">
        <v>21</v>
      </c>
      <c r="K3184" s="4" t="s">
        <v>21</v>
      </c>
      <c r="L3184" s="4" t="s">
        <v>21</v>
      </c>
      <c r="M3184" s="4" t="s">
        <v>9</v>
      </c>
      <c r="N3184" s="4" t="s">
        <v>9</v>
      </c>
      <c r="O3184" s="4" t="s">
        <v>21</v>
      </c>
      <c r="P3184" s="4" t="s">
        <v>21</v>
      </c>
      <c r="Q3184" s="4" t="s">
        <v>21</v>
      </c>
      <c r="R3184" s="4" t="s">
        <v>21</v>
      </c>
      <c r="S3184" s="4" t="s">
        <v>15</v>
      </c>
    </row>
    <row r="3185" spans="1:19">
      <c r="A3185" t="n">
        <v>27254</v>
      </c>
      <c r="B3185" s="10" t="n">
        <v>39</v>
      </c>
      <c r="C3185" s="7" t="n">
        <v>12</v>
      </c>
      <c r="D3185" s="7" t="n">
        <v>65533</v>
      </c>
      <c r="E3185" s="7" t="n">
        <v>202</v>
      </c>
      <c r="F3185" s="7" t="n">
        <v>0</v>
      </c>
      <c r="G3185" s="7" t="n">
        <v>1000</v>
      </c>
      <c r="H3185" s="7" t="n">
        <v>259</v>
      </c>
      <c r="I3185" s="7" t="s">
        <v>14</v>
      </c>
      <c r="J3185" s="7" t="n">
        <v>0</v>
      </c>
      <c r="K3185" s="7" t="n">
        <v>1</v>
      </c>
      <c r="L3185" s="7" t="n">
        <v>0</v>
      </c>
      <c r="M3185" s="7" t="n">
        <v>0</v>
      </c>
      <c r="N3185" s="7" t="n">
        <v>0</v>
      </c>
      <c r="O3185" s="7" t="n">
        <v>0</v>
      </c>
      <c r="P3185" s="7" t="n">
        <v>1</v>
      </c>
      <c r="Q3185" s="7" t="n">
        <v>1</v>
      </c>
      <c r="R3185" s="7" t="n">
        <v>1</v>
      </c>
      <c r="S3185" s="7" t="n">
        <v>255</v>
      </c>
    </row>
    <row r="3186" spans="1:19">
      <c r="A3186" t="s">
        <v>4</v>
      </c>
      <c r="B3186" s="4" t="s">
        <v>5</v>
      </c>
      <c r="C3186" s="4" t="s">
        <v>10</v>
      </c>
      <c r="D3186" s="4" t="s">
        <v>15</v>
      </c>
    </row>
    <row r="3187" spans="1:19">
      <c r="A3187" t="n">
        <v>27304</v>
      </c>
      <c r="B3187" s="65" t="n">
        <v>56</v>
      </c>
      <c r="C3187" s="7" t="n">
        <v>1001</v>
      </c>
      <c r="D3187" s="7" t="n">
        <v>0</v>
      </c>
    </row>
    <row r="3188" spans="1:19">
      <c r="A3188" t="s">
        <v>4</v>
      </c>
      <c r="B3188" s="4" t="s">
        <v>5</v>
      </c>
      <c r="C3188" s="4" t="s">
        <v>10</v>
      </c>
      <c r="D3188" s="4" t="s">
        <v>9</v>
      </c>
      <c r="E3188" s="4" t="s">
        <v>9</v>
      </c>
      <c r="F3188" s="4" t="s">
        <v>9</v>
      </c>
      <c r="G3188" s="4" t="s">
        <v>9</v>
      </c>
      <c r="H3188" s="4" t="s">
        <v>10</v>
      </c>
      <c r="I3188" s="4" t="s">
        <v>15</v>
      </c>
    </row>
    <row r="3189" spans="1:19">
      <c r="A3189" t="n">
        <v>27308</v>
      </c>
      <c r="B3189" s="48" t="n">
        <v>66</v>
      </c>
      <c r="C3189" s="7" t="n">
        <v>1001</v>
      </c>
      <c r="D3189" s="7" t="n">
        <v>1065353216</v>
      </c>
      <c r="E3189" s="7" t="n">
        <v>1065353216</v>
      </c>
      <c r="F3189" s="7" t="n">
        <v>1065353216</v>
      </c>
      <c r="G3189" s="7" t="n">
        <v>0</v>
      </c>
      <c r="H3189" s="7" t="n">
        <v>3000</v>
      </c>
      <c r="I3189" s="7" t="n">
        <v>3</v>
      </c>
    </row>
    <row r="3190" spans="1:19">
      <c r="A3190" t="s">
        <v>4</v>
      </c>
      <c r="B3190" s="4" t="s">
        <v>5</v>
      </c>
      <c r="C3190" s="4" t="s">
        <v>10</v>
      </c>
      <c r="D3190" s="4" t="s">
        <v>10</v>
      </c>
      <c r="E3190" s="4" t="s">
        <v>21</v>
      </c>
      <c r="F3190" s="4" t="s">
        <v>15</v>
      </c>
    </row>
    <row r="3191" spans="1:19">
      <c r="A3191" t="n">
        <v>27330</v>
      </c>
      <c r="B3191" s="66" t="n">
        <v>53</v>
      </c>
      <c r="C3191" s="7" t="n">
        <v>1001</v>
      </c>
      <c r="D3191" s="7" t="n">
        <v>61493</v>
      </c>
      <c r="E3191" s="7" t="n">
        <v>10</v>
      </c>
      <c r="F3191" s="7" t="n">
        <v>3</v>
      </c>
    </row>
    <row r="3192" spans="1:19">
      <c r="A3192" t="s">
        <v>4</v>
      </c>
      <c r="B3192" s="4" t="s">
        <v>5</v>
      </c>
      <c r="C3192" s="4" t="s">
        <v>10</v>
      </c>
      <c r="D3192" s="4" t="s">
        <v>15</v>
      </c>
      <c r="E3192" s="4" t="s">
        <v>6</v>
      </c>
      <c r="F3192" s="4" t="s">
        <v>21</v>
      </c>
      <c r="G3192" s="4" t="s">
        <v>21</v>
      </c>
      <c r="H3192" s="4" t="s">
        <v>21</v>
      </c>
    </row>
    <row r="3193" spans="1:19">
      <c r="A3193" t="n">
        <v>27340</v>
      </c>
      <c r="B3193" s="50" t="n">
        <v>48</v>
      </c>
      <c r="C3193" s="7" t="n">
        <v>1001</v>
      </c>
      <c r="D3193" s="7" t="n">
        <v>0</v>
      </c>
      <c r="E3193" s="7" t="s">
        <v>102</v>
      </c>
      <c r="F3193" s="7" t="n">
        <v>1</v>
      </c>
      <c r="G3193" s="7" t="n">
        <v>1</v>
      </c>
      <c r="H3193" s="7" t="n">
        <v>0</v>
      </c>
    </row>
    <row r="3194" spans="1:19">
      <c r="A3194" t="s">
        <v>4</v>
      </c>
      <c r="B3194" s="4" t="s">
        <v>5</v>
      </c>
      <c r="C3194" s="4" t="s">
        <v>15</v>
      </c>
      <c r="D3194" s="4" t="s">
        <v>10</v>
      </c>
      <c r="E3194" s="4" t="s">
        <v>10</v>
      </c>
      <c r="F3194" s="4" t="s">
        <v>10</v>
      </c>
      <c r="G3194" s="4" t="s">
        <v>10</v>
      </c>
      <c r="H3194" s="4" t="s">
        <v>10</v>
      </c>
      <c r="I3194" s="4" t="s">
        <v>6</v>
      </c>
      <c r="J3194" s="4" t="s">
        <v>21</v>
      </c>
      <c r="K3194" s="4" t="s">
        <v>21</v>
      </c>
      <c r="L3194" s="4" t="s">
        <v>21</v>
      </c>
      <c r="M3194" s="4" t="s">
        <v>9</v>
      </c>
      <c r="N3194" s="4" t="s">
        <v>9</v>
      </c>
      <c r="O3194" s="4" t="s">
        <v>21</v>
      </c>
      <c r="P3194" s="4" t="s">
        <v>21</v>
      </c>
      <c r="Q3194" s="4" t="s">
        <v>21</v>
      </c>
      <c r="R3194" s="4" t="s">
        <v>21</v>
      </c>
      <c r="S3194" s="4" t="s">
        <v>15</v>
      </c>
    </row>
    <row r="3195" spans="1:19">
      <c r="A3195" t="n">
        <v>27373</v>
      </c>
      <c r="B3195" s="10" t="n">
        <v>39</v>
      </c>
      <c r="C3195" s="7" t="n">
        <v>12</v>
      </c>
      <c r="D3195" s="7" t="n">
        <v>65533</v>
      </c>
      <c r="E3195" s="7" t="n">
        <v>202</v>
      </c>
      <c r="F3195" s="7" t="n">
        <v>0</v>
      </c>
      <c r="G3195" s="7" t="n">
        <v>1001</v>
      </c>
      <c r="H3195" s="7" t="n">
        <v>259</v>
      </c>
      <c r="I3195" s="7" t="s">
        <v>14</v>
      </c>
      <c r="J3195" s="7" t="n">
        <v>0</v>
      </c>
      <c r="K3195" s="7" t="n">
        <v>1</v>
      </c>
      <c r="L3195" s="7" t="n">
        <v>0</v>
      </c>
      <c r="M3195" s="7" t="n">
        <v>0</v>
      </c>
      <c r="N3195" s="7" t="n">
        <v>0</v>
      </c>
      <c r="O3195" s="7" t="n">
        <v>0</v>
      </c>
      <c r="P3195" s="7" t="n">
        <v>1</v>
      </c>
      <c r="Q3195" s="7" t="n">
        <v>1</v>
      </c>
      <c r="R3195" s="7" t="n">
        <v>1</v>
      </c>
      <c r="S3195" s="7" t="n">
        <v>255</v>
      </c>
    </row>
    <row r="3196" spans="1:19">
      <c r="A3196" t="s">
        <v>4</v>
      </c>
      <c r="B3196" s="4" t="s">
        <v>5</v>
      </c>
      <c r="C3196" s="4" t="s">
        <v>15</v>
      </c>
      <c r="D3196" s="4" t="s">
        <v>10</v>
      </c>
      <c r="E3196" s="4" t="s">
        <v>10</v>
      </c>
      <c r="F3196" s="4" t="s">
        <v>9</v>
      </c>
    </row>
    <row r="3197" spans="1:19">
      <c r="A3197" t="n">
        <v>27423</v>
      </c>
      <c r="B3197" s="59" t="n">
        <v>84</v>
      </c>
      <c r="C3197" s="7" t="n">
        <v>1</v>
      </c>
      <c r="D3197" s="7" t="n">
        <v>0</v>
      </c>
      <c r="E3197" s="7" t="n">
        <v>1000</v>
      </c>
      <c r="F3197" s="7" t="n">
        <v>0</v>
      </c>
    </row>
    <row r="3198" spans="1:19">
      <c r="A3198" t="s">
        <v>4</v>
      </c>
      <c r="B3198" s="4" t="s">
        <v>5</v>
      </c>
      <c r="C3198" s="4" t="s">
        <v>15</v>
      </c>
      <c r="D3198" s="4" t="s">
        <v>10</v>
      </c>
    </row>
    <row r="3199" spans="1:19">
      <c r="A3199" t="n">
        <v>27433</v>
      </c>
      <c r="B3199" s="32" t="n">
        <v>45</v>
      </c>
      <c r="C3199" s="7" t="n">
        <v>7</v>
      </c>
      <c r="D3199" s="7" t="n">
        <v>255</v>
      </c>
    </row>
    <row r="3200" spans="1:19">
      <c r="A3200" t="s">
        <v>4</v>
      </c>
      <c r="B3200" s="4" t="s">
        <v>5</v>
      </c>
      <c r="C3200" s="4" t="s">
        <v>15</v>
      </c>
      <c r="D3200" s="4" t="s">
        <v>15</v>
      </c>
      <c r="E3200" s="4" t="s">
        <v>21</v>
      </c>
      <c r="F3200" s="4" t="s">
        <v>21</v>
      </c>
      <c r="G3200" s="4" t="s">
        <v>21</v>
      </c>
      <c r="H3200" s="4" t="s">
        <v>10</v>
      </c>
    </row>
    <row r="3201" spans="1:19">
      <c r="A3201" t="n">
        <v>27437</v>
      </c>
      <c r="B3201" s="32" t="n">
        <v>45</v>
      </c>
      <c r="C3201" s="7" t="n">
        <v>2</v>
      </c>
      <c r="D3201" s="7" t="n">
        <v>3</v>
      </c>
      <c r="E3201" s="7" t="n">
        <v>-0.00999999977648258</v>
      </c>
      <c r="F3201" s="7" t="n">
        <v>5.17999982833862</v>
      </c>
      <c r="G3201" s="7" t="n">
        <v>-114.069999694824</v>
      </c>
      <c r="H3201" s="7" t="n">
        <v>10000</v>
      </c>
    </row>
    <row r="3202" spans="1:19">
      <c r="A3202" t="s">
        <v>4</v>
      </c>
      <c r="B3202" s="4" t="s">
        <v>5</v>
      </c>
      <c r="C3202" s="4" t="s">
        <v>15</v>
      </c>
      <c r="D3202" s="4" t="s">
        <v>15</v>
      </c>
      <c r="E3202" s="4" t="s">
        <v>21</v>
      </c>
      <c r="F3202" s="4" t="s">
        <v>21</v>
      </c>
      <c r="G3202" s="4" t="s">
        <v>21</v>
      </c>
      <c r="H3202" s="4" t="s">
        <v>10</v>
      </c>
      <c r="I3202" s="4" t="s">
        <v>15</v>
      </c>
    </row>
    <row r="3203" spans="1:19">
      <c r="A3203" t="n">
        <v>27454</v>
      </c>
      <c r="B3203" s="32" t="n">
        <v>45</v>
      </c>
      <c r="C3203" s="7" t="n">
        <v>4</v>
      </c>
      <c r="D3203" s="7" t="n">
        <v>3</v>
      </c>
      <c r="E3203" s="7" t="n">
        <v>357.989990234375</v>
      </c>
      <c r="F3203" s="7" t="n">
        <v>16.3099994659424</v>
      </c>
      <c r="G3203" s="7" t="n">
        <v>20</v>
      </c>
      <c r="H3203" s="7" t="n">
        <v>10000</v>
      </c>
      <c r="I3203" s="7" t="n">
        <v>1</v>
      </c>
    </row>
    <row r="3204" spans="1:19">
      <c r="A3204" t="s">
        <v>4</v>
      </c>
      <c r="B3204" s="4" t="s">
        <v>5</v>
      </c>
      <c r="C3204" s="4" t="s">
        <v>15</v>
      </c>
      <c r="D3204" s="4" t="s">
        <v>15</v>
      </c>
      <c r="E3204" s="4" t="s">
        <v>21</v>
      </c>
      <c r="F3204" s="4" t="s">
        <v>10</v>
      </c>
    </row>
    <row r="3205" spans="1:19">
      <c r="A3205" t="n">
        <v>27472</v>
      </c>
      <c r="B3205" s="32" t="n">
        <v>45</v>
      </c>
      <c r="C3205" s="7" t="n">
        <v>5</v>
      </c>
      <c r="D3205" s="7" t="n">
        <v>3</v>
      </c>
      <c r="E3205" s="7" t="n">
        <v>11.8999996185303</v>
      </c>
      <c r="F3205" s="7" t="n">
        <v>10000</v>
      </c>
    </row>
    <row r="3206" spans="1:19">
      <c r="A3206" t="s">
        <v>4</v>
      </c>
      <c r="B3206" s="4" t="s">
        <v>5</v>
      </c>
      <c r="C3206" s="4" t="s">
        <v>15</v>
      </c>
      <c r="D3206" s="4" t="s">
        <v>15</v>
      </c>
      <c r="E3206" s="4" t="s">
        <v>21</v>
      </c>
      <c r="F3206" s="4" t="s">
        <v>10</v>
      </c>
    </row>
    <row r="3207" spans="1:19">
      <c r="A3207" t="n">
        <v>27481</v>
      </c>
      <c r="B3207" s="32" t="n">
        <v>45</v>
      </c>
      <c r="C3207" s="7" t="n">
        <v>11</v>
      </c>
      <c r="D3207" s="7" t="n">
        <v>3</v>
      </c>
      <c r="E3207" s="7" t="n">
        <v>15.8999996185303</v>
      </c>
      <c r="F3207" s="7" t="n">
        <v>10000</v>
      </c>
    </row>
    <row r="3208" spans="1:19">
      <c r="A3208" t="s">
        <v>4</v>
      </c>
      <c r="B3208" s="4" t="s">
        <v>5</v>
      </c>
      <c r="C3208" s="4" t="s">
        <v>15</v>
      </c>
      <c r="D3208" s="4" t="s">
        <v>10</v>
      </c>
      <c r="E3208" s="4" t="s">
        <v>6</v>
      </c>
    </row>
    <row r="3209" spans="1:19">
      <c r="A3209" t="n">
        <v>27490</v>
      </c>
      <c r="B3209" s="47" t="n">
        <v>51</v>
      </c>
      <c r="C3209" s="7" t="n">
        <v>4</v>
      </c>
      <c r="D3209" s="7" t="n">
        <v>0</v>
      </c>
      <c r="E3209" s="7" t="s">
        <v>304</v>
      </c>
    </row>
    <row r="3210" spans="1:19">
      <c r="A3210" t="s">
        <v>4</v>
      </c>
      <c r="B3210" s="4" t="s">
        <v>5</v>
      </c>
      <c r="C3210" s="4" t="s">
        <v>10</v>
      </c>
    </row>
    <row r="3211" spans="1:19">
      <c r="A3211" t="n">
        <v>27504</v>
      </c>
      <c r="B3211" s="26" t="n">
        <v>16</v>
      </c>
      <c r="C3211" s="7" t="n">
        <v>0</v>
      </c>
    </row>
    <row r="3212" spans="1:19">
      <c r="A3212" t="s">
        <v>4</v>
      </c>
      <c r="B3212" s="4" t="s">
        <v>5</v>
      </c>
      <c r="C3212" s="4" t="s">
        <v>10</v>
      </c>
      <c r="D3212" s="4" t="s">
        <v>15</v>
      </c>
      <c r="E3212" s="4" t="s">
        <v>9</v>
      </c>
      <c r="F3212" s="4" t="s">
        <v>109</v>
      </c>
      <c r="G3212" s="4" t="s">
        <v>15</v>
      </c>
      <c r="H3212" s="4" t="s">
        <v>15</v>
      </c>
    </row>
    <row r="3213" spans="1:19">
      <c r="A3213" t="n">
        <v>27507</v>
      </c>
      <c r="B3213" s="53" t="n">
        <v>26</v>
      </c>
      <c r="C3213" s="7" t="n">
        <v>0</v>
      </c>
      <c r="D3213" s="7" t="n">
        <v>17</v>
      </c>
      <c r="E3213" s="7" t="n">
        <v>53039</v>
      </c>
      <c r="F3213" s="7" t="s">
        <v>305</v>
      </c>
      <c r="G3213" s="7" t="n">
        <v>2</v>
      </c>
      <c r="H3213" s="7" t="n">
        <v>0</v>
      </c>
    </row>
    <row r="3214" spans="1:19">
      <c r="A3214" t="s">
        <v>4</v>
      </c>
      <c r="B3214" s="4" t="s">
        <v>5</v>
      </c>
    </row>
    <row r="3215" spans="1:19">
      <c r="A3215" t="n">
        <v>27529</v>
      </c>
      <c r="B3215" s="54" t="n">
        <v>28</v>
      </c>
    </row>
    <row r="3216" spans="1:19">
      <c r="A3216" t="s">
        <v>4</v>
      </c>
      <c r="B3216" s="4" t="s">
        <v>5</v>
      </c>
      <c r="C3216" s="4" t="s">
        <v>15</v>
      </c>
      <c r="D3216" s="41" t="s">
        <v>77</v>
      </c>
      <c r="E3216" s="4" t="s">
        <v>5</v>
      </c>
      <c r="F3216" s="4" t="s">
        <v>15</v>
      </c>
      <c r="G3216" s="4" t="s">
        <v>10</v>
      </c>
      <c r="H3216" s="41" t="s">
        <v>78</v>
      </c>
      <c r="I3216" s="4" t="s">
        <v>15</v>
      </c>
      <c r="J3216" s="4" t="s">
        <v>22</v>
      </c>
    </row>
    <row r="3217" spans="1:10">
      <c r="A3217" t="n">
        <v>27530</v>
      </c>
      <c r="B3217" s="11" t="n">
        <v>5</v>
      </c>
      <c r="C3217" s="7" t="n">
        <v>28</v>
      </c>
      <c r="D3217" s="41" t="s">
        <v>3</v>
      </c>
      <c r="E3217" s="31" t="n">
        <v>64</v>
      </c>
      <c r="F3217" s="7" t="n">
        <v>5</v>
      </c>
      <c r="G3217" s="7" t="n">
        <v>5</v>
      </c>
      <c r="H3217" s="41" t="s">
        <v>3</v>
      </c>
      <c r="I3217" s="7" t="n">
        <v>1</v>
      </c>
      <c r="J3217" s="12" t="n">
        <f t="normal" ca="1">A3227</f>
        <v>0</v>
      </c>
    </row>
    <row r="3218" spans="1:10">
      <c r="A3218" t="s">
        <v>4</v>
      </c>
      <c r="B3218" s="4" t="s">
        <v>5</v>
      </c>
      <c r="C3218" s="4" t="s">
        <v>15</v>
      </c>
      <c r="D3218" s="4" t="s">
        <v>10</v>
      </c>
      <c r="E3218" s="4" t="s">
        <v>6</v>
      </c>
    </row>
    <row r="3219" spans="1:10">
      <c r="A3219" t="n">
        <v>27541</v>
      </c>
      <c r="B3219" s="47" t="n">
        <v>51</v>
      </c>
      <c r="C3219" s="7" t="n">
        <v>4</v>
      </c>
      <c r="D3219" s="7" t="n">
        <v>5</v>
      </c>
      <c r="E3219" s="7" t="s">
        <v>306</v>
      </c>
    </row>
    <row r="3220" spans="1:10">
      <c r="A3220" t="s">
        <v>4</v>
      </c>
      <c r="B3220" s="4" t="s">
        <v>5</v>
      </c>
      <c r="C3220" s="4" t="s">
        <v>10</v>
      </c>
    </row>
    <row r="3221" spans="1:10">
      <c r="A3221" t="n">
        <v>27555</v>
      </c>
      <c r="B3221" s="26" t="n">
        <v>16</v>
      </c>
      <c r="C3221" s="7" t="n">
        <v>0</v>
      </c>
    </row>
    <row r="3222" spans="1:10">
      <c r="A3222" t="s">
        <v>4</v>
      </c>
      <c r="B3222" s="4" t="s">
        <v>5</v>
      </c>
      <c r="C3222" s="4" t="s">
        <v>10</v>
      </c>
      <c r="D3222" s="4" t="s">
        <v>15</v>
      </c>
      <c r="E3222" s="4" t="s">
        <v>9</v>
      </c>
      <c r="F3222" s="4" t="s">
        <v>109</v>
      </c>
      <c r="G3222" s="4" t="s">
        <v>15</v>
      </c>
      <c r="H3222" s="4" t="s">
        <v>15</v>
      </c>
    </row>
    <row r="3223" spans="1:10">
      <c r="A3223" t="n">
        <v>27558</v>
      </c>
      <c r="B3223" s="53" t="n">
        <v>26</v>
      </c>
      <c r="C3223" s="7" t="n">
        <v>5</v>
      </c>
      <c r="D3223" s="7" t="n">
        <v>17</v>
      </c>
      <c r="E3223" s="7" t="n">
        <v>3443</v>
      </c>
      <c r="F3223" s="7" t="s">
        <v>307</v>
      </c>
      <c r="G3223" s="7" t="n">
        <v>2</v>
      </c>
      <c r="H3223" s="7" t="n">
        <v>0</v>
      </c>
    </row>
    <row r="3224" spans="1:10">
      <c r="A3224" t="s">
        <v>4</v>
      </c>
      <c r="B3224" s="4" t="s">
        <v>5</v>
      </c>
    </row>
    <row r="3225" spans="1:10">
      <c r="A3225" t="n">
        <v>27576</v>
      </c>
      <c r="B3225" s="54" t="n">
        <v>28</v>
      </c>
    </row>
    <row r="3226" spans="1:10">
      <c r="A3226" t="s">
        <v>4</v>
      </c>
      <c r="B3226" s="4" t="s">
        <v>5</v>
      </c>
      <c r="C3226" s="4" t="s">
        <v>15</v>
      </c>
      <c r="D3226" s="41" t="s">
        <v>77</v>
      </c>
      <c r="E3226" s="4" t="s">
        <v>5</v>
      </c>
      <c r="F3226" s="4" t="s">
        <v>15</v>
      </c>
      <c r="G3226" s="4" t="s">
        <v>10</v>
      </c>
      <c r="H3226" s="41" t="s">
        <v>78</v>
      </c>
      <c r="I3226" s="4" t="s">
        <v>15</v>
      </c>
      <c r="J3226" s="4" t="s">
        <v>22</v>
      </c>
    </row>
    <row r="3227" spans="1:10">
      <c r="A3227" t="n">
        <v>27577</v>
      </c>
      <c r="B3227" s="11" t="n">
        <v>5</v>
      </c>
      <c r="C3227" s="7" t="n">
        <v>28</v>
      </c>
      <c r="D3227" s="41" t="s">
        <v>3</v>
      </c>
      <c r="E3227" s="31" t="n">
        <v>64</v>
      </c>
      <c r="F3227" s="7" t="n">
        <v>5</v>
      </c>
      <c r="G3227" s="7" t="n">
        <v>4</v>
      </c>
      <c r="H3227" s="41" t="s">
        <v>3</v>
      </c>
      <c r="I3227" s="7" t="n">
        <v>1</v>
      </c>
      <c r="J3227" s="12" t="n">
        <f t="normal" ca="1">A3237</f>
        <v>0</v>
      </c>
    </row>
    <row r="3228" spans="1:10">
      <c r="A3228" t="s">
        <v>4</v>
      </c>
      <c r="B3228" s="4" t="s">
        <v>5</v>
      </c>
      <c r="C3228" s="4" t="s">
        <v>15</v>
      </c>
      <c r="D3228" s="4" t="s">
        <v>10</v>
      </c>
      <c r="E3228" s="4" t="s">
        <v>6</v>
      </c>
    </row>
    <row r="3229" spans="1:10">
      <c r="A3229" t="n">
        <v>27588</v>
      </c>
      <c r="B3229" s="47" t="n">
        <v>51</v>
      </c>
      <c r="C3229" s="7" t="n">
        <v>4</v>
      </c>
      <c r="D3229" s="7" t="n">
        <v>4</v>
      </c>
      <c r="E3229" s="7" t="s">
        <v>306</v>
      </c>
    </row>
    <row r="3230" spans="1:10">
      <c r="A3230" t="s">
        <v>4</v>
      </c>
      <c r="B3230" s="4" t="s">
        <v>5</v>
      </c>
      <c r="C3230" s="4" t="s">
        <v>10</v>
      </c>
    </row>
    <row r="3231" spans="1:10">
      <c r="A3231" t="n">
        <v>27602</v>
      </c>
      <c r="B3231" s="26" t="n">
        <v>16</v>
      </c>
      <c r="C3231" s="7" t="n">
        <v>0</v>
      </c>
    </row>
    <row r="3232" spans="1:10">
      <c r="A3232" t="s">
        <v>4</v>
      </c>
      <c r="B3232" s="4" t="s">
        <v>5</v>
      </c>
      <c r="C3232" s="4" t="s">
        <v>10</v>
      </c>
      <c r="D3232" s="4" t="s">
        <v>15</v>
      </c>
      <c r="E3232" s="4" t="s">
        <v>9</v>
      </c>
      <c r="F3232" s="4" t="s">
        <v>109</v>
      </c>
      <c r="G3232" s="4" t="s">
        <v>15</v>
      </c>
      <c r="H3232" s="4" t="s">
        <v>15</v>
      </c>
    </row>
    <row r="3233" spans="1:10">
      <c r="A3233" t="n">
        <v>27605</v>
      </c>
      <c r="B3233" s="53" t="n">
        <v>26</v>
      </c>
      <c r="C3233" s="7" t="n">
        <v>4</v>
      </c>
      <c r="D3233" s="7" t="n">
        <v>17</v>
      </c>
      <c r="E3233" s="7" t="n">
        <v>7441</v>
      </c>
      <c r="F3233" s="7" t="s">
        <v>308</v>
      </c>
      <c r="G3233" s="7" t="n">
        <v>2</v>
      </c>
      <c r="H3233" s="7" t="n">
        <v>0</v>
      </c>
    </row>
    <row r="3234" spans="1:10">
      <c r="A3234" t="s">
        <v>4</v>
      </c>
      <c r="B3234" s="4" t="s">
        <v>5</v>
      </c>
    </row>
    <row r="3235" spans="1:10">
      <c r="A3235" t="n">
        <v>27623</v>
      </c>
      <c r="B3235" s="54" t="n">
        <v>28</v>
      </c>
    </row>
    <row r="3236" spans="1:10">
      <c r="A3236" t="s">
        <v>4</v>
      </c>
      <c r="B3236" s="4" t="s">
        <v>5</v>
      </c>
      <c r="C3236" s="4" t="s">
        <v>15</v>
      </c>
      <c r="D3236" s="41" t="s">
        <v>77</v>
      </c>
      <c r="E3236" s="4" t="s">
        <v>5</v>
      </c>
      <c r="F3236" s="4" t="s">
        <v>15</v>
      </c>
      <c r="G3236" s="4" t="s">
        <v>10</v>
      </c>
      <c r="H3236" s="41" t="s">
        <v>78</v>
      </c>
      <c r="I3236" s="4" t="s">
        <v>15</v>
      </c>
      <c r="J3236" s="4" t="s">
        <v>22</v>
      </c>
    </row>
    <row r="3237" spans="1:10">
      <c r="A3237" t="n">
        <v>27624</v>
      </c>
      <c r="B3237" s="11" t="n">
        <v>5</v>
      </c>
      <c r="C3237" s="7" t="n">
        <v>28</v>
      </c>
      <c r="D3237" s="41" t="s">
        <v>3</v>
      </c>
      <c r="E3237" s="31" t="n">
        <v>64</v>
      </c>
      <c r="F3237" s="7" t="n">
        <v>5</v>
      </c>
      <c r="G3237" s="7" t="n">
        <v>3</v>
      </c>
      <c r="H3237" s="41" t="s">
        <v>3</v>
      </c>
      <c r="I3237" s="7" t="n">
        <v>1</v>
      </c>
      <c r="J3237" s="12" t="n">
        <f t="normal" ca="1">A3247</f>
        <v>0</v>
      </c>
    </row>
    <row r="3238" spans="1:10">
      <c r="A3238" t="s">
        <v>4</v>
      </c>
      <c r="B3238" s="4" t="s">
        <v>5</v>
      </c>
      <c r="C3238" s="4" t="s">
        <v>15</v>
      </c>
      <c r="D3238" s="4" t="s">
        <v>10</v>
      </c>
      <c r="E3238" s="4" t="s">
        <v>6</v>
      </c>
    </row>
    <row r="3239" spans="1:10">
      <c r="A3239" t="n">
        <v>27635</v>
      </c>
      <c r="B3239" s="47" t="n">
        <v>51</v>
      </c>
      <c r="C3239" s="7" t="n">
        <v>4</v>
      </c>
      <c r="D3239" s="7" t="n">
        <v>3</v>
      </c>
      <c r="E3239" s="7" t="s">
        <v>309</v>
      </c>
    </row>
    <row r="3240" spans="1:10">
      <c r="A3240" t="s">
        <v>4</v>
      </c>
      <c r="B3240" s="4" t="s">
        <v>5</v>
      </c>
      <c r="C3240" s="4" t="s">
        <v>10</v>
      </c>
    </row>
    <row r="3241" spans="1:10">
      <c r="A3241" t="n">
        <v>27649</v>
      </c>
      <c r="B3241" s="26" t="n">
        <v>16</v>
      </c>
      <c r="C3241" s="7" t="n">
        <v>0</v>
      </c>
    </row>
    <row r="3242" spans="1:10">
      <c r="A3242" t="s">
        <v>4</v>
      </c>
      <c r="B3242" s="4" t="s">
        <v>5</v>
      </c>
      <c r="C3242" s="4" t="s">
        <v>10</v>
      </c>
      <c r="D3242" s="4" t="s">
        <v>15</v>
      </c>
      <c r="E3242" s="4" t="s">
        <v>9</v>
      </c>
      <c r="F3242" s="4" t="s">
        <v>109</v>
      </c>
      <c r="G3242" s="4" t="s">
        <v>15</v>
      </c>
      <c r="H3242" s="4" t="s">
        <v>15</v>
      </c>
    </row>
    <row r="3243" spans="1:10">
      <c r="A3243" t="n">
        <v>27652</v>
      </c>
      <c r="B3243" s="53" t="n">
        <v>26</v>
      </c>
      <c r="C3243" s="7" t="n">
        <v>3</v>
      </c>
      <c r="D3243" s="7" t="n">
        <v>17</v>
      </c>
      <c r="E3243" s="7" t="n">
        <v>2424</v>
      </c>
      <c r="F3243" s="7" t="s">
        <v>310</v>
      </c>
      <c r="G3243" s="7" t="n">
        <v>2</v>
      </c>
      <c r="H3243" s="7" t="n">
        <v>0</v>
      </c>
    </row>
    <row r="3244" spans="1:10">
      <c r="A3244" t="s">
        <v>4</v>
      </c>
      <c r="B3244" s="4" t="s">
        <v>5</v>
      </c>
    </row>
    <row r="3245" spans="1:10">
      <c r="A3245" t="n">
        <v>27701</v>
      </c>
      <c r="B3245" s="54" t="n">
        <v>28</v>
      </c>
    </row>
    <row r="3246" spans="1:10">
      <c r="A3246" t="s">
        <v>4</v>
      </c>
      <c r="B3246" s="4" t="s">
        <v>5</v>
      </c>
      <c r="C3246" s="4" t="s">
        <v>15</v>
      </c>
      <c r="D3246" s="41" t="s">
        <v>77</v>
      </c>
      <c r="E3246" s="4" t="s">
        <v>5</v>
      </c>
      <c r="F3246" s="4" t="s">
        <v>15</v>
      </c>
      <c r="G3246" s="4" t="s">
        <v>10</v>
      </c>
      <c r="H3246" s="41" t="s">
        <v>78</v>
      </c>
      <c r="I3246" s="4" t="s">
        <v>15</v>
      </c>
      <c r="J3246" s="4" t="s">
        <v>22</v>
      </c>
    </row>
    <row r="3247" spans="1:10">
      <c r="A3247" t="n">
        <v>27702</v>
      </c>
      <c r="B3247" s="11" t="n">
        <v>5</v>
      </c>
      <c r="C3247" s="7" t="n">
        <v>28</v>
      </c>
      <c r="D3247" s="41" t="s">
        <v>3</v>
      </c>
      <c r="E3247" s="31" t="n">
        <v>64</v>
      </c>
      <c r="F3247" s="7" t="n">
        <v>5</v>
      </c>
      <c r="G3247" s="7" t="n">
        <v>11</v>
      </c>
      <c r="H3247" s="41" t="s">
        <v>3</v>
      </c>
      <c r="I3247" s="7" t="n">
        <v>1</v>
      </c>
      <c r="J3247" s="12" t="n">
        <f t="normal" ca="1">A3257</f>
        <v>0</v>
      </c>
    </row>
    <row r="3248" spans="1:10">
      <c r="A3248" t="s">
        <v>4</v>
      </c>
      <c r="B3248" s="4" t="s">
        <v>5</v>
      </c>
      <c r="C3248" s="4" t="s">
        <v>15</v>
      </c>
      <c r="D3248" s="4" t="s">
        <v>10</v>
      </c>
      <c r="E3248" s="4" t="s">
        <v>6</v>
      </c>
    </row>
    <row r="3249" spans="1:10">
      <c r="A3249" t="n">
        <v>27713</v>
      </c>
      <c r="B3249" s="47" t="n">
        <v>51</v>
      </c>
      <c r="C3249" s="7" t="n">
        <v>4</v>
      </c>
      <c r="D3249" s="7" t="n">
        <v>11</v>
      </c>
      <c r="E3249" s="7" t="s">
        <v>311</v>
      </c>
    </row>
    <row r="3250" spans="1:10">
      <c r="A3250" t="s">
        <v>4</v>
      </c>
      <c r="B3250" s="4" t="s">
        <v>5</v>
      </c>
      <c r="C3250" s="4" t="s">
        <v>10</v>
      </c>
    </row>
    <row r="3251" spans="1:10">
      <c r="A3251" t="n">
        <v>27727</v>
      </c>
      <c r="B3251" s="26" t="n">
        <v>16</v>
      </c>
      <c r="C3251" s="7" t="n">
        <v>0</v>
      </c>
    </row>
    <row r="3252" spans="1:10">
      <c r="A3252" t="s">
        <v>4</v>
      </c>
      <c r="B3252" s="4" t="s">
        <v>5</v>
      </c>
      <c r="C3252" s="4" t="s">
        <v>10</v>
      </c>
      <c r="D3252" s="4" t="s">
        <v>15</v>
      </c>
      <c r="E3252" s="4" t="s">
        <v>9</v>
      </c>
      <c r="F3252" s="4" t="s">
        <v>109</v>
      </c>
      <c r="G3252" s="4" t="s">
        <v>15</v>
      </c>
      <c r="H3252" s="4" t="s">
        <v>15</v>
      </c>
    </row>
    <row r="3253" spans="1:10">
      <c r="A3253" t="n">
        <v>27730</v>
      </c>
      <c r="B3253" s="53" t="n">
        <v>26</v>
      </c>
      <c r="C3253" s="7" t="n">
        <v>11</v>
      </c>
      <c r="D3253" s="7" t="n">
        <v>17</v>
      </c>
      <c r="E3253" s="7" t="n">
        <v>10417</v>
      </c>
      <c r="F3253" s="7" t="s">
        <v>312</v>
      </c>
      <c r="G3253" s="7" t="n">
        <v>2</v>
      </c>
      <c r="H3253" s="7" t="n">
        <v>0</v>
      </c>
    </row>
    <row r="3254" spans="1:10">
      <c r="A3254" t="s">
        <v>4</v>
      </c>
      <c r="B3254" s="4" t="s">
        <v>5</v>
      </c>
    </row>
    <row r="3255" spans="1:10">
      <c r="A3255" t="n">
        <v>27791</v>
      </c>
      <c r="B3255" s="54" t="n">
        <v>28</v>
      </c>
    </row>
    <row r="3256" spans="1:10">
      <c r="A3256" t="s">
        <v>4</v>
      </c>
      <c r="B3256" s="4" t="s">
        <v>5</v>
      </c>
      <c r="C3256" s="4" t="s">
        <v>15</v>
      </c>
      <c r="D3256" s="41" t="s">
        <v>77</v>
      </c>
      <c r="E3256" s="4" t="s">
        <v>5</v>
      </c>
      <c r="F3256" s="4" t="s">
        <v>15</v>
      </c>
      <c r="G3256" s="4" t="s">
        <v>10</v>
      </c>
      <c r="H3256" s="41" t="s">
        <v>78</v>
      </c>
      <c r="I3256" s="4" t="s">
        <v>15</v>
      </c>
      <c r="J3256" s="4" t="s">
        <v>22</v>
      </c>
    </row>
    <row r="3257" spans="1:10">
      <c r="A3257" t="n">
        <v>27792</v>
      </c>
      <c r="B3257" s="11" t="n">
        <v>5</v>
      </c>
      <c r="C3257" s="7" t="n">
        <v>28</v>
      </c>
      <c r="D3257" s="41" t="s">
        <v>3</v>
      </c>
      <c r="E3257" s="31" t="n">
        <v>64</v>
      </c>
      <c r="F3257" s="7" t="n">
        <v>5</v>
      </c>
      <c r="G3257" s="7" t="n">
        <v>8</v>
      </c>
      <c r="H3257" s="41" t="s">
        <v>3</v>
      </c>
      <c r="I3257" s="7" t="n">
        <v>1</v>
      </c>
      <c r="J3257" s="12" t="n">
        <f t="normal" ca="1">A3267</f>
        <v>0</v>
      </c>
    </row>
    <row r="3258" spans="1:10">
      <c r="A3258" t="s">
        <v>4</v>
      </c>
      <c r="B3258" s="4" t="s">
        <v>5</v>
      </c>
      <c r="C3258" s="4" t="s">
        <v>15</v>
      </c>
      <c r="D3258" s="4" t="s">
        <v>10</v>
      </c>
      <c r="E3258" s="4" t="s">
        <v>6</v>
      </c>
    </row>
    <row r="3259" spans="1:10">
      <c r="A3259" t="n">
        <v>27803</v>
      </c>
      <c r="B3259" s="47" t="n">
        <v>51</v>
      </c>
      <c r="C3259" s="7" t="n">
        <v>4</v>
      </c>
      <c r="D3259" s="7" t="n">
        <v>8</v>
      </c>
      <c r="E3259" s="7" t="s">
        <v>311</v>
      </c>
    </row>
    <row r="3260" spans="1:10">
      <c r="A3260" t="s">
        <v>4</v>
      </c>
      <c r="B3260" s="4" t="s">
        <v>5</v>
      </c>
      <c r="C3260" s="4" t="s">
        <v>10</v>
      </c>
    </row>
    <row r="3261" spans="1:10">
      <c r="A3261" t="n">
        <v>27817</v>
      </c>
      <c r="B3261" s="26" t="n">
        <v>16</v>
      </c>
      <c r="C3261" s="7" t="n">
        <v>0</v>
      </c>
    </row>
    <row r="3262" spans="1:10">
      <c r="A3262" t="s">
        <v>4</v>
      </c>
      <c r="B3262" s="4" t="s">
        <v>5</v>
      </c>
      <c r="C3262" s="4" t="s">
        <v>10</v>
      </c>
      <c r="D3262" s="4" t="s">
        <v>15</v>
      </c>
      <c r="E3262" s="4" t="s">
        <v>9</v>
      </c>
      <c r="F3262" s="4" t="s">
        <v>109</v>
      </c>
      <c r="G3262" s="4" t="s">
        <v>15</v>
      </c>
      <c r="H3262" s="4" t="s">
        <v>15</v>
      </c>
    </row>
    <row r="3263" spans="1:10">
      <c r="A3263" t="n">
        <v>27820</v>
      </c>
      <c r="B3263" s="53" t="n">
        <v>26</v>
      </c>
      <c r="C3263" s="7" t="n">
        <v>8</v>
      </c>
      <c r="D3263" s="7" t="n">
        <v>17</v>
      </c>
      <c r="E3263" s="7" t="n">
        <v>9392</v>
      </c>
      <c r="F3263" s="7" t="s">
        <v>313</v>
      </c>
      <c r="G3263" s="7" t="n">
        <v>2</v>
      </c>
      <c r="H3263" s="7" t="n">
        <v>0</v>
      </c>
    </row>
    <row r="3264" spans="1:10">
      <c r="A3264" t="s">
        <v>4</v>
      </c>
      <c r="B3264" s="4" t="s">
        <v>5</v>
      </c>
    </row>
    <row r="3265" spans="1:10">
      <c r="A3265" t="n">
        <v>27858</v>
      </c>
      <c r="B3265" s="54" t="n">
        <v>28</v>
      </c>
    </row>
    <row r="3266" spans="1:10">
      <c r="A3266" t="s">
        <v>4</v>
      </c>
      <c r="B3266" s="4" t="s">
        <v>5</v>
      </c>
      <c r="C3266" s="4" t="s">
        <v>15</v>
      </c>
      <c r="D3266" s="41" t="s">
        <v>77</v>
      </c>
      <c r="E3266" s="4" t="s">
        <v>5</v>
      </c>
      <c r="F3266" s="4" t="s">
        <v>15</v>
      </c>
      <c r="G3266" s="4" t="s">
        <v>10</v>
      </c>
      <c r="H3266" s="41" t="s">
        <v>78</v>
      </c>
      <c r="I3266" s="4" t="s">
        <v>15</v>
      </c>
      <c r="J3266" s="4" t="s">
        <v>22</v>
      </c>
    </row>
    <row r="3267" spans="1:10">
      <c r="A3267" t="n">
        <v>27859</v>
      </c>
      <c r="B3267" s="11" t="n">
        <v>5</v>
      </c>
      <c r="C3267" s="7" t="n">
        <v>28</v>
      </c>
      <c r="D3267" s="41" t="s">
        <v>3</v>
      </c>
      <c r="E3267" s="31" t="n">
        <v>64</v>
      </c>
      <c r="F3267" s="7" t="n">
        <v>5</v>
      </c>
      <c r="G3267" s="7" t="n">
        <v>2</v>
      </c>
      <c r="H3267" s="41" t="s">
        <v>3</v>
      </c>
      <c r="I3267" s="7" t="n">
        <v>1</v>
      </c>
      <c r="J3267" s="12" t="n">
        <f t="normal" ca="1">A3277</f>
        <v>0</v>
      </c>
    </row>
    <row r="3268" spans="1:10">
      <c r="A3268" t="s">
        <v>4</v>
      </c>
      <c r="B3268" s="4" t="s">
        <v>5</v>
      </c>
      <c r="C3268" s="4" t="s">
        <v>15</v>
      </c>
      <c r="D3268" s="4" t="s">
        <v>10</v>
      </c>
      <c r="E3268" s="4" t="s">
        <v>6</v>
      </c>
    </row>
    <row r="3269" spans="1:10">
      <c r="A3269" t="n">
        <v>27870</v>
      </c>
      <c r="B3269" s="47" t="n">
        <v>51</v>
      </c>
      <c r="C3269" s="7" t="n">
        <v>4</v>
      </c>
      <c r="D3269" s="7" t="n">
        <v>2</v>
      </c>
      <c r="E3269" s="7" t="s">
        <v>314</v>
      </c>
    </row>
    <row r="3270" spans="1:10">
      <c r="A3270" t="s">
        <v>4</v>
      </c>
      <c r="B3270" s="4" t="s">
        <v>5</v>
      </c>
      <c r="C3270" s="4" t="s">
        <v>10</v>
      </c>
    </row>
    <row r="3271" spans="1:10">
      <c r="A3271" t="n">
        <v>27883</v>
      </c>
      <c r="B3271" s="26" t="n">
        <v>16</v>
      </c>
      <c r="C3271" s="7" t="n">
        <v>0</v>
      </c>
    </row>
    <row r="3272" spans="1:10">
      <c r="A3272" t="s">
        <v>4</v>
      </c>
      <c r="B3272" s="4" t="s">
        <v>5</v>
      </c>
      <c r="C3272" s="4" t="s">
        <v>10</v>
      </c>
      <c r="D3272" s="4" t="s">
        <v>15</v>
      </c>
      <c r="E3272" s="4" t="s">
        <v>9</v>
      </c>
      <c r="F3272" s="4" t="s">
        <v>109</v>
      </c>
      <c r="G3272" s="4" t="s">
        <v>15</v>
      </c>
      <c r="H3272" s="4" t="s">
        <v>15</v>
      </c>
    </row>
    <row r="3273" spans="1:10">
      <c r="A3273" t="n">
        <v>27886</v>
      </c>
      <c r="B3273" s="53" t="n">
        <v>26</v>
      </c>
      <c r="C3273" s="7" t="n">
        <v>2</v>
      </c>
      <c r="D3273" s="7" t="n">
        <v>17</v>
      </c>
      <c r="E3273" s="7" t="n">
        <v>6449</v>
      </c>
      <c r="F3273" s="7" t="s">
        <v>315</v>
      </c>
      <c r="G3273" s="7" t="n">
        <v>2</v>
      </c>
      <c r="H3273" s="7" t="n">
        <v>0</v>
      </c>
    </row>
    <row r="3274" spans="1:10">
      <c r="A3274" t="s">
        <v>4</v>
      </c>
      <c r="B3274" s="4" t="s">
        <v>5</v>
      </c>
    </row>
    <row r="3275" spans="1:10">
      <c r="A3275" t="n">
        <v>27925</v>
      </c>
      <c r="B3275" s="54" t="n">
        <v>28</v>
      </c>
    </row>
    <row r="3276" spans="1:10">
      <c r="A3276" t="s">
        <v>4</v>
      </c>
      <c r="B3276" s="4" t="s">
        <v>5</v>
      </c>
      <c r="C3276" s="4" t="s">
        <v>10</v>
      </c>
      <c r="D3276" s="4" t="s">
        <v>15</v>
      </c>
    </row>
    <row r="3277" spans="1:10">
      <c r="A3277" t="n">
        <v>27926</v>
      </c>
      <c r="B3277" s="55" t="n">
        <v>89</v>
      </c>
      <c r="C3277" s="7" t="n">
        <v>65533</v>
      </c>
      <c r="D3277" s="7" t="n">
        <v>1</v>
      </c>
    </row>
    <row r="3278" spans="1:10">
      <c r="A3278" t="s">
        <v>4</v>
      </c>
      <c r="B3278" s="4" t="s">
        <v>5</v>
      </c>
      <c r="C3278" s="4" t="s">
        <v>10</v>
      </c>
      <c r="D3278" s="4" t="s">
        <v>15</v>
      </c>
      <c r="E3278" s="4" t="s">
        <v>6</v>
      </c>
      <c r="F3278" s="4" t="s">
        <v>21</v>
      </c>
      <c r="G3278" s="4" t="s">
        <v>21</v>
      </c>
      <c r="H3278" s="4" t="s">
        <v>21</v>
      </c>
    </row>
    <row r="3279" spans="1:10">
      <c r="A3279" t="n">
        <v>27930</v>
      </c>
      <c r="B3279" s="50" t="n">
        <v>48</v>
      </c>
      <c r="C3279" s="7" t="n">
        <v>28</v>
      </c>
      <c r="D3279" s="7" t="n">
        <v>0</v>
      </c>
      <c r="E3279" s="7" t="s">
        <v>270</v>
      </c>
      <c r="F3279" s="7" t="n">
        <v>-1</v>
      </c>
      <c r="G3279" s="7" t="n">
        <v>1</v>
      </c>
      <c r="H3279" s="7" t="n">
        <v>0</v>
      </c>
    </row>
    <row r="3280" spans="1:10">
      <c r="A3280" t="s">
        <v>4</v>
      </c>
      <c r="B3280" s="4" t="s">
        <v>5</v>
      </c>
      <c r="C3280" s="4" t="s">
        <v>10</v>
      </c>
      <c r="D3280" s="4" t="s">
        <v>9</v>
      </c>
    </row>
    <row r="3281" spans="1:10">
      <c r="A3281" t="n">
        <v>27956</v>
      </c>
      <c r="B3281" s="62" t="n">
        <v>98</v>
      </c>
      <c r="C3281" s="7" t="n">
        <v>28</v>
      </c>
      <c r="D3281" s="7" t="n">
        <v>1056964608</v>
      </c>
    </row>
    <row r="3282" spans="1:10">
      <c r="A3282" t="s">
        <v>4</v>
      </c>
      <c r="B3282" s="4" t="s">
        <v>5</v>
      </c>
      <c r="C3282" s="4" t="s">
        <v>15</v>
      </c>
      <c r="D3282" s="4" t="s">
        <v>10</v>
      </c>
      <c r="E3282" s="4" t="s">
        <v>21</v>
      </c>
      <c r="F3282" s="4" t="s">
        <v>10</v>
      </c>
      <c r="G3282" s="4" t="s">
        <v>9</v>
      </c>
      <c r="H3282" s="4" t="s">
        <v>9</v>
      </c>
      <c r="I3282" s="4" t="s">
        <v>10</v>
      </c>
      <c r="J3282" s="4" t="s">
        <v>10</v>
      </c>
      <c r="K3282" s="4" t="s">
        <v>9</v>
      </c>
      <c r="L3282" s="4" t="s">
        <v>9</v>
      </c>
      <c r="M3282" s="4" t="s">
        <v>9</v>
      </c>
      <c r="N3282" s="4" t="s">
        <v>9</v>
      </c>
      <c r="O3282" s="4" t="s">
        <v>6</v>
      </c>
    </row>
    <row r="3283" spans="1:10">
      <c r="A3283" t="n">
        <v>27963</v>
      </c>
      <c r="B3283" s="13" t="n">
        <v>50</v>
      </c>
      <c r="C3283" s="7" t="n">
        <v>0</v>
      </c>
      <c r="D3283" s="7" t="n">
        <v>2000</v>
      </c>
      <c r="E3283" s="7" t="n">
        <v>1</v>
      </c>
      <c r="F3283" s="7" t="n">
        <v>0</v>
      </c>
      <c r="G3283" s="7" t="n">
        <v>0</v>
      </c>
      <c r="H3283" s="7" t="n">
        <v>0</v>
      </c>
      <c r="I3283" s="7" t="n">
        <v>0</v>
      </c>
      <c r="J3283" s="7" t="n">
        <v>65533</v>
      </c>
      <c r="K3283" s="7" t="n">
        <v>0</v>
      </c>
      <c r="L3283" s="7" t="n">
        <v>0</v>
      </c>
      <c r="M3283" s="7" t="n">
        <v>0</v>
      </c>
      <c r="N3283" s="7" t="n">
        <v>0</v>
      </c>
      <c r="O3283" s="7" t="s">
        <v>14</v>
      </c>
    </row>
    <row r="3284" spans="1:10">
      <c r="A3284" t="s">
        <v>4</v>
      </c>
      <c r="B3284" s="4" t="s">
        <v>5</v>
      </c>
      <c r="C3284" s="4" t="s">
        <v>10</v>
      </c>
    </row>
    <row r="3285" spans="1:10">
      <c r="A3285" t="n">
        <v>28002</v>
      </c>
      <c r="B3285" s="26" t="n">
        <v>16</v>
      </c>
      <c r="C3285" s="7" t="n">
        <v>1000</v>
      </c>
    </row>
    <row r="3286" spans="1:10">
      <c r="A3286" t="s">
        <v>4</v>
      </c>
      <c r="B3286" s="4" t="s">
        <v>5</v>
      </c>
      <c r="C3286" s="4" t="s">
        <v>15</v>
      </c>
      <c r="D3286" s="4" t="s">
        <v>10</v>
      </c>
      <c r="E3286" s="4" t="s">
        <v>21</v>
      </c>
    </row>
    <row r="3287" spans="1:10">
      <c r="A3287" t="n">
        <v>28005</v>
      </c>
      <c r="B3287" s="28" t="n">
        <v>58</v>
      </c>
      <c r="C3287" s="7" t="n">
        <v>101</v>
      </c>
      <c r="D3287" s="7" t="n">
        <v>300</v>
      </c>
      <c r="E3287" s="7" t="n">
        <v>1</v>
      </c>
    </row>
    <row r="3288" spans="1:10">
      <c r="A3288" t="s">
        <v>4</v>
      </c>
      <c r="B3288" s="4" t="s">
        <v>5</v>
      </c>
      <c r="C3288" s="4" t="s">
        <v>15</v>
      </c>
      <c r="D3288" s="4" t="s">
        <v>10</v>
      </c>
    </row>
    <row r="3289" spans="1:10">
      <c r="A3289" t="n">
        <v>28013</v>
      </c>
      <c r="B3289" s="28" t="n">
        <v>58</v>
      </c>
      <c r="C3289" s="7" t="n">
        <v>254</v>
      </c>
      <c r="D3289" s="7" t="n">
        <v>0</v>
      </c>
    </row>
    <row r="3290" spans="1:10">
      <c r="A3290" t="s">
        <v>4</v>
      </c>
      <c r="B3290" s="4" t="s">
        <v>5</v>
      </c>
      <c r="C3290" s="4" t="s">
        <v>15</v>
      </c>
      <c r="D3290" s="4" t="s">
        <v>15</v>
      </c>
      <c r="E3290" s="4" t="s">
        <v>21</v>
      </c>
      <c r="F3290" s="4" t="s">
        <v>21</v>
      </c>
      <c r="G3290" s="4" t="s">
        <v>21</v>
      </c>
      <c r="H3290" s="4" t="s">
        <v>10</v>
      </c>
    </row>
    <row r="3291" spans="1:10">
      <c r="A3291" t="n">
        <v>28017</v>
      </c>
      <c r="B3291" s="32" t="n">
        <v>45</v>
      </c>
      <c r="C3291" s="7" t="n">
        <v>2</v>
      </c>
      <c r="D3291" s="7" t="n">
        <v>3</v>
      </c>
      <c r="E3291" s="7" t="n">
        <v>-1.30999994277954</v>
      </c>
      <c r="F3291" s="7" t="n">
        <v>5.30000019073486</v>
      </c>
      <c r="G3291" s="7" t="n">
        <v>-119.949996948242</v>
      </c>
      <c r="H3291" s="7" t="n">
        <v>0</v>
      </c>
    </row>
    <row r="3292" spans="1:10">
      <c r="A3292" t="s">
        <v>4</v>
      </c>
      <c r="B3292" s="4" t="s">
        <v>5</v>
      </c>
      <c r="C3292" s="4" t="s">
        <v>15</v>
      </c>
      <c r="D3292" s="4" t="s">
        <v>15</v>
      </c>
      <c r="E3292" s="4" t="s">
        <v>21</v>
      </c>
      <c r="F3292" s="4" t="s">
        <v>21</v>
      </c>
      <c r="G3292" s="4" t="s">
        <v>21</v>
      </c>
      <c r="H3292" s="4" t="s">
        <v>10</v>
      </c>
      <c r="I3292" s="4" t="s">
        <v>15</v>
      </c>
    </row>
    <row r="3293" spans="1:10">
      <c r="A3293" t="n">
        <v>28034</v>
      </c>
      <c r="B3293" s="32" t="n">
        <v>45</v>
      </c>
      <c r="C3293" s="7" t="n">
        <v>4</v>
      </c>
      <c r="D3293" s="7" t="n">
        <v>3</v>
      </c>
      <c r="E3293" s="7" t="n">
        <v>344.059997558594</v>
      </c>
      <c r="F3293" s="7" t="n">
        <v>23.3099994659424</v>
      </c>
      <c r="G3293" s="7" t="n">
        <v>14</v>
      </c>
      <c r="H3293" s="7" t="n">
        <v>0</v>
      </c>
      <c r="I3293" s="7" t="n">
        <v>1</v>
      </c>
    </row>
    <row r="3294" spans="1:10">
      <c r="A3294" t="s">
        <v>4</v>
      </c>
      <c r="B3294" s="4" t="s">
        <v>5</v>
      </c>
      <c r="C3294" s="4" t="s">
        <v>15</v>
      </c>
      <c r="D3294" s="4" t="s">
        <v>15</v>
      </c>
      <c r="E3294" s="4" t="s">
        <v>21</v>
      </c>
      <c r="F3294" s="4" t="s">
        <v>10</v>
      </c>
    </row>
    <row r="3295" spans="1:10">
      <c r="A3295" t="n">
        <v>28052</v>
      </c>
      <c r="B3295" s="32" t="n">
        <v>45</v>
      </c>
      <c r="C3295" s="7" t="n">
        <v>5</v>
      </c>
      <c r="D3295" s="7" t="n">
        <v>3</v>
      </c>
      <c r="E3295" s="7" t="n">
        <v>3</v>
      </c>
      <c r="F3295" s="7" t="n">
        <v>0</v>
      </c>
    </row>
    <row r="3296" spans="1:10">
      <c r="A3296" t="s">
        <v>4</v>
      </c>
      <c r="B3296" s="4" t="s">
        <v>5</v>
      </c>
      <c r="C3296" s="4" t="s">
        <v>15</v>
      </c>
      <c r="D3296" s="4" t="s">
        <v>15</v>
      </c>
      <c r="E3296" s="4" t="s">
        <v>21</v>
      </c>
      <c r="F3296" s="4" t="s">
        <v>10</v>
      </c>
    </row>
    <row r="3297" spans="1:15">
      <c r="A3297" t="n">
        <v>28061</v>
      </c>
      <c r="B3297" s="32" t="n">
        <v>45</v>
      </c>
      <c r="C3297" s="7" t="n">
        <v>11</v>
      </c>
      <c r="D3297" s="7" t="n">
        <v>3</v>
      </c>
      <c r="E3297" s="7" t="n">
        <v>31.7000007629395</v>
      </c>
      <c r="F3297" s="7" t="n">
        <v>0</v>
      </c>
    </row>
    <row r="3298" spans="1:15">
      <c r="A3298" t="s">
        <v>4</v>
      </c>
      <c r="B3298" s="4" t="s">
        <v>5</v>
      </c>
      <c r="C3298" s="4" t="s">
        <v>15</v>
      </c>
      <c r="D3298" s="4" t="s">
        <v>15</v>
      </c>
      <c r="E3298" s="4" t="s">
        <v>21</v>
      </c>
      <c r="F3298" s="4" t="s">
        <v>21</v>
      </c>
      <c r="G3298" s="4" t="s">
        <v>21</v>
      </c>
      <c r="H3298" s="4" t="s">
        <v>10</v>
      </c>
      <c r="I3298" s="4" t="s">
        <v>15</v>
      </c>
    </row>
    <row r="3299" spans="1:15">
      <c r="A3299" t="n">
        <v>28070</v>
      </c>
      <c r="B3299" s="32" t="n">
        <v>45</v>
      </c>
      <c r="C3299" s="7" t="n">
        <v>4</v>
      </c>
      <c r="D3299" s="7" t="n">
        <v>3</v>
      </c>
      <c r="E3299" s="7" t="n">
        <v>341.619995117188</v>
      </c>
      <c r="F3299" s="7" t="n">
        <v>30.3099994659424</v>
      </c>
      <c r="G3299" s="7" t="n">
        <v>14</v>
      </c>
      <c r="H3299" s="7" t="n">
        <v>20000</v>
      </c>
      <c r="I3299" s="7" t="n">
        <v>1</v>
      </c>
    </row>
    <row r="3300" spans="1:15">
      <c r="A3300" t="s">
        <v>4</v>
      </c>
      <c r="B3300" s="4" t="s">
        <v>5</v>
      </c>
      <c r="C3300" s="4" t="s">
        <v>15</v>
      </c>
      <c r="D3300" s="4" t="s">
        <v>15</v>
      </c>
      <c r="E3300" s="4" t="s">
        <v>21</v>
      </c>
      <c r="F3300" s="4" t="s">
        <v>10</v>
      </c>
    </row>
    <row r="3301" spans="1:15">
      <c r="A3301" t="n">
        <v>28088</v>
      </c>
      <c r="B3301" s="32" t="n">
        <v>45</v>
      </c>
      <c r="C3301" s="7" t="n">
        <v>5</v>
      </c>
      <c r="D3301" s="7" t="n">
        <v>3</v>
      </c>
      <c r="E3301" s="7" t="n">
        <v>2.20000004768372</v>
      </c>
      <c r="F3301" s="7" t="n">
        <v>20000</v>
      </c>
    </row>
    <row r="3302" spans="1:15">
      <c r="A3302" t="s">
        <v>4</v>
      </c>
      <c r="B3302" s="4" t="s">
        <v>5</v>
      </c>
      <c r="C3302" s="4" t="s">
        <v>10</v>
      </c>
      <c r="D3302" s="4" t="s">
        <v>15</v>
      </c>
      <c r="E3302" s="4" t="s">
        <v>6</v>
      </c>
      <c r="F3302" s="4" t="s">
        <v>21</v>
      </c>
      <c r="G3302" s="4" t="s">
        <v>21</v>
      </c>
      <c r="H3302" s="4" t="s">
        <v>21</v>
      </c>
    </row>
    <row r="3303" spans="1:15">
      <c r="A3303" t="n">
        <v>28097</v>
      </c>
      <c r="B3303" s="50" t="n">
        <v>48</v>
      </c>
      <c r="C3303" s="7" t="n">
        <v>0</v>
      </c>
      <c r="D3303" s="7" t="n">
        <v>0</v>
      </c>
      <c r="E3303" s="7" t="s">
        <v>100</v>
      </c>
      <c r="F3303" s="7" t="n">
        <v>0</v>
      </c>
      <c r="G3303" s="7" t="n">
        <v>1</v>
      </c>
      <c r="H3303" s="7" t="n">
        <v>0</v>
      </c>
    </row>
    <row r="3304" spans="1:15">
      <c r="A3304" t="s">
        <v>4</v>
      </c>
      <c r="B3304" s="4" t="s">
        <v>5</v>
      </c>
      <c r="C3304" s="4" t="s">
        <v>10</v>
      </c>
      <c r="D3304" s="4" t="s">
        <v>15</v>
      </c>
      <c r="E3304" s="4" t="s">
        <v>6</v>
      </c>
      <c r="F3304" s="4" t="s">
        <v>21</v>
      </c>
      <c r="G3304" s="4" t="s">
        <v>21</v>
      </c>
      <c r="H3304" s="4" t="s">
        <v>21</v>
      </c>
    </row>
    <row r="3305" spans="1:15">
      <c r="A3305" t="n">
        <v>28126</v>
      </c>
      <c r="B3305" s="50" t="n">
        <v>48</v>
      </c>
      <c r="C3305" s="7" t="n">
        <v>61491</v>
      </c>
      <c r="D3305" s="7" t="n">
        <v>0</v>
      </c>
      <c r="E3305" s="7" t="s">
        <v>100</v>
      </c>
      <c r="F3305" s="7" t="n">
        <v>0</v>
      </c>
      <c r="G3305" s="7" t="n">
        <v>1</v>
      </c>
      <c r="H3305" s="7" t="n">
        <v>0</v>
      </c>
    </row>
    <row r="3306" spans="1:15">
      <c r="A3306" t="s">
        <v>4</v>
      </c>
      <c r="B3306" s="4" t="s">
        <v>5</v>
      </c>
      <c r="C3306" s="4" t="s">
        <v>10</v>
      </c>
      <c r="D3306" s="4" t="s">
        <v>15</v>
      </c>
      <c r="E3306" s="4" t="s">
        <v>6</v>
      </c>
      <c r="F3306" s="4" t="s">
        <v>21</v>
      </c>
      <c r="G3306" s="4" t="s">
        <v>21</v>
      </c>
      <c r="H3306" s="4" t="s">
        <v>21</v>
      </c>
    </row>
    <row r="3307" spans="1:15">
      <c r="A3307" t="n">
        <v>28155</v>
      </c>
      <c r="B3307" s="50" t="n">
        <v>48</v>
      </c>
      <c r="C3307" s="7" t="n">
        <v>61492</v>
      </c>
      <c r="D3307" s="7" t="n">
        <v>0</v>
      </c>
      <c r="E3307" s="7" t="s">
        <v>100</v>
      </c>
      <c r="F3307" s="7" t="n">
        <v>0</v>
      </c>
      <c r="G3307" s="7" t="n">
        <v>1</v>
      </c>
      <c r="H3307" s="7" t="n">
        <v>0</v>
      </c>
    </row>
    <row r="3308" spans="1:15">
      <c r="A3308" t="s">
        <v>4</v>
      </c>
      <c r="B3308" s="4" t="s">
        <v>5</v>
      </c>
      <c r="C3308" s="4" t="s">
        <v>10</v>
      </c>
      <c r="D3308" s="4" t="s">
        <v>15</v>
      </c>
      <c r="E3308" s="4" t="s">
        <v>6</v>
      </c>
      <c r="F3308" s="4" t="s">
        <v>21</v>
      </c>
      <c r="G3308" s="4" t="s">
        <v>21</v>
      </c>
      <c r="H3308" s="4" t="s">
        <v>21</v>
      </c>
    </row>
    <row r="3309" spans="1:15">
      <c r="A3309" t="n">
        <v>28184</v>
      </c>
      <c r="B3309" s="50" t="n">
        <v>48</v>
      </c>
      <c r="C3309" s="7" t="n">
        <v>61493</v>
      </c>
      <c r="D3309" s="7" t="n">
        <v>0</v>
      </c>
      <c r="E3309" s="7" t="s">
        <v>100</v>
      </c>
      <c r="F3309" s="7" t="n">
        <v>0</v>
      </c>
      <c r="G3309" s="7" t="n">
        <v>1</v>
      </c>
      <c r="H3309" s="7" t="n">
        <v>0</v>
      </c>
    </row>
    <row r="3310" spans="1:15">
      <c r="A3310" t="s">
        <v>4</v>
      </c>
      <c r="B3310" s="4" t="s">
        <v>5</v>
      </c>
      <c r="C3310" s="4" t="s">
        <v>10</v>
      </c>
      <c r="D3310" s="4" t="s">
        <v>15</v>
      </c>
      <c r="E3310" s="4" t="s">
        <v>6</v>
      </c>
      <c r="F3310" s="4" t="s">
        <v>21</v>
      </c>
      <c r="G3310" s="4" t="s">
        <v>21</v>
      </c>
      <c r="H3310" s="4" t="s">
        <v>21</v>
      </c>
    </row>
    <row r="3311" spans="1:15">
      <c r="A3311" t="n">
        <v>28213</v>
      </c>
      <c r="B3311" s="50" t="n">
        <v>48</v>
      </c>
      <c r="C3311" s="7" t="n">
        <v>61494</v>
      </c>
      <c r="D3311" s="7" t="n">
        <v>0</v>
      </c>
      <c r="E3311" s="7" t="s">
        <v>100</v>
      </c>
      <c r="F3311" s="7" t="n">
        <v>0</v>
      </c>
      <c r="G3311" s="7" t="n">
        <v>1</v>
      </c>
      <c r="H3311" s="7" t="n">
        <v>0</v>
      </c>
    </row>
    <row r="3312" spans="1:15">
      <c r="A3312" t="s">
        <v>4</v>
      </c>
      <c r="B3312" s="4" t="s">
        <v>5</v>
      </c>
      <c r="C3312" s="4" t="s">
        <v>10</v>
      </c>
      <c r="D3312" s="4" t="s">
        <v>15</v>
      </c>
      <c r="E3312" s="4" t="s">
        <v>6</v>
      </c>
      <c r="F3312" s="4" t="s">
        <v>21</v>
      </c>
      <c r="G3312" s="4" t="s">
        <v>21</v>
      </c>
      <c r="H3312" s="4" t="s">
        <v>21</v>
      </c>
    </row>
    <row r="3313" spans="1:9">
      <c r="A3313" t="n">
        <v>28242</v>
      </c>
      <c r="B3313" s="50" t="n">
        <v>48</v>
      </c>
      <c r="C3313" s="7" t="n">
        <v>61495</v>
      </c>
      <c r="D3313" s="7" t="n">
        <v>0</v>
      </c>
      <c r="E3313" s="7" t="s">
        <v>100</v>
      </c>
      <c r="F3313" s="7" t="n">
        <v>0</v>
      </c>
      <c r="G3313" s="7" t="n">
        <v>1</v>
      </c>
      <c r="H3313" s="7" t="n">
        <v>0</v>
      </c>
    </row>
    <row r="3314" spans="1:9">
      <c r="A3314" t="s">
        <v>4</v>
      </c>
      <c r="B3314" s="4" t="s">
        <v>5</v>
      </c>
      <c r="C3314" s="4" t="s">
        <v>10</v>
      </c>
      <c r="D3314" s="4" t="s">
        <v>15</v>
      </c>
      <c r="E3314" s="4" t="s">
        <v>6</v>
      </c>
      <c r="F3314" s="4" t="s">
        <v>21</v>
      </c>
      <c r="G3314" s="4" t="s">
        <v>21</v>
      </c>
      <c r="H3314" s="4" t="s">
        <v>21</v>
      </c>
    </row>
    <row r="3315" spans="1:9">
      <c r="A3315" t="n">
        <v>28271</v>
      </c>
      <c r="B3315" s="50" t="n">
        <v>48</v>
      </c>
      <c r="C3315" s="7" t="n">
        <v>61496</v>
      </c>
      <c r="D3315" s="7" t="n">
        <v>0</v>
      </c>
      <c r="E3315" s="7" t="s">
        <v>100</v>
      </c>
      <c r="F3315" s="7" t="n">
        <v>0</v>
      </c>
      <c r="G3315" s="7" t="n">
        <v>1</v>
      </c>
      <c r="H3315" s="7" t="n">
        <v>0</v>
      </c>
    </row>
    <row r="3316" spans="1:9">
      <c r="A3316" t="s">
        <v>4</v>
      </c>
      <c r="B3316" s="4" t="s">
        <v>5</v>
      </c>
      <c r="C3316" s="4" t="s">
        <v>10</v>
      </c>
      <c r="D3316" s="4" t="s">
        <v>9</v>
      </c>
    </row>
    <row r="3317" spans="1:9">
      <c r="A3317" t="n">
        <v>28300</v>
      </c>
      <c r="B3317" s="35" t="n">
        <v>43</v>
      </c>
      <c r="C3317" s="7" t="n">
        <v>1000</v>
      </c>
      <c r="D3317" s="7" t="n">
        <v>1</v>
      </c>
    </row>
    <row r="3318" spans="1:9">
      <c r="A3318" t="s">
        <v>4</v>
      </c>
      <c r="B3318" s="4" t="s">
        <v>5</v>
      </c>
      <c r="C3318" s="4" t="s">
        <v>10</v>
      </c>
      <c r="D3318" s="4" t="s">
        <v>9</v>
      </c>
    </row>
    <row r="3319" spans="1:9">
      <c r="A3319" t="n">
        <v>28307</v>
      </c>
      <c r="B3319" s="35" t="n">
        <v>43</v>
      </c>
      <c r="C3319" s="7" t="n">
        <v>1001</v>
      </c>
      <c r="D3319" s="7" t="n">
        <v>1</v>
      </c>
    </row>
    <row r="3320" spans="1:9">
      <c r="A3320" t="s">
        <v>4</v>
      </c>
      <c r="B3320" s="4" t="s">
        <v>5</v>
      </c>
      <c r="C3320" s="4" t="s">
        <v>15</v>
      </c>
      <c r="D3320" s="4" t="s">
        <v>10</v>
      </c>
    </row>
    <row r="3321" spans="1:9">
      <c r="A3321" t="n">
        <v>28314</v>
      </c>
      <c r="B3321" s="28" t="n">
        <v>58</v>
      </c>
      <c r="C3321" s="7" t="n">
        <v>255</v>
      </c>
      <c r="D3321" s="7" t="n">
        <v>0</v>
      </c>
    </row>
    <row r="3322" spans="1:9">
      <c r="A3322" t="s">
        <v>4</v>
      </c>
      <c r="B3322" s="4" t="s">
        <v>5</v>
      </c>
      <c r="C3322" s="4" t="s">
        <v>10</v>
      </c>
    </row>
    <row r="3323" spans="1:9">
      <c r="A3323" t="n">
        <v>28318</v>
      </c>
      <c r="B3323" s="26" t="n">
        <v>16</v>
      </c>
      <c r="C3323" s="7" t="n">
        <v>500</v>
      </c>
    </row>
    <row r="3324" spans="1:9">
      <c r="A3324" t="s">
        <v>4</v>
      </c>
      <c r="B3324" s="4" t="s">
        <v>5</v>
      </c>
      <c r="C3324" s="4" t="s">
        <v>15</v>
      </c>
      <c r="D3324" s="4" t="s">
        <v>10</v>
      </c>
      <c r="E3324" s="4" t="s">
        <v>6</v>
      </c>
      <c r="F3324" s="4" t="s">
        <v>6</v>
      </c>
      <c r="G3324" s="4" t="s">
        <v>6</v>
      </c>
      <c r="H3324" s="4" t="s">
        <v>6</v>
      </c>
    </row>
    <row r="3325" spans="1:9">
      <c r="A3325" t="n">
        <v>28321</v>
      </c>
      <c r="B3325" s="47" t="n">
        <v>51</v>
      </c>
      <c r="C3325" s="7" t="n">
        <v>3</v>
      </c>
      <c r="D3325" s="7" t="n">
        <v>28</v>
      </c>
      <c r="E3325" s="7" t="s">
        <v>316</v>
      </c>
      <c r="F3325" s="7" t="s">
        <v>97</v>
      </c>
      <c r="G3325" s="7" t="s">
        <v>96</v>
      </c>
      <c r="H3325" s="7" t="s">
        <v>97</v>
      </c>
    </row>
    <row r="3326" spans="1:9">
      <c r="A3326" t="s">
        <v>4</v>
      </c>
      <c r="B3326" s="4" t="s">
        <v>5</v>
      </c>
      <c r="C3326" s="4" t="s">
        <v>10</v>
      </c>
      <c r="D3326" s="4" t="s">
        <v>15</v>
      </c>
      <c r="E3326" s="4" t="s">
        <v>6</v>
      </c>
      <c r="F3326" s="4" t="s">
        <v>21</v>
      </c>
      <c r="G3326" s="4" t="s">
        <v>21</v>
      </c>
      <c r="H3326" s="4" t="s">
        <v>21</v>
      </c>
    </row>
    <row r="3327" spans="1:9">
      <c r="A3327" t="n">
        <v>28334</v>
      </c>
      <c r="B3327" s="50" t="n">
        <v>48</v>
      </c>
      <c r="C3327" s="7" t="n">
        <v>28</v>
      </c>
      <c r="D3327" s="7" t="n">
        <v>0</v>
      </c>
      <c r="E3327" s="7" t="s">
        <v>80</v>
      </c>
      <c r="F3327" s="7" t="n">
        <v>1</v>
      </c>
      <c r="G3327" s="7" t="n">
        <v>1</v>
      </c>
      <c r="H3327" s="7" t="n">
        <v>0</v>
      </c>
    </row>
    <row r="3328" spans="1:9">
      <c r="A3328" t="s">
        <v>4</v>
      </c>
      <c r="B3328" s="4" t="s">
        <v>5</v>
      </c>
      <c r="C3328" s="4" t="s">
        <v>10</v>
      </c>
    </row>
    <row r="3329" spans="1:8">
      <c r="A3329" t="n">
        <v>28358</v>
      </c>
      <c r="B3329" s="26" t="n">
        <v>16</v>
      </c>
      <c r="C3329" s="7" t="n">
        <v>1000</v>
      </c>
    </row>
    <row r="3330" spans="1:8">
      <c r="A3330" t="s">
        <v>4</v>
      </c>
      <c r="B3330" s="4" t="s">
        <v>5</v>
      </c>
      <c r="C3330" s="4" t="s">
        <v>15</v>
      </c>
      <c r="D3330" s="4" t="s">
        <v>10</v>
      </c>
      <c r="E3330" s="4" t="s">
        <v>6</v>
      </c>
    </row>
    <row r="3331" spans="1:8">
      <c r="A3331" t="n">
        <v>28361</v>
      </c>
      <c r="B3331" s="47" t="n">
        <v>51</v>
      </c>
      <c r="C3331" s="7" t="n">
        <v>4</v>
      </c>
      <c r="D3331" s="7" t="n">
        <v>28</v>
      </c>
      <c r="E3331" s="7" t="s">
        <v>317</v>
      </c>
    </row>
    <row r="3332" spans="1:8">
      <c r="A3332" t="s">
        <v>4</v>
      </c>
      <c r="B3332" s="4" t="s">
        <v>5</v>
      </c>
      <c r="C3332" s="4" t="s">
        <v>10</v>
      </c>
    </row>
    <row r="3333" spans="1:8">
      <c r="A3333" t="n">
        <v>28375</v>
      </c>
      <c r="B3333" s="26" t="n">
        <v>16</v>
      </c>
      <c r="C3333" s="7" t="n">
        <v>0</v>
      </c>
    </row>
    <row r="3334" spans="1:8">
      <c r="A3334" t="s">
        <v>4</v>
      </c>
      <c r="B3334" s="4" t="s">
        <v>5</v>
      </c>
      <c r="C3334" s="4" t="s">
        <v>10</v>
      </c>
      <c r="D3334" s="4" t="s">
        <v>15</v>
      </c>
      <c r="E3334" s="4" t="s">
        <v>9</v>
      </c>
      <c r="F3334" s="4" t="s">
        <v>109</v>
      </c>
      <c r="G3334" s="4" t="s">
        <v>15</v>
      </c>
      <c r="H3334" s="4" t="s">
        <v>15</v>
      </c>
      <c r="I3334" s="4" t="s">
        <v>15</v>
      </c>
      <c r="J3334" s="4" t="s">
        <v>9</v>
      </c>
      <c r="K3334" s="4" t="s">
        <v>109</v>
      </c>
      <c r="L3334" s="4" t="s">
        <v>15</v>
      </c>
      <c r="M3334" s="4" t="s">
        <v>15</v>
      </c>
    </row>
    <row r="3335" spans="1:8">
      <c r="A3335" t="n">
        <v>28378</v>
      </c>
      <c r="B3335" s="53" t="n">
        <v>26</v>
      </c>
      <c r="C3335" s="7" t="n">
        <v>28</v>
      </c>
      <c r="D3335" s="7" t="n">
        <v>17</v>
      </c>
      <c r="E3335" s="7" t="n">
        <v>33434</v>
      </c>
      <c r="F3335" s="7" t="s">
        <v>318</v>
      </c>
      <c r="G3335" s="7" t="n">
        <v>2</v>
      </c>
      <c r="H3335" s="7" t="n">
        <v>3</v>
      </c>
      <c r="I3335" s="7" t="n">
        <v>17</v>
      </c>
      <c r="J3335" s="7" t="n">
        <v>33435</v>
      </c>
      <c r="K3335" s="7" t="s">
        <v>319</v>
      </c>
      <c r="L3335" s="7" t="n">
        <v>2</v>
      </c>
      <c r="M3335" s="7" t="n">
        <v>0</v>
      </c>
    </row>
    <row r="3336" spans="1:8">
      <c r="A3336" t="s">
        <v>4</v>
      </c>
      <c r="B3336" s="4" t="s">
        <v>5</v>
      </c>
    </row>
    <row r="3337" spans="1:8">
      <c r="A3337" t="n">
        <v>28572</v>
      </c>
      <c r="B3337" s="54" t="n">
        <v>28</v>
      </c>
    </row>
    <row r="3338" spans="1:8">
      <c r="A3338" t="s">
        <v>4</v>
      </c>
      <c r="B3338" s="4" t="s">
        <v>5</v>
      </c>
      <c r="C3338" s="4" t="s">
        <v>10</v>
      </c>
      <c r="D3338" s="4" t="s">
        <v>15</v>
      </c>
      <c r="E3338" s="4" t="s">
        <v>6</v>
      </c>
      <c r="F3338" s="4" t="s">
        <v>21</v>
      </c>
      <c r="G3338" s="4" t="s">
        <v>21</v>
      </c>
      <c r="H3338" s="4" t="s">
        <v>21</v>
      </c>
    </row>
    <row r="3339" spans="1:8">
      <c r="A3339" t="n">
        <v>28573</v>
      </c>
      <c r="B3339" s="50" t="n">
        <v>48</v>
      </c>
      <c r="C3339" s="7" t="n">
        <v>28</v>
      </c>
      <c r="D3339" s="7" t="n">
        <v>0</v>
      </c>
      <c r="E3339" s="7" t="s">
        <v>269</v>
      </c>
      <c r="F3339" s="7" t="n">
        <v>-1</v>
      </c>
      <c r="G3339" s="7" t="n">
        <v>1</v>
      </c>
      <c r="H3339" s="7" t="n">
        <v>0</v>
      </c>
    </row>
    <row r="3340" spans="1:8">
      <c r="A3340" t="s">
        <v>4</v>
      </c>
      <c r="B3340" s="4" t="s">
        <v>5</v>
      </c>
      <c r="C3340" s="4" t="s">
        <v>10</v>
      </c>
    </row>
    <row r="3341" spans="1:8">
      <c r="A3341" t="n">
        <v>28599</v>
      </c>
      <c r="B3341" s="26" t="n">
        <v>16</v>
      </c>
      <c r="C3341" s="7" t="n">
        <v>1000</v>
      </c>
    </row>
    <row r="3342" spans="1:8">
      <c r="A3342" t="s">
        <v>4</v>
      </c>
      <c r="B3342" s="4" t="s">
        <v>5</v>
      </c>
      <c r="C3342" s="4" t="s">
        <v>15</v>
      </c>
      <c r="D3342" s="4" t="s">
        <v>10</v>
      </c>
      <c r="E3342" s="4" t="s">
        <v>21</v>
      </c>
      <c r="F3342" s="4" t="s">
        <v>10</v>
      </c>
      <c r="G3342" s="4" t="s">
        <v>9</v>
      </c>
      <c r="H3342" s="4" t="s">
        <v>9</v>
      </c>
      <c r="I3342" s="4" t="s">
        <v>10</v>
      </c>
      <c r="J3342" s="4" t="s">
        <v>10</v>
      </c>
      <c r="K3342" s="4" t="s">
        <v>9</v>
      </c>
      <c r="L3342" s="4" t="s">
        <v>9</v>
      </c>
      <c r="M3342" s="4" t="s">
        <v>9</v>
      </c>
      <c r="N3342" s="4" t="s">
        <v>9</v>
      </c>
      <c r="O3342" s="4" t="s">
        <v>6</v>
      </c>
    </row>
    <row r="3343" spans="1:8">
      <c r="A3343" t="n">
        <v>28602</v>
      </c>
      <c r="B3343" s="13" t="n">
        <v>50</v>
      </c>
      <c r="C3343" s="7" t="n">
        <v>0</v>
      </c>
      <c r="D3343" s="7" t="n">
        <v>2075</v>
      </c>
      <c r="E3343" s="7" t="n">
        <v>1</v>
      </c>
      <c r="F3343" s="7" t="n">
        <v>0</v>
      </c>
      <c r="G3343" s="7" t="n">
        <v>0</v>
      </c>
      <c r="H3343" s="7" t="n">
        <v>0</v>
      </c>
      <c r="I3343" s="7" t="n">
        <v>0</v>
      </c>
      <c r="J3343" s="7" t="n">
        <v>65533</v>
      </c>
      <c r="K3343" s="7" t="n">
        <v>0</v>
      </c>
      <c r="L3343" s="7" t="n">
        <v>0</v>
      </c>
      <c r="M3343" s="7" t="n">
        <v>0</v>
      </c>
      <c r="N3343" s="7" t="n">
        <v>0</v>
      </c>
      <c r="O3343" s="7" t="s">
        <v>14</v>
      </c>
    </row>
    <row r="3344" spans="1:8">
      <c r="A3344" t="s">
        <v>4</v>
      </c>
      <c r="B3344" s="4" t="s">
        <v>5</v>
      </c>
      <c r="C3344" s="4" t="s">
        <v>15</v>
      </c>
      <c r="D3344" s="4" t="s">
        <v>10</v>
      </c>
      <c r="E3344" s="4" t="s">
        <v>21</v>
      </c>
      <c r="F3344" s="4" t="s">
        <v>10</v>
      </c>
      <c r="G3344" s="4" t="s">
        <v>9</v>
      </c>
      <c r="H3344" s="4" t="s">
        <v>9</v>
      </c>
      <c r="I3344" s="4" t="s">
        <v>10</v>
      </c>
      <c r="J3344" s="4" t="s">
        <v>10</v>
      </c>
      <c r="K3344" s="4" t="s">
        <v>9</v>
      </c>
      <c r="L3344" s="4" t="s">
        <v>9</v>
      </c>
      <c r="M3344" s="4" t="s">
        <v>9</v>
      </c>
      <c r="N3344" s="4" t="s">
        <v>9</v>
      </c>
      <c r="O3344" s="4" t="s">
        <v>6</v>
      </c>
    </row>
    <row r="3345" spans="1:15">
      <c r="A3345" t="n">
        <v>28641</v>
      </c>
      <c r="B3345" s="13" t="n">
        <v>50</v>
      </c>
      <c r="C3345" s="7" t="n">
        <v>0</v>
      </c>
      <c r="D3345" s="7" t="n">
        <v>2000</v>
      </c>
      <c r="E3345" s="7" t="n">
        <v>1</v>
      </c>
      <c r="F3345" s="7" t="n">
        <v>0</v>
      </c>
      <c r="G3345" s="7" t="n">
        <v>0</v>
      </c>
      <c r="H3345" s="7" t="n">
        <v>0</v>
      </c>
      <c r="I3345" s="7" t="n">
        <v>0</v>
      </c>
      <c r="J3345" s="7" t="n">
        <v>65533</v>
      </c>
      <c r="K3345" s="7" t="n">
        <v>0</v>
      </c>
      <c r="L3345" s="7" t="n">
        <v>0</v>
      </c>
      <c r="M3345" s="7" t="n">
        <v>0</v>
      </c>
      <c r="N3345" s="7" t="n">
        <v>0</v>
      </c>
      <c r="O3345" s="7" t="s">
        <v>14</v>
      </c>
    </row>
    <row r="3346" spans="1:15">
      <c r="A3346" t="s">
        <v>4</v>
      </c>
      <c r="B3346" s="4" t="s">
        <v>5</v>
      </c>
      <c r="C3346" s="4" t="s">
        <v>10</v>
      </c>
      <c r="D3346" s="4" t="s">
        <v>15</v>
      </c>
      <c r="E3346" s="4" t="s">
        <v>15</v>
      </c>
      <c r="F3346" s="4" t="s">
        <v>6</v>
      </c>
    </row>
    <row r="3347" spans="1:15">
      <c r="A3347" t="n">
        <v>28680</v>
      </c>
      <c r="B3347" s="42" t="n">
        <v>47</v>
      </c>
      <c r="C3347" s="7" t="n">
        <v>28</v>
      </c>
      <c r="D3347" s="7" t="n">
        <v>0</v>
      </c>
      <c r="E3347" s="7" t="n">
        <v>1</v>
      </c>
      <c r="F3347" s="7" t="s">
        <v>320</v>
      </c>
    </row>
    <row r="3348" spans="1:15">
      <c r="A3348" t="s">
        <v>4</v>
      </c>
      <c r="B3348" s="4" t="s">
        <v>5</v>
      </c>
      <c r="C3348" s="4" t="s">
        <v>10</v>
      </c>
    </row>
    <row r="3349" spans="1:15">
      <c r="A3349" t="n">
        <v>28702</v>
      </c>
      <c r="B3349" s="26" t="n">
        <v>16</v>
      </c>
      <c r="C3349" s="7" t="n">
        <v>1833</v>
      </c>
    </row>
    <row r="3350" spans="1:15">
      <c r="A3350" t="s">
        <v>4</v>
      </c>
      <c r="B3350" s="4" t="s">
        <v>5</v>
      </c>
      <c r="C3350" s="4" t="s">
        <v>15</v>
      </c>
      <c r="D3350" s="4" t="s">
        <v>10</v>
      </c>
      <c r="E3350" s="4" t="s">
        <v>21</v>
      </c>
      <c r="F3350" s="4" t="s">
        <v>10</v>
      </c>
      <c r="G3350" s="4" t="s">
        <v>9</v>
      </c>
      <c r="H3350" s="4" t="s">
        <v>9</v>
      </c>
      <c r="I3350" s="4" t="s">
        <v>10</v>
      </c>
      <c r="J3350" s="4" t="s">
        <v>10</v>
      </c>
      <c r="K3350" s="4" t="s">
        <v>9</v>
      </c>
      <c r="L3350" s="4" t="s">
        <v>9</v>
      </c>
      <c r="M3350" s="4" t="s">
        <v>9</v>
      </c>
      <c r="N3350" s="4" t="s">
        <v>9</v>
      </c>
      <c r="O3350" s="4" t="s">
        <v>6</v>
      </c>
    </row>
    <row r="3351" spans="1:15">
      <c r="A3351" t="n">
        <v>28705</v>
      </c>
      <c r="B3351" s="13" t="n">
        <v>50</v>
      </c>
      <c r="C3351" s="7" t="n">
        <v>0</v>
      </c>
      <c r="D3351" s="7" t="n">
        <v>2075</v>
      </c>
      <c r="E3351" s="7" t="n">
        <v>1</v>
      </c>
      <c r="F3351" s="7" t="n">
        <v>0</v>
      </c>
      <c r="G3351" s="7" t="n">
        <v>0</v>
      </c>
      <c r="H3351" s="7" t="n">
        <v>0</v>
      </c>
      <c r="I3351" s="7" t="n">
        <v>0</v>
      </c>
      <c r="J3351" s="7" t="n">
        <v>65533</v>
      </c>
      <c r="K3351" s="7" t="n">
        <v>0</v>
      </c>
      <c r="L3351" s="7" t="n">
        <v>0</v>
      </c>
      <c r="M3351" s="7" t="n">
        <v>0</v>
      </c>
      <c r="N3351" s="7" t="n">
        <v>0</v>
      </c>
      <c r="O3351" s="7" t="s">
        <v>14</v>
      </c>
    </row>
    <row r="3352" spans="1:15">
      <c r="A3352" t="s">
        <v>4</v>
      </c>
      <c r="B3352" s="4" t="s">
        <v>5</v>
      </c>
      <c r="C3352" s="4" t="s">
        <v>15</v>
      </c>
      <c r="D3352" s="4" t="s">
        <v>10</v>
      </c>
      <c r="E3352" s="4" t="s">
        <v>21</v>
      </c>
      <c r="F3352" s="4" t="s">
        <v>10</v>
      </c>
      <c r="G3352" s="4" t="s">
        <v>9</v>
      </c>
      <c r="H3352" s="4" t="s">
        <v>9</v>
      </c>
      <c r="I3352" s="4" t="s">
        <v>10</v>
      </c>
      <c r="J3352" s="4" t="s">
        <v>10</v>
      </c>
      <c r="K3352" s="4" t="s">
        <v>9</v>
      </c>
      <c r="L3352" s="4" t="s">
        <v>9</v>
      </c>
      <c r="M3352" s="4" t="s">
        <v>9</v>
      </c>
      <c r="N3352" s="4" t="s">
        <v>9</v>
      </c>
      <c r="O3352" s="4" t="s">
        <v>6</v>
      </c>
    </row>
    <row r="3353" spans="1:15">
      <c r="A3353" t="n">
        <v>28744</v>
      </c>
      <c r="B3353" s="13" t="n">
        <v>50</v>
      </c>
      <c r="C3353" s="7" t="n">
        <v>0</v>
      </c>
      <c r="D3353" s="7" t="n">
        <v>2000</v>
      </c>
      <c r="E3353" s="7" t="n">
        <v>1</v>
      </c>
      <c r="F3353" s="7" t="n">
        <v>0</v>
      </c>
      <c r="G3353" s="7" t="n">
        <v>0</v>
      </c>
      <c r="H3353" s="7" t="n">
        <v>0</v>
      </c>
      <c r="I3353" s="7" t="n">
        <v>0</v>
      </c>
      <c r="J3353" s="7" t="n">
        <v>65533</v>
      </c>
      <c r="K3353" s="7" t="n">
        <v>0</v>
      </c>
      <c r="L3353" s="7" t="n">
        <v>0</v>
      </c>
      <c r="M3353" s="7" t="n">
        <v>0</v>
      </c>
      <c r="N3353" s="7" t="n">
        <v>0</v>
      </c>
      <c r="O3353" s="7" t="s">
        <v>14</v>
      </c>
    </row>
    <row r="3354" spans="1:15">
      <c r="A3354" t="s">
        <v>4</v>
      </c>
      <c r="B3354" s="4" t="s">
        <v>5</v>
      </c>
      <c r="C3354" s="4" t="s">
        <v>10</v>
      </c>
      <c r="D3354" s="4" t="s">
        <v>15</v>
      </c>
      <c r="E3354" s="4" t="s">
        <v>15</v>
      </c>
      <c r="F3354" s="4" t="s">
        <v>6</v>
      </c>
    </row>
    <row r="3355" spans="1:15">
      <c r="A3355" t="n">
        <v>28783</v>
      </c>
      <c r="B3355" s="42" t="n">
        <v>47</v>
      </c>
      <c r="C3355" s="7" t="n">
        <v>28</v>
      </c>
      <c r="D3355" s="7" t="n">
        <v>0</v>
      </c>
      <c r="E3355" s="7" t="n">
        <v>1</v>
      </c>
      <c r="F3355" s="7" t="s">
        <v>321</v>
      </c>
    </row>
    <row r="3356" spans="1:15">
      <c r="A3356" t="s">
        <v>4</v>
      </c>
      <c r="B3356" s="4" t="s">
        <v>5</v>
      </c>
      <c r="C3356" s="4" t="s">
        <v>15</v>
      </c>
      <c r="D3356" s="4" t="s">
        <v>10</v>
      </c>
      <c r="E3356" s="4" t="s">
        <v>6</v>
      </c>
      <c r="F3356" s="4" t="s">
        <v>6</v>
      </c>
      <c r="G3356" s="4" t="s">
        <v>15</v>
      </c>
    </row>
    <row r="3357" spans="1:15">
      <c r="A3357" t="n">
        <v>28805</v>
      </c>
      <c r="B3357" s="17" t="n">
        <v>32</v>
      </c>
      <c r="C3357" s="7" t="n">
        <v>0</v>
      </c>
      <c r="D3357" s="7" t="n">
        <v>28</v>
      </c>
      <c r="E3357" s="7" t="s">
        <v>14</v>
      </c>
      <c r="F3357" s="7" t="s">
        <v>282</v>
      </c>
      <c r="G3357" s="7" t="n">
        <v>1</v>
      </c>
    </row>
    <row r="3358" spans="1:15">
      <c r="A3358" t="s">
        <v>4</v>
      </c>
      <c r="B3358" s="4" t="s">
        <v>5</v>
      </c>
      <c r="C3358" s="4" t="s">
        <v>10</v>
      </c>
    </row>
    <row r="3359" spans="1:15">
      <c r="A3359" t="n">
        <v>28824</v>
      </c>
      <c r="B3359" s="26" t="n">
        <v>16</v>
      </c>
      <c r="C3359" s="7" t="n">
        <v>1500</v>
      </c>
    </row>
    <row r="3360" spans="1:15">
      <c r="A3360" t="s">
        <v>4</v>
      </c>
      <c r="B3360" s="4" t="s">
        <v>5</v>
      </c>
      <c r="C3360" s="4" t="s">
        <v>10</v>
      </c>
      <c r="D3360" s="4" t="s">
        <v>15</v>
      </c>
      <c r="E3360" s="4" t="s">
        <v>6</v>
      </c>
      <c r="F3360" s="4" t="s">
        <v>21</v>
      </c>
      <c r="G3360" s="4" t="s">
        <v>21</v>
      </c>
      <c r="H3360" s="4" t="s">
        <v>21</v>
      </c>
    </row>
    <row r="3361" spans="1:15">
      <c r="A3361" t="n">
        <v>28827</v>
      </c>
      <c r="B3361" s="50" t="n">
        <v>48</v>
      </c>
      <c r="C3361" s="7" t="n">
        <v>28</v>
      </c>
      <c r="D3361" s="7" t="n">
        <v>0</v>
      </c>
      <c r="E3361" s="7" t="s">
        <v>80</v>
      </c>
      <c r="F3361" s="7" t="n">
        <v>1</v>
      </c>
      <c r="G3361" s="7" t="n">
        <v>1</v>
      </c>
      <c r="H3361" s="7" t="n">
        <v>0</v>
      </c>
    </row>
    <row r="3362" spans="1:15">
      <c r="A3362" t="s">
        <v>4</v>
      </c>
      <c r="B3362" s="4" t="s">
        <v>5</v>
      </c>
      <c r="C3362" s="4" t="s">
        <v>15</v>
      </c>
      <c r="D3362" s="4" t="s">
        <v>10</v>
      </c>
      <c r="E3362" s="4" t="s">
        <v>6</v>
      </c>
    </row>
    <row r="3363" spans="1:15">
      <c r="A3363" t="n">
        <v>28851</v>
      </c>
      <c r="B3363" s="47" t="n">
        <v>51</v>
      </c>
      <c r="C3363" s="7" t="n">
        <v>4</v>
      </c>
      <c r="D3363" s="7" t="n">
        <v>28</v>
      </c>
      <c r="E3363" s="7" t="s">
        <v>113</v>
      </c>
    </row>
    <row r="3364" spans="1:15">
      <c r="A3364" t="s">
        <v>4</v>
      </c>
      <c r="B3364" s="4" t="s">
        <v>5</v>
      </c>
      <c r="C3364" s="4" t="s">
        <v>10</v>
      </c>
    </row>
    <row r="3365" spans="1:15">
      <c r="A3365" t="n">
        <v>28864</v>
      </c>
      <c r="B3365" s="26" t="n">
        <v>16</v>
      </c>
      <c r="C3365" s="7" t="n">
        <v>0</v>
      </c>
    </row>
    <row r="3366" spans="1:15">
      <c r="A3366" t="s">
        <v>4</v>
      </c>
      <c r="B3366" s="4" t="s">
        <v>5</v>
      </c>
      <c r="C3366" s="4" t="s">
        <v>10</v>
      </c>
      <c r="D3366" s="4" t="s">
        <v>15</v>
      </c>
      <c r="E3366" s="4" t="s">
        <v>9</v>
      </c>
      <c r="F3366" s="4" t="s">
        <v>109</v>
      </c>
      <c r="G3366" s="4" t="s">
        <v>15</v>
      </c>
      <c r="H3366" s="4" t="s">
        <v>15</v>
      </c>
    </row>
    <row r="3367" spans="1:15">
      <c r="A3367" t="n">
        <v>28867</v>
      </c>
      <c r="B3367" s="53" t="n">
        <v>26</v>
      </c>
      <c r="C3367" s="7" t="n">
        <v>28</v>
      </c>
      <c r="D3367" s="7" t="n">
        <v>17</v>
      </c>
      <c r="E3367" s="7" t="n">
        <v>33436</v>
      </c>
      <c r="F3367" s="7" t="s">
        <v>322</v>
      </c>
      <c r="G3367" s="7" t="n">
        <v>2</v>
      </c>
      <c r="H3367" s="7" t="n">
        <v>0</v>
      </c>
    </row>
    <row r="3368" spans="1:15">
      <c r="A3368" t="s">
        <v>4</v>
      </c>
      <c r="B3368" s="4" t="s">
        <v>5</v>
      </c>
    </row>
    <row r="3369" spans="1:15">
      <c r="A3369" t="n">
        <v>28986</v>
      </c>
      <c r="B3369" s="54" t="n">
        <v>28</v>
      </c>
    </row>
    <row r="3370" spans="1:15">
      <c r="A3370" t="s">
        <v>4</v>
      </c>
      <c r="B3370" s="4" t="s">
        <v>5</v>
      </c>
      <c r="C3370" s="4" t="s">
        <v>10</v>
      </c>
      <c r="D3370" s="4" t="s">
        <v>15</v>
      </c>
    </row>
    <row r="3371" spans="1:15">
      <c r="A3371" t="n">
        <v>28987</v>
      </c>
      <c r="B3371" s="55" t="n">
        <v>89</v>
      </c>
      <c r="C3371" s="7" t="n">
        <v>65533</v>
      </c>
      <c r="D3371" s="7" t="n">
        <v>1</v>
      </c>
    </row>
    <row r="3372" spans="1:15">
      <c r="A3372" t="s">
        <v>4</v>
      </c>
      <c r="B3372" s="4" t="s">
        <v>5</v>
      </c>
      <c r="C3372" s="4" t="s">
        <v>15</v>
      </c>
      <c r="D3372" s="4" t="s">
        <v>10</v>
      </c>
      <c r="E3372" s="4" t="s">
        <v>21</v>
      </c>
    </row>
    <row r="3373" spans="1:15">
      <c r="A3373" t="n">
        <v>28991</v>
      </c>
      <c r="B3373" s="28" t="n">
        <v>58</v>
      </c>
      <c r="C3373" s="7" t="n">
        <v>101</v>
      </c>
      <c r="D3373" s="7" t="n">
        <v>300</v>
      </c>
      <c r="E3373" s="7" t="n">
        <v>1</v>
      </c>
    </row>
    <row r="3374" spans="1:15">
      <c r="A3374" t="s">
        <v>4</v>
      </c>
      <c r="B3374" s="4" t="s">
        <v>5</v>
      </c>
      <c r="C3374" s="4" t="s">
        <v>15</v>
      </c>
      <c r="D3374" s="4" t="s">
        <v>10</v>
      </c>
    </row>
    <row r="3375" spans="1:15">
      <c r="A3375" t="n">
        <v>28999</v>
      </c>
      <c r="B3375" s="28" t="n">
        <v>58</v>
      </c>
      <c r="C3375" s="7" t="n">
        <v>254</v>
      </c>
      <c r="D3375" s="7" t="n">
        <v>0</v>
      </c>
    </row>
    <row r="3376" spans="1:15">
      <c r="A3376" t="s">
        <v>4</v>
      </c>
      <c r="B3376" s="4" t="s">
        <v>5</v>
      </c>
      <c r="C3376" s="4" t="s">
        <v>15</v>
      </c>
      <c r="D3376" s="4" t="s">
        <v>15</v>
      </c>
      <c r="E3376" s="4" t="s">
        <v>21</v>
      </c>
      <c r="F3376" s="4" t="s">
        <v>21</v>
      </c>
      <c r="G3376" s="4" t="s">
        <v>21</v>
      </c>
      <c r="H3376" s="4" t="s">
        <v>10</v>
      </c>
    </row>
    <row r="3377" spans="1:8">
      <c r="A3377" t="n">
        <v>29003</v>
      </c>
      <c r="B3377" s="32" t="n">
        <v>45</v>
      </c>
      <c r="C3377" s="7" t="n">
        <v>2</v>
      </c>
      <c r="D3377" s="7" t="n">
        <v>3</v>
      </c>
      <c r="E3377" s="7" t="n">
        <v>0.00999999977648258</v>
      </c>
      <c r="F3377" s="7" t="n">
        <v>4.8899998664856</v>
      </c>
      <c r="G3377" s="7" t="n">
        <v>-114.610000610352</v>
      </c>
      <c r="H3377" s="7" t="n">
        <v>0</v>
      </c>
    </row>
    <row r="3378" spans="1:8">
      <c r="A3378" t="s">
        <v>4</v>
      </c>
      <c r="B3378" s="4" t="s">
        <v>5</v>
      </c>
      <c r="C3378" s="4" t="s">
        <v>15</v>
      </c>
      <c r="D3378" s="4" t="s">
        <v>15</v>
      </c>
      <c r="E3378" s="4" t="s">
        <v>21</v>
      </c>
      <c r="F3378" s="4" t="s">
        <v>21</v>
      </c>
      <c r="G3378" s="4" t="s">
        <v>21</v>
      </c>
      <c r="H3378" s="4" t="s">
        <v>10</v>
      </c>
      <c r="I3378" s="4" t="s">
        <v>15</v>
      </c>
    </row>
    <row r="3379" spans="1:8">
      <c r="A3379" t="n">
        <v>29020</v>
      </c>
      <c r="B3379" s="32" t="n">
        <v>45</v>
      </c>
      <c r="C3379" s="7" t="n">
        <v>4</v>
      </c>
      <c r="D3379" s="7" t="n">
        <v>3</v>
      </c>
      <c r="E3379" s="7" t="n">
        <v>6.73000001907349</v>
      </c>
      <c r="F3379" s="7" t="n">
        <v>191.300003051758</v>
      </c>
      <c r="G3379" s="7" t="n">
        <v>10</v>
      </c>
      <c r="H3379" s="7" t="n">
        <v>0</v>
      </c>
      <c r="I3379" s="7" t="n">
        <v>1</v>
      </c>
    </row>
    <row r="3380" spans="1:8">
      <c r="A3380" t="s">
        <v>4</v>
      </c>
      <c r="B3380" s="4" t="s">
        <v>5</v>
      </c>
      <c r="C3380" s="4" t="s">
        <v>15</v>
      </c>
      <c r="D3380" s="4" t="s">
        <v>15</v>
      </c>
      <c r="E3380" s="4" t="s">
        <v>21</v>
      </c>
      <c r="F3380" s="4" t="s">
        <v>10</v>
      </c>
    </row>
    <row r="3381" spans="1:8">
      <c r="A3381" t="n">
        <v>29038</v>
      </c>
      <c r="B3381" s="32" t="n">
        <v>45</v>
      </c>
      <c r="C3381" s="7" t="n">
        <v>5</v>
      </c>
      <c r="D3381" s="7" t="n">
        <v>3</v>
      </c>
      <c r="E3381" s="7" t="n">
        <v>13.1999998092651</v>
      </c>
      <c r="F3381" s="7" t="n">
        <v>0</v>
      </c>
    </row>
    <row r="3382" spans="1:8">
      <c r="A3382" t="s">
        <v>4</v>
      </c>
      <c r="B3382" s="4" t="s">
        <v>5</v>
      </c>
      <c r="C3382" s="4" t="s">
        <v>15</v>
      </c>
      <c r="D3382" s="4" t="s">
        <v>15</v>
      </c>
      <c r="E3382" s="4" t="s">
        <v>21</v>
      </c>
      <c r="F3382" s="4" t="s">
        <v>10</v>
      </c>
    </row>
    <row r="3383" spans="1:8">
      <c r="A3383" t="n">
        <v>29047</v>
      </c>
      <c r="B3383" s="32" t="n">
        <v>45</v>
      </c>
      <c r="C3383" s="7" t="n">
        <v>11</v>
      </c>
      <c r="D3383" s="7" t="n">
        <v>3</v>
      </c>
      <c r="E3383" s="7" t="n">
        <v>14.5</v>
      </c>
      <c r="F3383" s="7" t="n">
        <v>0</v>
      </c>
    </row>
    <row r="3384" spans="1:8">
      <c r="A3384" t="s">
        <v>4</v>
      </c>
      <c r="B3384" s="4" t="s">
        <v>5</v>
      </c>
      <c r="C3384" s="4" t="s">
        <v>15</v>
      </c>
      <c r="D3384" s="4" t="s">
        <v>15</v>
      </c>
      <c r="E3384" s="4" t="s">
        <v>21</v>
      </c>
      <c r="F3384" s="4" t="s">
        <v>21</v>
      </c>
      <c r="G3384" s="4" t="s">
        <v>21</v>
      </c>
      <c r="H3384" s="4" t="s">
        <v>10</v>
      </c>
    </row>
    <row r="3385" spans="1:8">
      <c r="A3385" t="n">
        <v>29056</v>
      </c>
      <c r="B3385" s="32" t="n">
        <v>45</v>
      </c>
      <c r="C3385" s="7" t="n">
        <v>2</v>
      </c>
      <c r="D3385" s="7" t="n">
        <v>3</v>
      </c>
      <c r="E3385" s="7" t="n">
        <v>0.00999999977648258</v>
      </c>
      <c r="F3385" s="7" t="n">
        <v>4.8899998664856</v>
      </c>
      <c r="G3385" s="7" t="n">
        <v>-114.610000610352</v>
      </c>
      <c r="H3385" s="7" t="n">
        <v>10000</v>
      </c>
    </row>
    <row r="3386" spans="1:8">
      <c r="A3386" t="s">
        <v>4</v>
      </c>
      <c r="B3386" s="4" t="s">
        <v>5</v>
      </c>
      <c r="C3386" s="4" t="s">
        <v>15</v>
      </c>
      <c r="D3386" s="4" t="s">
        <v>15</v>
      </c>
      <c r="E3386" s="4" t="s">
        <v>21</v>
      </c>
      <c r="F3386" s="4" t="s">
        <v>21</v>
      </c>
      <c r="G3386" s="4" t="s">
        <v>21</v>
      </c>
      <c r="H3386" s="4" t="s">
        <v>10</v>
      </c>
      <c r="I3386" s="4" t="s">
        <v>15</v>
      </c>
    </row>
    <row r="3387" spans="1:8">
      <c r="A3387" t="n">
        <v>29073</v>
      </c>
      <c r="B3387" s="32" t="n">
        <v>45</v>
      </c>
      <c r="C3387" s="7" t="n">
        <v>4</v>
      </c>
      <c r="D3387" s="7" t="n">
        <v>3</v>
      </c>
      <c r="E3387" s="7" t="n">
        <v>4.73000001907349</v>
      </c>
      <c r="F3387" s="7" t="n">
        <v>189.929992675781</v>
      </c>
      <c r="G3387" s="7" t="n">
        <v>10</v>
      </c>
      <c r="H3387" s="7" t="n">
        <v>10000</v>
      </c>
      <c r="I3387" s="7" t="n">
        <v>1</v>
      </c>
    </row>
    <row r="3388" spans="1:8">
      <c r="A3388" t="s">
        <v>4</v>
      </c>
      <c r="B3388" s="4" t="s">
        <v>5</v>
      </c>
      <c r="C3388" s="4" t="s">
        <v>15</v>
      </c>
      <c r="D3388" s="4" t="s">
        <v>15</v>
      </c>
      <c r="E3388" s="4" t="s">
        <v>21</v>
      </c>
      <c r="F3388" s="4" t="s">
        <v>10</v>
      </c>
    </row>
    <row r="3389" spans="1:8">
      <c r="A3389" t="n">
        <v>29091</v>
      </c>
      <c r="B3389" s="32" t="n">
        <v>45</v>
      </c>
      <c r="C3389" s="7" t="n">
        <v>5</v>
      </c>
      <c r="D3389" s="7" t="n">
        <v>3</v>
      </c>
      <c r="E3389" s="7" t="n">
        <v>11.3999996185303</v>
      </c>
      <c r="F3389" s="7" t="n">
        <v>10000</v>
      </c>
    </row>
    <row r="3390" spans="1:8">
      <c r="A3390" t="s">
        <v>4</v>
      </c>
      <c r="B3390" s="4" t="s">
        <v>5</v>
      </c>
      <c r="C3390" s="4" t="s">
        <v>15</v>
      </c>
      <c r="D3390" s="4" t="s">
        <v>15</v>
      </c>
      <c r="E3390" s="4" t="s">
        <v>21</v>
      </c>
      <c r="F3390" s="4" t="s">
        <v>10</v>
      </c>
    </row>
    <row r="3391" spans="1:8">
      <c r="A3391" t="n">
        <v>29100</v>
      </c>
      <c r="B3391" s="32" t="n">
        <v>45</v>
      </c>
      <c r="C3391" s="7" t="n">
        <v>11</v>
      </c>
      <c r="D3391" s="7" t="n">
        <v>3</v>
      </c>
      <c r="E3391" s="7" t="n">
        <v>14.5</v>
      </c>
      <c r="F3391" s="7" t="n">
        <v>10000</v>
      </c>
    </row>
    <row r="3392" spans="1:8">
      <c r="A3392" t="s">
        <v>4</v>
      </c>
      <c r="B3392" s="4" t="s">
        <v>5</v>
      </c>
      <c r="C3392" s="4" t="s">
        <v>10</v>
      </c>
      <c r="D3392" s="4" t="s">
        <v>21</v>
      </c>
      <c r="E3392" s="4" t="s">
        <v>21</v>
      </c>
      <c r="F3392" s="4" t="s">
        <v>21</v>
      </c>
      <c r="G3392" s="4" t="s">
        <v>21</v>
      </c>
    </row>
    <row r="3393" spans="1:9">
      <c r="A3393" t="n">
        <v>29109</v>
      </c>
      <c r="B3393" s="38" t="n">
        <v>46</v>
      </c>
      <c r="C3393" s="7" t="n">
        <v>28</v>
      </c>
      <c r="D3393" s="7" t="n">
        <v>0</v>
      </c>
      <c r="E3393" s="7" t="n">
        <v>3.67000007629395</v>
      </c>
      <c r="F3393" s="7" t="n">
        <v>-120</v>
      </c>
      <c r="G3393" s="7" t="n">
        <v>0</v>
      </c>
    </row>
    <row r="3394" spans="1:9">
      <c r="A3394" t="s">
        <v>4</v>
      </c>
      <c r="B3394" s="4" t="s">
        <v>5</v>
      </c>
      <c r="C3394" s="4" t="s">
        <v>15</v>
      </c>
      <c r="D3394" s="4" t="s">
        <v>10</v>
      </c>
    </row>
    <row r="3395" spans="1:9">
      <c r="A3395" t="n">
        <v>29128</v>
      </c>
      <c r="B3395" s="28" t="n">
        <v>58</v>
      </c>
      <c r="C3395" s="7" t="n">
        <v>255</v>
      </c>
      <c r="D3395" s="7" t="n">
        <v>0</v>
      </c>
    </row>
    <row r="3396" spans="1:9">
      <c r="A3396" t="s">
        <v>4</v>
      </c>
      <c r="B3396" s="4" t="s">
        <v>5</v>
      </c>
      <c r="C3396" s="4" t="s">
        <v>15</v>
      </c>
      <c r="D3396" s="4" t="s">
        <v>10</v>
      </c>
      <c r="E3396" s="4" t="s">
        <v>6</v>
      </c>
    </row>
    <row r="3397" spans="1:9">
      <c r="A3397" t="n">
        <v>29132</v>
      </c>
      <c r="B3397" s="47" t="n">
        <v>51</v>
      </c>
      <c r="C3397" s="7" t="n">
        <v>4</v>
      </c>
      <c r="D3397" s="7" t="n">
        <v>0</v>
      </c>
      <c r="E3397" s="7" t="s">
        <v>301</v>
      </c>
    </row>
    <row r="3398" spans="1:9">
      <c r="A3398" t="s">
        <v>4</v>
      </c>
      <c r="B3398" s="4" t="s">
        <v>5</v>
      </c>
      <c r="C3398" s="4" t="s">
        <v>10</v>
      </c>
    </row>
    <row r="3399" spans="1:9">
      <c r="A3399" t="n">
        <v>29145</v>
      </c>
      <c r="B3399" s="26" t="n">
        <v>16</v>
      </c>
      <c r="C3399" s="7" t="n">
        <v>0</v>
      </c>
    </row>
    <row r="3400" spans="1:9">
      <c r="A3400" t="s">
        <v>4</v>
      </c>
      <c r="B3400" s="4" t="s">
        <v>5</v>
      </c>
      <c r="C3400" s="4" t="s">
        <v>10</v>
      </c>
      <c r="D3400" s="4" t="s">
        <v>15</v>
      </c>
      <c r="E3400" s="4" t="s">
        <v>9</v>
      </c>
      <c r="F3400" s="4" t="s">
        <v>109</v>
      </c>
      <c r="G3400" s="4" t="s">
        <v>15</v>
      </c>
      <c r="H3400" s="4" t="s">
        <v>15</v>
      </c>
    </row>
    <row r="3401" spans="1:9">
      <c r="A3401" t="n">
        <v>29148</v>
      </c>
      <c r="B3401" s="53" t="n">
        <v>26</v>
      </c>
      <c r="C3401" s="7" t="n">
        <v>0</v>
      </c>
      <c r="D3401" s="7" t="n">
        <v>17</v>
      </c>
      <c r="E3401" s="7" t="n">
        <v>53040</v>
      </c>
      <c r="F3401" s="7" t="s">
        <v>323</v>
      </c>
      <c r="G3401" s="7" t="n">
        <v>2</v>
      </c>
      <c r="H3401" s="7" t="n">
        <v>0</v>
      </c>
    </row>
    <row r="3402" spans="1:9">
      <c r="A3402" t="s">
        <v>4</v>
      </c>
      <c r="B3402" s="4" t="s">
        <v>5</v>
      </c>
    </row>
    <row r="3403" spans="1:9">
      <c r="A3403" t="n">
        <v>29168</v>
      </c>
      <c r="B3403" s="54" t="n">
        <v>28</v>
      </c>
    </row>
    <row r="3404" spans="1:9">
      <c r="A3404" t="s">
        <v>4</v>
      </c>
      <c r="B3404" s="4" t="s">
        <v>5</v>
      </c>
      <c r="C3404" s="4" t="s">
        <v>15</v>
      </c>
      <c r="D3404" s="4" t="s">
        <v>10</v>
      </c>
      <c r="E3404" s="4" t="s">
        <v>6</v>
      </c>
    </row>
    <row r="3405" spans="1:9">
      <c r="A3405" t="n">
        <v>29169</v>
      </c>
      <c r="B3405" s="47" t="n">
        <v>51</v>
      </c>
      <c r="C3405" s="7" t="n">
        <v>4</v>
      </c>
      <c r="D3405" s="7" t="n">
        <v>7032</v>
      </c>
      <c r="E3405" s="7" t="s">
        <v>200</v>
      </c>
    </row>
    <row r="3406" spans="1:9">
      <c r="A3406" t="s">
        <v>4</v>
      </c>
      <c r="B3406" s="4" t="s">
        <v>5</v>
      </c>
      <c r="C3406" s="4" t="s">
        <v>10</v>
      </c>
    </row>
    <row r="3407" spans="1:9">
      <c r="A3407" t="n">
        <v>29182</v>
      </c>
      <c r="B3407" s="26" t="n">
        <v>16</v>
      </c>
      <c r="C3407" s="7" t="n">
        <v>0</v>
      </c>
    </row>
    <row r="3408" spans="1:9">
      <c r="A3408" t="s">
        <v>4</v>
      </c>
      <c r="B3408" s="4" t="s">
        <v>5</v>
      </c>
      <c r="C3408" s="4" t="s">
        <v>10</v>
      </c>
      <c r="D3408" s="4" t="s">
        <v>15</v>
      </c>
      <c r="E3408" s="4" t="s">
        <v>9</v>
      </c>
      <c r="F3408" s="4" t="s">
        <v>109</v>
      </c>
      <c r="G3408" s="4" t="s">
        <v>15</v>
      </c>
      <c r="H3408" s="4" t="s">
        <v>15</v>
      </c>
    </row>
    <row r="3409" spans="1:8">
      <c r="A3409" t="n">
        <v>29185</v>
      </c>
      <c r="B3409" s="53" t="n">
        <v>26</v>
      </c>
      <c r="C3409" s="7" t="n">
        <v>7032</v>
      </c>
      <c r="D3409" s="7" t="n">
        <v>17</v>
      </c>
      <c r="E3409" s="7" t="n">
        <v>18509</v>
      </c>
      <c r="F3409" s="7" t="s">
        <v>324</v>
      </c>
      <c r="G3409" s="7" t="n">
        <v>2</v>
      </c>
      <c r="H3409" s="7" t="n">
        <v>0</v>
      </c>
    </row>
    <row r="3410" spans="1:8">
      <c r="A3410" t="s">
        <v>4</v>
      </c>
      <c r="B3410" s="4" t="s">
        <v>5</v>
      </c>
    </row>
    <row r="3411" spans="1:8">
      <c r="A3411" t="n">
        <v>29225</v>
      </c>
      <c r="B3411" s="54" t="n">
        <v>28</v>
      </c>
    </row>
    <row r="3412" spans="1:8">
      <c r="A3412" t="s">
        <v>4</v>
      </c>
      <c r="B3412" s="4" t="s">
        <v>5</v>
      </c>
      <c r="C3412" s="4" t="s">
        <v>15</v>
      </c>
      <c r="D3412" s="41" t="s">
        <v>77</v>
      </c>
      <c r="E3412" s="4" t="s">
        <v>5</v>
      </c>
      <c r="F3412" s="4" t="s">
        <v>15</v>
      </c>
      <c r="G3412" s="4" t="s">
        <v>10</v>
      </c>
      <c r="H3412" s="41" t="s">
        <v>78</v>
      </c>
      <c r="I3412" s="4" t="s">
        <v>15</v>
      </c>
      <c r="J3412" s="4" t="s">
        <v>22</v>
      </c>
    </row>
    <row r="3413" spans="1:8">
      <c r="A3413" t="n">
        <v>29226</v>
      </c>
      <c r="B3413" s="11" t="n">
        <v>5</v>
      </c>
      <c r="C3413" s="7" t="n">
        <v>28</v>
      </c>
      <c r="D3413" s="41" t="s">
        <v>3</v>
      </c>
      <c r="E3413" s="31" t="n">
        <v>64</v>
      </c>
      <c r="F3413" s="7" t="n">
        <v>5</v>
      </c>
      <c r="G3413" s="7" t="n">
        <v>1</v>
      </c>
      <c r="H3413" s="41" t="s">
        <v>3</v>
      </c>
      <c r="I3413" s="7" t="n">
        <v>1</v>
      </c>
      <c r="J3413" s="12" t="n">
        <f t="normal" ca="1">A3423</f>
        <v>0</v>
      </c>
    </row>
    <row r="3414" spans="1:8">
      <c r="A3414" t="s">
        <v>4</v>
      </c>
      <c r="B3414" s="4" t="s">
        <v>5</v>
      </c>
      <c r="C3414" s="4" t="s">
        <v>15</v>
      </c>
      <c r="D3414" s="4" t="s">
        <v>10</v>
      </c>
      <c r="E3414" s="4" t="s">
        <v>6</v>
      </c>
    </row>
    <row r="3415" spans="1:8">
      <c r="A3415" t="n">
        <v>29237</v>
      </c>
      <c r="B3415" s="47" t="n">
        <v>51</v>
      </c>
      <c r="C3415" s="7" t="n">
        <v>4</v>
      </c>
      <c r="D3415" s="7" t="n">
        <v>1</v>
      </c>
      <c r="E3415" s="7" t="s">
        <v>200</v>
      </c>
    </row>
    <row r="3416" spans="1:8">
      <c r="A3416" t="s">
        <v>4</v>
      </c>
      <c r="B3416" s="4" t="s">
        <v>5</v>
      </c>
      <c r="C3416" s="4" t="s">
        <v>10</v>
      </c>
    </row>
    <row r="3417" spans="1:8">
      <c r="A3417" t="n">
        <v>29250</v>
      </c>
      <c r="B3417" s="26" t="n">
        <v>16</v>
      </c>
      <c r="C3417" s="7" t="n">
        <v>0</v>
      </c>
    </row>
    <row r="3418" spans="1:8">
      <c r="A3418" t="s">
        <v>4</v>
      </c>
      <c r="B3418" s="4" t="s">
        <v>5</v>
      </c>
      <c r="C3418" s="4" t="s">
        <v>10</v>
      </c>
      <c r="D3418" s="4" t="s">
        <v>15</v>
      </c>
      <c r="E3418" s="4" t="s">
        <v>9</v>
      </c>
      <c r="F3418" s="4" t="s">
        <v>109</v>
      </c>
      <c r="G3418" s="4" t="s">
        <v>15</v>
      </c>
      <c r="H3418" s="4" t="s">
        <v>15</v>
      </c>
    </row>
    <row r="3419" spans="1:8">
      <c r="A3419" t="n">
        <v>29253</v>
      </c>
      <c r="B3419" s="53" t="n">
        <v>26</v>
      </c>
      <c r="C3419" s="7" t="n">
        <v>1</v>
      </c>
      <c r="D3419" s="7" t="n">
        <v>17</v>
      </c>
      <c r="E3419" s="7" t="n">
        <v>1443</v>
      </c>
      <c r="F3419" s="7" t="s">
        <v>325</v>
      </c>
      <c r="G3419" s="7" t="n">
        <v>2</v>
      </c>
      <c r="H3419" s="7" t="n">
        <v>0</v>
      </c>
    </row>
    <row r="3420" spans="1:8">
      <c r="A3420" t="s">
        <v>4</v>
      </c>
      <c r="B3420" s="4" t="s">
        <v>5</v>
      </c>
    </row>
    <row r="3421" spans="1:8">
      <c r="A3421" t="n">
        <v>29288</v>
      </c>
      <c r="B3421" s="54" t="n">
        <v>28</v>
      </c>
    </row>
    <row r="3422" spans="1:8">
      <c r="A3422" t="s">
        <v>4</v>
      </c>
      <c r="B3422" s="4" t="s">
        <v>5</v>
      </c>
      <c r="C3422" s="4" t="s">
        <v>15</v>
      </c>
      <c r="D3422" s="41" t="s">
        <v>77</v>
      </c>
      <c r="E3422" s="4" t="s">
        <v>5</v>
      </c>
      <c r="F3422" s="4" t="s">
        <v>15</v>
      </c>
      <c r="G3422" s="4" t="s">
        <v>10</v>
      </c>
      <c r="H3422" s="41" t="s">
        <v>78</v>
      </c>
      <c r="I3422" s="4" t="s">
        <v>15</v>
      </c>
      <c r="J3422" s="4" t="s">
        <v>22</v>
      </c>
    </row>
    <row r="3423" spans="1:8">
      <c r="A3423" t="n">
        <v>29289</v>
      </c>
      <c r="B3423" s="11" t="n">
        <v>5</v>
      </c>
      <c r="C3423" s="7" t="n">
        <v>28</v>
      </c>
      <c r="D3423" s="41" t="s">
        <v>3</v>
      </c>
      <c r="E3423" s="31" t="n">
        <v>64</v>
      </c>
      <c r="F3423" s="7" t="n">
        <v>5</v>
      </c>
      <c r="G3423" s="7" t="n">
        <v>7</v>
      </c>
      <c r="H3423" s="41" t="s">
        <v>3</v>
      </c>
      <c r="I3423" s="7" t="n">
        <v>1</v>
      </c>
      <c r="J3423" s="12" t="n">
        <f t="normal" ca="1">A3433</f>
        <v>0</v>
      </c>
    </row>
    <row r="3424" spans="1:8">
      <c r="A3424" t="s">
        <v>4</v>
      </c>
      <c r="B3424" s="4" t="s">
        <v>5</v>
      </c>
      <c r="C3424" s="4" t="s">
        <v>15</v>
      </c>
      <c r="D3424" s="4" t="s">
        <v>10</v>
      </c>
      <c r="E3424" s="4" t="s">
        <v>6</v>
      </c>
    </row>
    <row r="3425" spans="1:10">
      <c r="A3425" t="n">
        <v>29300</v>
      </c>
      <c r="B3425" s="47" t="n">
        <v>51</v>
      </c>
      <c r="C3425" s="7" t="n">
        <v>4</v>
      </c>
      <c r="D3425" s="7" t="n">
        <v>7</v>
      </c>
      <c r="E3425" s="7" t="s">
        <v>200</v>
      </c>
    </row>
    <row r="3426" spans="1:10">
      <c r="A3426" t="s">
        <v>4</v>
      </c>
      <c r="B3426" s="4" t="s">
        <v>5</v>
      </c>
      <c r="C3426" s="4" t="s">
        <v>10</v>
      </c>
    </row>
    <row r="3427" spans="1:10">
      <c r="A3427" t="n">
        <v>29313</v>
      </c>
      <c r="B3427" s="26" t="n">
        <v>16</v>
      </c>
      <c r="C3427" s="7" t="n">
        <v>0</v>
      </c>
    </row>
    <row r="3428" spans="1:10">
      <c r="A3428" t="s">
        <v>4</v>
      </c>
      <c r="B3428" s="4" t="s">
        <v>5</v>
      </c>
      <c r="C3428" s="4" t="s">
        <v>10</v>
      </c>
      <c r="D3428" s="4" t="s">
        <v>15</v>
      </c>
      <c r="E3428" s="4" t="s">
        <v>9</v>
      </c>
      <c r="F3428" s="4" t="s">
        <v>109</v>
      </c>
      <c r="G3428" s="4" t="s">
        <v>15</v>
      </c>
      <c r="H3428" s="4" t="s">
        <v>15</v>
      </c>
    </row>
    <row r="3429" spans="1:10">
      <c r="A3429" t="n">
        <v>29316</v>
      </c>
      <c r="B3429" s="53" t="n">
        <v>26</v>
      </c>
      <c r="C3429" s="7" t="n">
        <v>7</v>
      </c>
      <c r="D3429" s="7" t="n">
        <v>17</v>
      </c>
      <c r="E3429" s="7" t="n">
        <v>4436</v>
      </c>
      <c r="F3429" s="7" t="s">
        <v>326</v>
      </c>
      <c r="G3429" s="7" t="n">
        <v>2</v>
      </c>
      <c r="H3429" s="7" t="n">
        <v>0</v>
      </c>
    </row>
    <row r="3430" spans="1:10">
      <c r="A3430" t="s">
        <v>4</v>
      </c>
      <c r="B3430" s="4" t="s">
        <v>5</v>
      </c>
    </row>
    <row r="3431" spans="1:10">
      <c r="A3431" t="n">
        <v>29402</v>
      </c>
      <c r="B3431" s="54" t="n">
        <v>28</v>
      </c>
    </row>
    <row r="3432" spans="1:10">
      <c r="A3432" t="s">
        <v>4</v>
      </c>
      <c r="B3432" s="4" t="s">
        <v>5</v>
      </c>
      <c r="C3432" s="4" t="s">
        <v>15</v>
      </c>
      <c r="D3432" s="41" t="s">
        <v>77</v>
      </c>
      <c r="E3432" s="4" t="s">
        <v>5</v>
      </c>
      <c r="F3432" s="4" t="s">
        <v>15</v>
      </c>
      <c r="G3432" s="4" t="s">
        <v>10</v>
      </c>
      <c r="H3432" s="41" t="s">
        <v>78</v>
      </c>
      <c r="I3432" s="4" t="s">
        <v>15</v>
      </c>
      <c r="J3432" s="4" t="s">
        <v>22</v>
      </c>
    </row>
    <row r="3433" spans="1:10">
      <c r="A3433" t="n">
        <v>29403</v>
      </c>
      <c r="B3433" s="11" t="n">
        <v>5</v>
      </c>
      <c r="C3433" s="7" t="n">
        <v>28</v>
      </c>
      <c r="D3433" s="41" t="s">
        <v>3</v>
      </c>
      <c r="E3433" s="31" t="n">
        <v>64</v>
      </c>
      <c r="F3433" s="7" t="n">
        <v>5</v>
      </c>
      <c r="G3433" s="7" t="n">
        <v>6</v>
      </c>
      <c r="H3433" s="41" t="s">
        <v>3</v>
      </c>
      <c r="I3433" s="7" t="n">
        <v>1</v>
      </c>
      <c r="J3433" s="12" t="n">
        <f t="normal" ca="1">A3443</f>
        <v>0</v>
      </c>
    </row>
    <row r="3434" spans="1:10">
      <c r="A3434" t="s">
        <v>4</v>
      </c>
      <c r="B3434" s="4" t="s">
        <v>5</v>
      </c>
      <c r="C3434" s="4" t="s">
        <v>15</v>
      </c>
      <c r="D3434" s="4" t="s">
        <v>10</v>
      </c>
      <c r="E3434" s="4" t="s">
        <v>6</v>
      </c>
    </row>
    <row r="3435" spans="1:10">
      <c r="A3435" t="n">
        <v>29414</v>
      </c>
      <c r="B3435" s="47" t="n">
        <v>51</v>
      </c>
      <c r="C3435" s="7" t="n">
        <v>4</v>
      </c>
      <c r="D3435" s="7" t="n">
        <v>6</v>
      </c>
      <c r="E3435" s="7" t="s">
        <v>309</v>
      </c>
    </row>
    <row r="3436" spans="1:10">
      <c r="A3436" t="s">
        <v>4</v>
      </c>
      <c r="B3436" s="4" t="s">
        <v>5</v>
      </c>
      <c r="C3436" s="4" t="s">
        <v>10</v>
      </c>
    </row>
    <row r="3437" spans="1:10">
      <c r="A3437" t="n">
        <v>29428</v>
      </c>
      <c r="B3437" s="26" t="n">
        <v>16</v>
      </c>
      <c r="C3437" s="7" t="n">
        <v>0</v>
      </c>
    </row>
    <row r="3438" spans="1:10">
      <c r="A3438" t="s">
        <v>4</v>
      </c>
      <c r="B3438" s="4" t="s">
        <v>5</v>
      </c>
      <c r="C3438" s="4" t="s">
        <v>10</v>
      </c>
      <c r="D3438" s="4" t="s">
        <v>15</v>
      </c>
      <c r="E3438" s="4" t="s">
        <v>9</v>
      </c>
      <c r="F3438" s="4" t="s">
        <v>109</v>
      </c>
      <c r="G3438" s="4" t="s">
        <v>15</v>
      </c>
      <c r="H3438" s="4" t="s">
        <v>15</v>
      </c>
    </row>
    <row r="3439" spans="1:10">
      <c r="A3439" t="n">
        <v>29431</v>
      </c>
      <c r="B3439" s="53" t="n">
        <v>26</v>
      </c>
      <c r="C3439" s="7" t="n">
        <v>6</v>
      </c>
      <c r="D3439" s="7" t="n">
        <v>17</v>
      </c>
      <c r="E3439" s="7" t="n">
        <v>8468</v>
      </c>
      <c r="F3439" s="7" t="s">
        <v>327</v>
      </c>
      <c r="G3439" s="7" t="n">
        <v>2</v>
      </c>
      <c r="H3439" s="7" t="n">
        <v>0</v>
      </c>
    </row>
    <row r="3440" spans="1:10">
      <c r="A3440" t="s">
        <v>4</v>
      </c>
      <c r="B3440" s="4" t="s">
        <v>5</v>
      </c>
    </row>
    <row r="3441" spans="1:10">
      <c r="A3441" t="n">
        <v>29498</v>
      </c>
      <c r="B3441" s="54" t="n">
        <v>28</v>
      </c>
    </row>
    <row r="3442" spans="1:10">
      <c r="A3442" t="s">
        <v>4</v>
      </c>
      <c r="B3442" s="4" t="s">
        <v>5</v>
      </c>
      <c r="C3442" s="4" t="s">
        <v>10</v>
      </c>
      <c r="D3442" s="4" t="s">
        <v>15</v>
      </c>
    </row>
    <row r="3443" spans="1:10">
      <c r="A3443" t="n">
        <v>29499</v>
      </c>
      <c r="B3443" s="55" t="n">
        <v>89</v>
      </c>
      <c r="C3443" s="7" t="n">
        <v>65533</v>
      </c>
      <c r="D3443" s="7" t="n">
        <v>1</v>
      </c>
    </row>
    <row r="3444" spans="1:10">
      <c r="A3444" t="s">
        <v>4</v>
      </c>
      <c r="B3444" s="4" t="s">
        <v>5</v>
      </c>
      <c r="C3444" s="4" t="s">
        <v>15</v>
      </c>
      <c r="D3444" s="4" t="s">
        <v>10</v>
      </c>
      <c r="E3444" s="4" t="s">
        <v>10</v>
      </c>
      <c r="F3444" s="4" t="s">
        <v>15</v>
      </c>
    </row>
    <row r="3445" spans="1:10">
      <c r="A3445" t="n">
        <v>29503</v>
      </c>
      <c r="B3445" s="56" t="n">
        <v>25</v>
      </c>
      <c r="C3445" s="7" t="n">
        <v>1</v>
      </c>
      <c r="D3445" s="7" t="n">
        <v>710</v>
      </c>
      <c r="E3445" s="7" t="n">
        <v>80</v>
      </c>
      <c r="F3445" s="7" t="n">
        <v>0</v>
      </c>
    </row>
    <row r="3446" spans="1:10">
      <c r="A3446" t="s">
        <v>4</v>
      </c>
      <c r="B3446" s="4" t="s">
        <v>5</v>
      </c>
      <c r="C3446" s="4" t="s">
        <v>6</v>
      </c>
      <c r="D3446" s="4" t="s">
        <v>10</v>
      </c>
    </row>
    <row r="3447" spans="1:10">
      <c r="A3447" t="n">
        <v>29510</v>
      </c>
      <c r="B3447" s="57" t="n">
        <v>29</v>
      </c>
      <c r="C3447" s="7" t="s">
        <v>328</v>
      </c>
      <c r="D3447" s="7" t="n">
        <v>65533</v>
      </c>
    </row>
    <row r="3448" spans="1:10">
      <c r="A3448" t="s">
        <v>4</v>
      </c>
      <c r="B3448" s="4" t="s">
        <v>5</v>
      </c>
      <c r="C3448" s="4" t="s">
        <v>15</v>
      </c>
      <c r="D3448" s="4" t="s">
        <v>10</v>
      </c>
      <c r="E3448" s="4" t="s">
        <v>6</v>
      </c>
    </row>
    <row r="3449" spans="1:10">
      <c r="A3449" t="n">
        <v>29531</v>
      </c>
      <c r="B3449" s="47" t="n">
        <v>51</v>
      </c>
      <c r="C3449" s="7" t="n">
        <v>4</v>
      </c>
      <c r="D3449" s="7" t="n">
        <v>33</v>
      </c>
      <c r="E3449" s="7" t="s">
        <v>122</v>
      </c>
    </row>
    <row r="3450" spans="1:10">
      <c r="A3450" t="s">
        <v>4</v>
      </c>
      <c r="B3450" s="4" t="s">
        <v>5</v>
      </c>
      <c r="C3450" s="4" t="s">
        <v>10</v>
      </c>
    </row>
    <row r="3451" spans="1:10">
      <c r="A3451" t="n">
        <v>29544</v>
      </c>
      <c r="B3451" s="26" t="n">
        <v>16</v>
      </c>
      <c r="C3451" s="7" t="n">
        <v>0</v>
      </c>
    </row>
    <row r="3452" spans="1:10">
      <c r="A3452" t="s">
        <v>4</v>
      </c>
      <c r="B3452" s="4" t="s">
        <v>5</v>
      </c>
      <c r="C3452" s="4" t="s">
        <v>10</v>
      </c>
      <c r="D3452" s="4" t="s">
        <v>15</v>
      </c>
      <c r="E3452" s="4" t="s">
        <v>9</v>
      </c>
      <c r="F3452" s="4" t="s">
        <v>109</v>
      </c>
      <c r="G3452" s="4" t="s">
        <v>15</v>
      </c>
      <c r="H3452" s="4" t="s">
        <v>15</v>
      </c>
    </row>
    <row r="3453" spans="1:10">
      <c r="A3453" t="n">
        <v>29547</v>
      </c>
      <c r="B3453" s="53" t="n">
        <v>26</v>
      </c>
      <c r="C3453" s="7" t="n">
        <v>33</v>
      </c>
      <c r="D3453" s="7" t="n">
        <v>17</v>
      </c>
      <c r="E3453" s="7" t="n">
        <v>22361</v>
      </c>
      <c r="F3453" s="7" t="s">
        <v>329</v>
      </c>
      <c r="G3453" s="7" t="n">
        <v>2</v>
      </c>
      <c r="H3453" s="7" t="n">
        <v>0</v>
      </c>
    </row>
    <row r="3454" spans="1:10">
      <c r="A3454" t="s">
        <v>4</v>
      </c>
      <c r="B3454" s="4" t="s">
        <v>5</v>
      </c>
      <c r="C3454" s="4" t="s">
        <v>15</v>
      </c>
      <c r="D3454" s="4" t="s">
        <v>10</v>
      </c>
      <c r="E3454" s="4" t="s">
        <v>15</v>
      </c>
    </row>
    <row r="3455" spans="1:10">
      <c r="A3455" t="n">
        <v>29658</v>
      </c>
      <c r="B3455" s="14" t="n">
        <v>49</v>
      </c>
      <c r="C3455" s="7" t="n">
        <v>1</v>
      </c>
      <c r="D3455" s="7" t="n">
        <v>2000</v>
      </c>
      <c r="E3455" s="7" t="n">
        <v>0</v>
      </c>
    </row>
    <row r="3456" spans="1:10">
      <c r="A3456" t="s">
        <v>4</v>
      </c>
      <c r="B3456" s="4" t="s">
        <v>5</v>
      </c>
    </row>
    <row r="3457" spans="1:8">
      <c r="A3457" t="n">
        <v>29663</v>
      </c>
      <c r="B3457" s="54" t="n">
        <v>28</v>
      </c>
    </row>
    <row r="3458" spans="1:8">
      <c r="A3458" t="s">
        <v>4</v>
      </c>
      <c r="B3458" s="4" t="s">
        <v>5</v>
      </c>
      <c r="C3458" s="4" t="s">
        <v>6</v>
      </c>
      <c r="D3458" s="4" t="s">
        <v>10</v>
      </c>
    </row>
    <row r="3459" spans="1:8">
      <c r="A3459" t="n">
        <v>29664</v>
      </c>
      <c r="B3459" s="57" t="n">
        <v>29</v>
      </c>
      <c r="C3459" s="7" t="s">
        <v>14</v>
      </c>
      <c r="D3459" s="7" t="n">
        <v>65533</v>
      </c>
    </row>
    <row r="3460" spans="1:8">
      <c r="A3460" t="s">
        <v>4</v>
      </c>
      <c r="B3460" s="4" t="s">
        <v>5</v>
      </c>
      <c r="C3460" s="4" t="s">
        <v>15</v>
      </c>
      <c r="D3460" s="4" t="s">
        <v>10</v>
      </c>
      <c r="E3460" s="4" t="s">
        <v>10</v>
      </c>
      <c r="F3460" s="4" t="s">
        <v>15</v>
      </c>
    </row>
    <row r="3461" spans="1:8">
      <c r="A3461" t="n">
        <v>29668</v>
      </c>
      <c r="B3461" s="56" t="n">
        <v>25</v>
      </c>
      <c r="C3461" s="7" t="n">
        <v>1</v>
      </c>
      <c r="D3461" s="7" t="n">
        <v>65535</v>
      </c>
      <c r="E3461" s="7" t="n">
        <v>65535</v>
      </c>
      <c r="F3461" s="7" t="n">
        <v>0</v>
      </c>
    </row>
    <row r="3462" spans="1:8">
      <c r="A3462" t="s">
        <v>4</v>
      </c>
      <c r="B3462" s="4" t="s">
        <v>5</v>
      </c>
      <c r="C3462" s="4" t="s">
        <v>15</v>
      </c>
      <c r="D3462" s="4" t="s">
        <v>10</v>
      </c>
      <c r="E3462" s="4" t="s">
        <v>6</v>
      </c>
      <c r="F3462" s="4" t="s">
        <v>6</v>
      </c>
      <c r="G3462" s="4" t="s">
        <v>6</v>
      </c>
      <c r="H3462" s="4" t="s">
        <v>6</v>
      </c>
    </row>
    <row r="3463" spans="1:8">
      <c r="A3463" t="n">
        <v>29675</v>
      </c>
      <c r="B3463" s="47" t="n">
        <v>51</v>
      </c>
      <c r="C3463" s="7" t="n">
        <v>3</v>
      </c>
      <c r="D3463" s="7" t="n">
        <v>61440</v>
      </c>
      <c r="E3463" s="7" t="s">
        <v>330</v>
      </c>
      <c r="F3463" s="7" t="s">
        <v>95</v>
      </c>
      <c r="G3463" s="7" t="s">
        <v>96</v>
      </c>
      <c r="H3463" s="7" t="s">
        <v>97</v>
      </c>
    </row>
    <row r="3464" spans="1:8">
      <c r="A3464" t="s">
        <v>4</v>
      </c>
      <c r="B3464" s="4" t="s">
        <v>5</v>
      </c>
      <c r="C3464" s="4" t="s">
        <v>15</v>
      </c>
      <c r="D3464" s="4" t="s">
        <v>10</v>
      </c>
      <c r="E3464" s="4" t="s">
        <v>6</v>
      </c>
      <c r="F3464" s="4" t="s">
        <v>6</v>
      </c>
      <c r="G3464" s="4" t="s">
        <v>6</v>
      </c>
      <c r="H3464" s="4" t="s">
        <v>6</v>
      </c>
    </row>
    <row r="3465" spans="1:8">
      <c r="A3465" t="n">
        <v>29688</v>
      </c>
      <c r="B3465" s="47" t="n">
        <v>51</v>
      </c>
      <c r="C3465" s="7" t="n">
        <v>3</v>
      </c>
      <c r="D3465" s="7" t="n">
        <v>61441</v>
      </c>
      <c r="E3465" s="7" t="s">
        <v>330</v>
      </c>
      <c r="F3465" s="7" t="s">
        <v>95</v>
      </c>
      <c r="G3465" s="7" t="s">
        <v>96</v>
      </c>
      <c r="H3465" s="7" t="s">
        <v>97</v>
      </c>
    </row>
    <row r="3466" spans="1:8">
      <c r="A3466" t="s">
        <v>4</v>
      </c>
      <c r="B3466" s="4" t="s">
        <v>5</v>
      </c>
      <c r="C3466" s="4" t="s">
        <v>15</v>
      </c>
      <c r="D3466" s="4" t="s">
        <v>10</v>
      </c>
      <c r="E3466" s="4" t="s">
        <v>6</v>
      </c>
      <c r="F3466" s="4" t="s">
        <v>6</v>
      </c>
      <c r="G3466" s="4" t="s">
        <v>6</v>
      </c>
      <c r="H3466" s="4" t="s">
        <v>6</v>
      </c>
    </row>
    <row r="3467" spans="1:8">
      <c r="A3467" t="n">
        <v>29701</v>
      </c>
      <c r="B3467" s="47" t="n">
        <v>51</v>
      </c>
      <c r="C3467" s="7" t="n">
        <v>3</v>
      </c>
      <c r="D3467" s="7" t="n">
        <v>61442</v>
      </c>
      <c r="E3467" s="7" t="s">
        <v>330</v>
      </c>
      <c r="F3467" s="7" t="s">
        <v>95</v>
      </c>
      <c r="G3467" s="7" t="s">
        <v>96</v>
      </c>
      <c r="H3467" s="7" t="s">
        <v>97</v>
      </c>
    </row>
    <row r="3468" spans="1:8">
      <c r="A3468" t="s">
        <v>4</v>
      </c>
      <c r="B3468" s="4" t="s">
        <v>5</v>
      </c>
      <c r="C3468" s="4" t="s">
        <v>15</v>
      </c>
      <c r="D3468" s="4" t="s">
        <v>10</v>
      </c>
      <c r="E3468" s="4" t="s">
        <v>6</v>
      </c>
      <c r="F3468" s="4" t="s">
        <v>6</v>
      </c>
      <c r="G3468" s="4" t="s">
        <v>6</v>
      </c>
      <c r="H3468" s="4" t="s">
        <v>6</v>
      </c>
    </row>
    <row r="3469" spans="1:8">
      <c r="A3469" t="n">
        <v>29714</v>
      </c>
      <c r="B3469" s="47" t="n">
        <v>51</v>
      </c>
      <c r="C3469" s="7" t="n">
        <v>3</v>
      </c>
      <c r="D3469" s="7" t="n">
        <v>61443</v>
      </c>
      <c r="E3469" s="7" t="s">
        <v>330</v>
      </c>
      <c r="F3469" s="7" t="s">
        <v>95</v>
      </c>
      <c r="G3469" s="7" t="s">
        <v>96</v>
      </c>
      <c r="H3469" s="7" t="s">
        <v>97</v>
      </c>
    </row>
    <row r="3470" spans="1:8">
      <c r="A3470" t="s">
        <v>4</v>
      </c>
      <c r="B3470" s="4" t="s">
        <v>5</v>
      </c>
      <c r="C3470" s="4" t="s">
        <v>15</v>
      </c>
      <c r="D3470" s="4" t="s">
        <v>10</v>
      </c>
      <c r="E3470" s="4" t="s">
        <v>6</v>
      </c>
      <c r="F3470" s="4" t="s">
        <v>6</v>
      </c>
      <c r="G3470" s="4" t="s">
        <v>6</v>
      </c>
      <c r="H3470" s="4" t="s">
        <v>6</v>
      </c>
    </row>
    <row r="3471" spans="1:8">
      <c r="A3471" t="n">
        <v>29727</v>
      </c>
      <c r="B3471" s="47" t="n">
        <v>51</v>
      </c>
      <c r="C3471" s="7" t="n">
        <v>3</v>
      </c>
      <c r="D3471" s="7" t="n">
        <v>61444</v>
      </c>
      <c r="E3471" s="7" t="s">
        <v>330</v>
      </c>
      <c r="F3471" s="7" t="s">
        <v>95</v>
      </c>
      <c r="G3471" s="7" t="s">
        <v>96</v>
      </c>
      <c r="H3471" s="7" t="s">
        <v>97</v>
      </c>
    </row>
    <row r="3472" spans="1:8">
      <c r="A3472" t="s">
        <v>4</v>
      </c>
      <c r="B3472" s="4" t="s">
        <v>5</v>
      </c>
      <c r="C3472" s="4" t="s">
        <v>15</v>
      </c>
      <c r="D3472" s="4" t="s">
        <v>10</v>
      </c>
      <c r="E3472" s="4" t="s">
        <v>6</v>
      </c>
      <c r="F3472" s="4" t="s">
        <v>6</v>
      </c>
      <c r="G3472" s="4" t="s">
        <v>6</v>
      </c>
      <c r="H3472" s="4" t="s">
        <v>6</v>
      </c>
    </row>
    <row r="3473" spans="1:8">
      <c r="A3473" t="n">
        <v>29740</v>
      </c>
      <c r="B3473" s="47" t="n">
        <v>51</v>
      </c>
      <c r="C3473" s="7" t="n">
        <v>3</v>
      </c>
      <c r="D3473" s="7" t="n">
        <v>61445</v>
      </c>
      <c r="E3473" s="7" t="s">
        <v>330</v>
      </c>
      <c r="F3473" s="7" t="s">
        <v>95</v>
      </c>
      <c r="G3473" s="7" t="s">
        <v>96</v>
      </c>
      <c r="H3473" s="7" t="s">
        <v>97</v>
      </c>
    </row>
    <row r="3474" spans="1:8">
      <c r="A3474" t="s">
        <v>4</v>
      </c>
      <c r="B3474" s="4" t="s">
        <v>5</v>
      </c>
      <c r="C3474" s="4" t="s">
        <v>15</v>
      </c>
      <c r="D3474" s="4" t="s">
        <v>10</v>
      </c>
      <c r="E3474" s="4" t="s">
        <v>6</v>
      </c>
      <c r="F3474" s="4" t="s">
        <v>6</v>
      </c>
      <c r="G3474" s="4" t="s">
        <v>6</v>
      </c>
      <c r="H3474" s="4" t="s">
        <v>6</v>
      </c>
    </row>
    <row r="3475" spans="1:8">
      <c r="A3475" t="n">
        <v>29753</v>
      </c>
      <c r="B3475" s="47" t="n">
        <v>51</v>
      </c>
      <c r="C3475" s="7" t="n">
        <v>3</v>
      </c>
      <c r="D3475" s="7" t="n">
        <v>61446</v>
      </c>
      <c r="E3475" s="7" t="s">
        <v>330</v>
      </c>
      <c r="F3475" s="7" t="s">
        <v>95</v>
      </c>
      <c r="G3475" s="7" t="s">
        <v>96</v>
      </c>
      <c r="H3475" s="7" t="s">
        <v>97</v>
      </c>
    </row>
    <row r="3476" spans="1:8">
      <c r="A3476" t="s">
        <v>4</v>
      </c>
      <c r="B3476" s="4" t="s">
        <v>5</v>
      </c>
      <c r="C3476" s="4" t="s">
        <v>15</v>
      </c>
      <c r="D3476" s="4" t="s">
        <v>10</v>
      </c>
      <c r="E3476" s="4" t="s">
        <v>6</v>
      </c>
      <c r="F3476" s="4" t="s">
        <v>6</v>
      </c>
      <c r="G3476" s="4" t="s">
        <v>6</v>
      </c>
      <c r="H3476" s="4" t="s">
        <v>6</v>
      </c>
    </row>
    <row r="3477" spans="1:8">
      <c r="A3477" t="n">
        <v>29766</v>
      </c>
      <c r="B3477" s="47" t="n">
        <v>51</v>
      </c>
      <c r="C3477" s="7" t="n">
        <v>3</v>
      </c>
      <c r="D3477" s="7" t="n">
        <v>7032</v>
      </c>
      <c r="E3477" s="7" t="s">
        <v>330</v>
      </c>
      <c r="F3477" s="7" t="s">
        <v>95</v>
      </c>
      <c r="G3477" s="7" t="s">
        <v>96</v>
      </c>
      <c r="H3477" s="7" t="s">
        <v>97</v>
      </c>
    </row>
    <row r="3478" spans="1:8">
      <c r="A3478" t="s">
        <v>4</v>
      </c>
      <c r="B3478" s="4" t="s">
        <v>5</v>
      </c>
      <c r="C3478" s="4" t="s">
        <v>10</v>
      </c>
      <c r="D3478" s="4" t="s">
        <v>15</v>
      </c>
      <c r="E3478" s="4" t="s">
        <v>21</v>
      </c>
      <c r="F3478" s="4" t="s">
        <v>10</v>
      </c>
    </row>
    <row r="3479" spans="1:8">
      <c r="A3479" t="n">
        <v>29779</v>
      </c>
      <c r="B3479" s="58" t="n">
        <v>59</v>
      </c>
      <c r="C3479" s="7" t="n">
        <v>28</v>
      </c>
      <c r="D3479" s="7" t="n">
        <v>20</v>
      </c>
      <c r="E3479" s="7" t="n">
        <v>0.150000005960464</v>
      </c>
      <c r="F3479" s="7" t="n">
        <v>0</v>
      </c>
    </row>
    <row r="3480" spans="1:8">
      <c r="A3480" t="s">
        <v>4</v>
      </c>
      <c r="B3480" s="4" t="s">
        <v>5</v>
      </c>
      <c r="C3480" s="4" t="s">
        <v>10</v>
      </c>
    </row>
    <row r="3481" spans="1:8">
      <c r="A3481" t="n">
        <v>29789</v>
      </c>
      <c r="B3481" s="26" t="n">
        <v>16</v>
      </c>
      <c r="C3481" s="7" t="n">
        <v>50</v>
      </c>
    </row>
    <row r="3482" spans="1:8">
      <c r="A3482" t="s">
        <v>4</v>
      </c>
      <c r="B3482" s="4" t="s">
        <v>5</v>
      </c>
      <c r="C3482" s="4" t="s">
        <v>10</v>
      </c>
      <c r="D3482" s="4" t="s">
        <v>15</v>
      </c>
      <c r="E3482" s="4" t="s">
        <v>21</v>
      </c>
      <c r="F3482" s="4" t="s">
        <v>10</v>
      </c>
    </row>
    <row r="3483" spans="1:8">
      <c r="A3483" t="n">
        <v>29792</v>
      </c>
      <c r="B3483" s="58" t="n">
        <v>59</v>
      </c>
      <c r="C3483" s="7" t="n">
        <v>29</v>
      </c>
      <c r="D3483" s="7" t="n">
        <v>20</v>
      </c>
      <c r="E3483" s="7" t="n">
        <v>0.150000005960464</v>
      </c>
      <c r="F3483" s="7" t="n">
        <v>0</v>
      </c>
    </row>
    <row r="3484" spans="1:8">
      <c r="A3484" t="s">
        <v>4</v>
      </c>
      <c r="B3484" s="4" t="s">
        <v>5</v>
      </c>
      <c r="C3484" s="4" t="s">
        <v>10</v>
      </c>
    </row>
    <row r="3485" spans="1:8">
      <c r="A3485" t="n">
        <v>29802</v>
      </c>
      <c r="B3485" s="26" t="n">
        <v>16</v>
      </c>
      <c r="C3485" s="7" t="n">
        <v>1300</v>
      </c>
    </row>
    <row r="3486" spans="1:8">
      <c r="A3486" t="s">
        <v>4</v>
      </c>
      <c r="B3486" s="4" t="s">
        <v>5</v>
      </c>
      <c r="C3486" s="4" t="s">
        <v>10</v>
      </c>
      <c r="D3486" s="4" t="s">
        <v>10</v>
      </c>
      <c r="E3486" s="4" t="s">
        <v>10</v>
      </c>
    </row>
    <row r="3487" spans="1:8">
      <c r="A3487" t="n">
        <v>29805</v>
      </c>
      <c r="B3487" s="67" t="n">
        <v>61</v>
      </c>
      <c r="C3487" s="7" t="n">
        <v>28</v>
      </c>
      <c r="D3487" s="7" t="n">
        <v>16</v>
      </c>
      <c r="E3487" s="7" t="n">
        <v>1000</v>
      </c>
    </row>
    <row r="3488" spans="1:8">
      <c r="A3488" t="s">
        <v>4</v>
      </c>
      <c r="B3488" s="4" t="s">
        <v>5</v>
      </c>
      <c r="C3488" s="4" t="s">
        <v>10</v>
      </c>
      <c r="D3488" s="4" t="s">
        <v>10</v>
      </c>
      <c r="E3488" s="4" t="s">
        <v>10</v>
      </c>
    </row>
    <row r="3489" spans="1:8">
      <c r="A3489" t="n">
        <v>29812</v>
      </c>
      <c r="B3489" s="67" t="n">
        <v>61</v>
      </c>
      <c r="C3489" s="7" t="n">
        <v>29</v>
      </c>
      <c r="D3489" s="7" t="n">
        <v>16</v>
      </c>
      <c r="E3489" s="7" t="n">
        <v>1000</v>
      </c>
    </row>
    <row r="3490" spans="1:8">
      <c r="A3490" t="s">
        <v>4</v>
      </c>
      <c r="B3490" s="4" t="s">
        <v>5</v>
      </c>
      <c r="C3490" s="4" t="s">
        <v>10</v>
      </c>
      <c r="D3490" s="4" t="s">
        <v>10</v>
      </c>
      <c r="E3490" s="4" t="s">
        <v>10</v>
      </c>
    </row>
    <row r="3491" spans="1:8">
      <c r="A3491" t="n">
        <v>29819</v>
      </c>
      <c r="B3491" s="67" t="n">
        <v>61</v>
      </c>
      <c r="C3491" s="7" t="n">
        <v>61441</v>
      </c>
      <c r="D3491" s="7" t="n">
        <v>16</v>
      </c>
      <c r="E3491" s="7" t="n">
        <v>1000</v>
      </c>
    </row>
    <row r="3492" spans="1:8">
      <c r="A3492" t="s">
        <v>4</v>
      </c>
      <c r="B3492" s="4" t="s">
        <v>5</v>
      </c>
      <c r="C3492" s="4" t="s">
        <v>10</v>
      </c>
      <c r="D3492" s="4" t="s">
        <v>10</v>
      </c>
      <c r="E3492" s="4" t="s">
        <v>10</v>
      </c>
    </row>
    <row r="3493" spans="1:8">
      <c r="A3493" t="n">
        <v>29826</v>
      </c>
      <c r="B3493" s="67" t="n">
        <v>61</v>
      </c>
      <c r="C3493" s="7" t="n">
        <v>61442</v>
      </c>
      <c r="D3493" s="7" t="n">
        <v>16</v>
      </c>
      <c r="E3493" s="7" t="n">
        <v>1000</v>
      </c>
    </row>
    <row r="3494" spans="1:8">
      <c r="A3494" t="s">
        <v>4</v>
      </c>
      <c r="B3494" s="4" t="s">
        <v>5</v>
      </c>
      <c r="C3494" s="4" t="s">
        <v>10</v>
      </c>
      <c r="D3494" s="4" t="s">
        <v>10</v>
      </c>
      <c r="E3494" s="4" t="s">
        <v>10</v>
      </c>
    </row>
    <row r="3495" spans="1:8">
      <c r="A3495" t="n">
        <v>29833</v>
      </c>
      <c r="B3495" s="67" t="n">
        <v>61</v>
      </c>
      <c r="C3495" s="7" t="n">
        <v>61443</v>
      </c>
      <c r="D3495" s="7" t="n">
        <v>16</v>
      </c>
      <c r="E3495" s="7" t="n">
        <v>1000</v>
      </c>
    </row>
    <row r="3496" spans="1:8">
      <c r="A3496" t="s">
        <v>4</v>
      </c>
      <c r="B3496" s="4" t="s">
        <v>5</v>
      </c>
      <c r="C3496" s="4" t="s">
        <v>10</v>
      </c>
      <c r="D3496" s="4" t="s">
        <v>10</v>
      </c>
      <c r="E3496" s="4" t="s">
        <v>10</v>
      </c>
    </row>
    <row r="3497" spans="1:8">
      <c r="A3497" t="n">
        <v>29840</v>
      </c>
      <c r="B3497" s="67" t="n">
        <v>61</v>
      </c>
      <c r="C3497" s="7" t="n">
        <v>61444</v>
      </c>
      <c r="D3497" s="7" t="n">
        <v>16</v>
      </c>
      <c r="E3497" s="7" t="n">
        <v>1000</v>
      </c>
    </row>
    <row r="3498" spans="1:8">
      <c r="A3498" t="s">
        <v>4</v>
      </c>
      <c r="B3498" s="4" t="s">
        <v>5</v>
      </c>
      <c r="C3498" s="4" t="s">
        <v>10</v>
      </c>
      <c r="D3498" s="4" t="s">
        <v>10</v>
      </c>
      <c r="E3498" s="4" t="s">
        <v>10</v>
      </c>
    </row>
    <row r="3499" spans="1:8">
      <c r="A3499" t="n">
        <v>29847</v>
      </c>
      <c r="B3499" s="67" t="n">
        <v>61</v>
      </c>
      <c r="C3499" s="7" t="n">
        <v>61446</v>
      </c>
      <c r="D3499" s="7" t="n">
        <v>16</v>
      </c>
      <c r="E3499" s="7" t="n">
        <v>1000</v>
      </c>
    </row>
    <row r="3500" spans="1:8">
      <c r="A3500" t="s">
        <v>4</v>
      </c>
      <c r="B3500" s="4" t="s">
        <v>5</v>
      </c>
      <c r="C3500" s="4" t="s">
        <v>10</v>
      </c>
      <c r="D3500" s="4" t="s">
        <v>10</v>
      </c>
      <c r="E3500" s="4" t="s">
        <v>10</v>
      </c>
    </row>
    <row r="3501" spans="1:8">
      <c r="A3501" t="n">
        <v>29854</v>
      </c>
      <c r="B3501" s="67" t="n">
        <v>61</v>
      </c>
      <c r="C3501" s="7" t="n">
        <v>7032</v>
      </c>
      <c r="D3501" s="7" t="n">
        <v>16</v>
      </c>
      <c r="E3501" s="7" t="n">
        <v>1000</v>
      </c>
    </row>
    <row r="3502" spans="1:8">
      <c r="A3502" t="s">
        <v>4</v>
      </c>
      <c r="B3502" s="4" t="s">
        <v>5</v>
      </c>
      <c r="C3502" s="4" t="s">
        <v>15</v>
      </c>
      <c r="D3502" s="4" t="s">
        <v>15</v>
      </c>
    </row>
    <row r="3503" spans="1:8">
      <c r="A3503" t="n">
        <v>29861</v>
      </c>
      <c r="B3503" s="14" t="n">
        <v>49</v>
      </c>
      <c r="C3503" s="7" t="n">
        <v>2</v>
      </c>
      <c r="D3503" s="7" t="n">
        <v>0</v>
      </c>
    </row>
    <row r="3504" spans="1:8">
      <c r="A3504" t="s">
        <v>4</v>
      </c>
      <c r="B3504" s="4" t="s">
        <v>5</v>
      </c>
      <c r="C3504" s="4" t="s">
        <v>15</v>
      </c>
      <c r="D3504" s="4" t="s">
        <v>10</v>
      </c>
      <c r="E3504" s="4" t="s">
        <v>9</v>
      </c>
      <c r="F3504" s="4" t="s">
        <v>10</v>
      </c>
      <c r="G3504" s="4" t="s">
        <v>9</v>
      </c>
      <c r="H3504" s="4" t="s">
        <v>15</v>
      </c>
    </row>
    <row r="3505" spans="1:8">
      <c r="A3505" t="n">
        <v>29864</v>
      </c>
      <c r="B3505" s="14" t="n">
        <v>49</v>
      </c>
      <c r="C3505" s="7" t="n">
        <v>0</v>
      </c>
      <c r="D3505" s="7" t="n">
        <v>308</v>
      </c>
      <c r="E3505" s="7" t="n">
        <v>1065353216</v>
      </c>
      <c r="F3505" s="7" t="n">
        <v>0</v>
      </c>
      <c r="G3505" s="7" t="n">
        <v>0</v>
      </c>
      <c r="H3505" s="7" t="n">
        <v>0</v>
      </c>
    </row>
    <row r="3506" spans="1:8">
      <c r="A3506" t="s">
        <v>4</v>
      </c>
      <c r="B3506" s="4" t="s">
        <v>5</v>
      </c>
      <c r="C3506" s="4" t="s">
        <v>15</v>
      </c>
      <c r="D3506" s="4" t="s">
        <v>10</v>
      </c>
    </row>
    <row r="3507" spans="1:8">
      <c r="A3507" t="n">
        <v>29879</v>
      </c>
      <c r="B3507" s="14" t="n">
        <v>49</v>
      </c>
      <c r="C3507" s="7" t="n">
        <v>6</v>
      </c>
      <c r="D3507" s="7" t="n">
        <v>308</v>
      </c>
    </row>
    <row r="3508" spans="1:8">
      <c r="A3508" t="s">
        <v>4</v>
      </c>
      <c r="B3508" s="4" t="s">
        <v>5</v>
      </c>
      <c r="C3508" s="4" t="s">
        <v>15</v>
      </c>
      <c r="D3508" s="4" t="s">
        <v>10</v>
      </c>
      <c r="E3508" s="4" t="s">
        <v>21</v>
      </c>
    </row>
    <row r="3509" spans="1:8">
      <c r="A3509" t="n">
        <v>29883</v>
      </c>
      <c r="B3509" s="28" t="n">
        <v>58</v>
      </c>
      <c r="C3509" s="7" t="n">
        <v>101</v>
      </c>
      <c r="D3509" s="7" t="n">
        <v>300</v>
      </c>
      <c r="E3509" s="7" t="n">
        <v>1</v>
      </c>
    </row>
    <row r="3510" spans="1:8">
      <c r="A3510" t="s">
        <v>4</v>
      </c>
      <c r="B3510" s="4" t="s">
        <v>5</v>
      </c>
      <c r="C3510" s="4" t="s">
        <v>15</v>
      </c>
      <c r="D3510" s="4" t="s">
        <v>10</v>
      </c>
    </row>
    <row r="3511" spans="1:8">
      <c r="A3511" t="n">
        <v>29891</v>
      </c>
      <c r="B3511" s="28" t="n">
        <v>58</v>
      </c>
      <c r="C3511" s="7" t="n">
        <v>254</v>
      </c>
      <c r="D3511" s="7" t="n">
        <v>0</v>
      </c>
    </row>
    <row r="3512" spans="1:8">
      <c r="A3512" t="s">
        <v>4</v>
      </c>
      <c r="B3512" s="4" t="s">
        <v>5</v>
      </c>
      <c r="C3512" s="4" t="s">
        <v>15</v>
      </c>
      <c r="D3512" s="4" t="s">
        <v>15</v>
      </c>
      <c r="E3512" s="4" t="s">
        <v>21</v>
      </c>
      <c r="F3512" s="4" t="s">
        <v>21</v>
      </c>
      <c r="G3512" s="4" t="s">
        <v>21</v>
      </c>
      <c r="H3512" s="4" t="s">
        <v>10</v>
      </c>
    </row>
    <row r="3513" spans="1:8">
      <c r="A3513" t="n">
        <v>29895</v>
      </c>
      <c r="B3513" s="32" t="n">
        <v>45</v>
      </c>
      <c r="C3513" s="7" t="n">
        <v>2</v>
      </c>
      <c r="D3513" s="7" t="n">
        <v>3</v>
      </c>
      <c r="E3513" s="7" t="n">
        <v>-0.0799999982118607</v>
      </c>
      <c r="F3513" s="7" t="n">
        <v>5.80999994277954</v>
      </c>
      <c r="G3513" s="7" t="n">
        <v>-113.470001220703</v>
      </c>
      <c r="H3513" s="7" t="n">
        <v>0</v>
      </c>
    </row>
    <row r="3514" spans="1:8">
      <c r="A3514" t="s">
        <v>4</v>
      </c>
      <c r="B3514" s="4" t="s">
        <v>5</v>
      </c>
      <c r="C3514" s="4" t="s">
        <v>15</v>
      </c>
      <c r="D3514" s="4" t="s">
        <v>15</v>
      </c>
      <c r="E3514" s="4" t="s">
        <v>21</v>
      </c>
      <c r="F3514" s="4" t="s">
        <v>21</v>
      </c>
      <c r="G3514" s="4" t="s">
        <v>21</v>
      </c>
      <c r="H3514" s="4" t="s">
        <v>10</v>
      </c>
      <c r="I3514" s="4" t="s">
        <v>15</v>
      </c>
    </row>
    <row r="3515" spans="1:8">
      <c r="A3515" t="n">
        <v>29912</v>
      </c>
      <c r="B3515" s="32" t="n">
        <v>45</v>
      </c>
      <c r="C3515" s="7" t="n">
        <v>4</v>
      </c>
      <c r="D3515" s="7" t="n">
        <v>3</v>
      </c>
      <c r="E3515" s="7" t="n">
        <v>346.510009765625</v>
      </c>
      <c r="F3515" s="7" t="n">
        <v>358.350006103516</v>
      </c>
      <c r="G3515" s="7" t="n">
        <v>0</v>
      </c>
      <c r="H3515" s="7" t="n">
        <v>0</v>
      </c>
      <c r="I3515" s="7" t="n">
        <v>1</v>
      </c>
    </row>
    <row r="3516" spans="1:8">
      <c r="A3516" t="s">
        <v>4</v>
      </c>
      <c r="B3516" s="4" t="s">
        <v>5</v>
      </c>
      <c r="C3516" s="4" t="s">
        <v>15</v>
      </c>
      <c r="D3516" s="4" t="s">
        <v>15</v>
      </c>
      <c r="E3516" s="4" t="s">
        <v>21</v>
      </c>
      <c r="F3516" s="4" t="s">
        <v>10</v>
      </c>
    </row>
    <row r="3517" spans="1:8">
      <c r="A3517" t="n">
        <v>29930</v>
      </c>
      <c r="B3517" s="32" t="n">
        <v>45</v>
      </c>
      <c r="C3517" s="7" t="n">
        <v>5</v>
      </c>
      <c r="D3517" s="7" t="n">
        <v>3</v>
      </c>
      <c r="E3517" s="7" t="n">
        <v>5.19999980926514</v>
      </c>
      <c r="F3517" s="7" t="n">
        <v>0</v>
      </c>
    </row>
    <row r="3518" spans="1:8">
      <c r="A3518" t="s">
        <v>4</v>
      </c>
      <c r="B3518" s="4" t="s">
        <v>5</v>
      </c>
      <c r="C3518" s="4" t="s">
        <v>15</v>
      </c>
      <c r="D3518" s="4" t="s">
        <v>15</v>
      </c>
      <c r="E3518" s="4" t="s">
        <v>21</v>
      </c>
      <c r="F3518" s="4" t="s">
        <v>10</v>
      </c>
    </row>
    <row r="3519" spans="1:8">
      <c r="A3519" t="n">
        <v>29939</v>
      </c>
      <c r="B3519" s="32" t="n">
        <v>45</v>
      </c>
      <c r="C3519" s="7" t="n">
        <v>11</v>
      </c>
      <c r="D3519" s="7" t="n">
        <v>3</v>
      </c>
      <c r="E3519" s="7" t="n">
        <v>32.9000015258789</v>
      </c>
      <c r="F3519" s="7" t="n">
        <v>0</v>
      </c>
    </row>
    <row r="3520" spans="1:8">
      <c r="A3520" t="s">
        <v>4</v>
      </c>
      <c r="B3520" s="4" t="s">
        <v>5</v>
      </c>
      <c r="C3520" s="4" t="s">
        <v>15</v>
      </c>
    </row>
    <row r="3521" spans="1:9">
      <c r="A3521" t="n">
        <v>29948</v>
      </c>
      <c r="B3521" s="51" t="n">
        <v>116</v>
      </c>
      <c r="C3521" s="7" t="n">
        <v>1</v>
      </c>
    </row>
    <row r="3522" spans="1:9">
      <c r="A3522" t="s">
        <v>4</v>
      </c>
      <c r="B3522" s="4" t="s">
        <v>5</v>
      </c>
      <c r="C3522" s="4" t="s">
        <v>15</v>
      </c>
      <c r="D3522" s="4" t="s">
        <v>15</v>
      </c>
      <c r="E3522" s="4" t="s">
        <v>15</v>
      </c>
      <c r="F3522" s="4" t="s">
        <v>15</v>
      </c>
    </row>
    <row r="3523" spans="1:9">
      <c r="A3523" t="n">
        <v>29950</v>
      </c>
      <c r="B3523" s="30" t="n">
        <v>14</v>
      </c>
      <c r="C3523" s="7" t="n">
        <v>0</v>
      </c>
      <c r="D3523" s="7" t="n">
        <v>1</v>
      </c>
      <c r="E3523" s="7" t="n">
        <v>0</v>
      </c>
      <c r="F3523" s="7" t="n">
        <v>0</v>
      </c>
    </row>
    <row r="3524" spans="1:9">
      <c r="A3524" t="s">
        <v>4</v>
      </c>
      <c r="B3524" s="4" t="s">
        <v>5</v>
      </c>
      <c r="C3524" s="4" t="s">
        <v>15</v>
      </c>
      <c r="D3524" s="4" t="s">
        <v>15</v>
      </c>
      <c r="E3524" s="4" t="s">
        <v>21</v>
      </c>
      <c r="F3524" s="4" t="s">
        <v>21</v>
      </c>
      <c r="G3524" s="4" t="s">
        <v>21</v>
      </c>
      <c r="H3524" s="4" t="s">
        <v>10</v>
      </c>
      <c r="I3524" s="4" t="s">
        <v>15</v>
      </c>
    </row>
    <row r="3525" spans="1:9">
      <c r="A3525" t="n">
        <v>29955</v>
      </c>
      <c r="B3525" s="32" t="n">
        <v>45</v>
      </c>
      <c r="C3525" s="7" t="n">
        <v>4</v>
      </c>
      <c r="D3525" s="7" t="n">
        <v>3</v>
      </c>
      <c r="E3525" s="7" t="n">
        <v>346.510009765625</v>
      </c>
      <c r="F3525" s="7" t="n">
        <v>15.3500003814697</v>
      </c>
      <c r="G3525" s="7" t="n">
        <v>0</v>
      </c>
      <c r="H3525" s="7" t="n">
        <v>10000</v>
      </c>
      <c r="I3525" s="7" t="n">
        <v>1</v>
      </c>
    </row>
    <row r="3526" spans="1:9">
      <c r="A3526" t="s">
        <v>4</v>
      </c>
      <c r="B3526" s="4" t="s">
        <v>5</v>
      </c>
      <c r="C3526" s="4" t="s">
        <v>15</v>
      </c>
      <c r="D3526" s="4" t="s">
        <v>10</v>
      </c>
    </row>
    <row r="3527" spans="1:9">
      <c r="A3527" t="n">
        <v>29973</v>
      </c>
      <c r="B3527" s="28" t="n">
        <v>58</v>
      </c>
      <c r="C3527" s="7" t="n">
        <v>255</v>
      </c>
      <c r="D3527" s="7" t="n">
        <v>0</v>
      </c>
    </row>
    <row r="3528" spans="1:9">
      <c r="A3528" t="s">
        <v>4</v>
      </c>
      <c r="B3528" s="4" t="s">
        <v>5</v>
      </c>
      <c r="C3528" s="4" t="s">
        <v>15</v>
      </c>
      <c r="D3528" s="4" t="s">
        <v>10</v>
      </c>
      <c r="E3528" s="4" t="s">
        <v>10</v>
      </c>
      <c r="F3528" s="4" t="s">
        <v>10</v>
      </c>
      <c r="G3528" s="4" t="s">
        <v>10</v>
      </c>
      <c r="H3528" s="4" t="s">
        <v>10</v>
      </c>
      <c r="I3528" s="4" t="s">
        <v>6</v>
      </c>
      <c r="J3528" s="4" t="s">
        <v>21</v>
      </c>
      <c r="K3528" s="4" t="s">
        <v>21</v>
      </c>
      <c r="L3528" s="4" t="s">
        <v>21</v>
      </c>
      <c r="M3528" s="4" t="s">
        <v>9</v>
      </c>
      <c r="N3528" s="4" t="s">
        <v>9</v>
      </c>
      <c r="O3528" s="4" t="s">
        <v>21</v>
      </c>
      <c r="P3528" s="4" t="s">
        <v>21</v>
      </c>
      <c r="Q3528" s="4" t="s">
        <v>21</v>
      </c>
      <c r="R3528" s="4" t="s">
        <v>21</v>
      </c>
      <c r="S3528" s="4" t="s">
        <v>15</v>
      </c>
    </row>
    <row r="3529" spans="1:9">
      <c r="A3529" t="n">
        <v>29977</v>
      </c>
      <c r="B3529" s="10" t="n">
        <v>39</v>
      </c>
      <c r="C3529" s="7" t="n">
        <v>12</v>
      </c>
      <c r="D3529" s="7" t="n">
        <v>65533</v>
      </c>
      <c r="E3529" s="7" t="n">
        <v>206</v>
      </c>
      <c r="F3529" s="7" t="n">
        <v>0</v>
      </c>
      <c r="G3529" s="7" t="n">
        <v>65533</v>
      </c>
      <c r="H3529" s="7" t="n">
        <v>0</v>
      </c>
      <c r="I3529" s="7" t="s">
        <v>14</v>
      </c>
      <c r="J3529" s="7" t="n">
        <v>0</v>
      </c>
      <c r="K3529" s="7" t="n">
        <v>3.65000009536743</v>
      </c>
      <c r="L3529" s="7" t="n">
        <v>-119</v>
      </c>
      <c r="M3529" s="7" t="n">
        <v>0</v>
      </c>
      <c r="N3529" s="7" t="n">
        <v>1119092736</v>
      </c>
      <c r="O3529" s="7" t="n">
        <v>0</v>
      </c>
      <c r="P3529" s="7" t="n">
        <v>1.29999995231628</v>
      </c>
      <c r="Q3529" s="7" t="n">
        <v>1.29999995231628</v>
      </c>
      <c r="R3529" s="7" t="n">
        <v>1.29999995231628</v>
      </c>
      <c r="S3529" s="7" t="n">
        <v>255</v>
      </c>
    </row>
    <row r="3530" spans="1:9">
      <c r="A3530" t="s">
        <v>4</v>
      </c>
      <c r="B3530" s="4" t="s">
        <v>5</v>
      </c>
      <c r="C3530" s="4" t="s">
        <v>15</v>
      </c>
      <c r="D3530" s="4" t="s">
        <v>10</v>
      </c>
      <c r="E3530" s="4" t="s">
        <v>21</v>
      </c>
      <c r="F3530" s="4" t="s">
        <v>10</v>
      </c>
      <c r="G3530" s="4" t="s">
        <v>9</v>
      </c>
      <c r="H3530" s="4" t="s">
        <v>9</v>
      </c>
      <c r="I3530" s="4" t="s">
        <v>10</v>
      </c>
      <c r="J3530" s="4" t="s">
        <v>10</v>
      </c>
      <c r="K3530" s="4" t="s">
        <v>9</v>
      </c>
      <c r="L3530" s="4" t="s">
        <v>9</v>
      </c>
      <c r="M3530" s="4" t="s">
        <v>9</v>
      </c>
      <c r="N3530" s="4" t="s">
        <v>9</v>
      </c>
      <c r="O3530" s="4" t="s">
        <v>6</v>
      </c>
    </row>
    <row r="3531" spans="1:9">
      <c r="A3531" t="n">
        <v>30027</v>
      </c>
      <c r="B3531" s="13" t="n">
        <v>50</v>
      </c>
      <c r="C3531" s="7" t="n">
        <v>0</v>
      </c>
      <c r="D3531" s="7" t="n">
        <v>2000</v>
      </c>
      <c r="E3531" s="7" t="n">
        <v>1</v>
      </c>
      <c r="F3531" s="7" t="n">
        <v>0</v>
      </c>
      <c r="G3531" s="7" t="n">
        <v>0</v>
      </c>
      <c r="H3531" s="7" t="n">
        <v>0</v>
      </c>
      <c r="I3531" s="7" t="n">
        <v>0</v>
      </c>
      <c r="J3531" s="7" t="n">
        <v>65533</v>
      </c>
      <c r="K3531" s="7" t="n">
        <v>0</v>
      </c>
      <c r="L3531" s="7" t="n">
        <v>0</v>
      </c>
      <c r="M3531" s="7" t="n">
        <v>0</v>
      </c>
      <c r="N3531" s="7" t="n">
        <v>0</v>
      </c>
      <c r="O3531" s="7" t="s">
        <v>14</v>
      </c>
    </row>
    <row r="3532" spans="1:9">
      <c r="A3532" t="s">
        <v>4</v>
      </c>
      <c r="B3532" s="4" t="s">
        <v>5</v>
      </c>
      <c r="C3532" s="4" t="s">
        <v>10</v>
      </c>
    </row>
    <row r="3533" spans="1:9">
      <c r="A3533" t="n">
        <v>30066</v>
      </c>
      <c r="B3533" s="26" t="n">
        <v>16</v>
      </c>
      <c r="C3533" s="7" t="n">
        <v>800</v>
      </c>
    </row>
    <row r="3534" spans="1:9">
      <c r="A3534" t="s">
        <v>4</v>
      </c>
      <c r="B3534" s="4" t="s">
        <v>5</v>
      </c>
      <c r="C3534" s="4" t="s">
        <v>15</v>
      </c>
      <c r="D3534" s="4" t="s">
        <v>10</v>
      </c>
      <c r="E3534" s="4" t="s">
        <v>21</v>
      </c>
      <c r="F3534" s="4" t="s">
        <v>10</v>
      </c>
      <c r="G3534" s="4" t="s">
        <v>9</v>
      </c>
      <c r="H3534" s="4" t="s">
        <v>9</v>
      </c>
      <c r="I3534" s="4" t="s">
        <v>10</v>
      </c>
      <c r="J3534" s="4" t="s">
        <v>10</v>
      </c>
      <c r="K3534" s="4" t="s">
        <v>9</v>
      </c>
      <c r="L3534" s="4" t="s">
        <v>9</v>
      </c>
      <c r="M3534" s="4" t="s">
        <v>9</v>
      </c>
      <c r="N3534" s="4" t="s">
        <v>9</v>
      </c>
      <c r="O3534" s="4" t="s">
        <v>6</v>
      </c>
    </row>
    <row r="3535" spans="1:9">
      <c r="A3535" t="n">
        <v>30069</v>
      </c>
      <c r="B3535" s="13" t="n">
        <v>50</v>
      </c>
      <c r="C3535" s="7" t="n">
        <v>0</v>
      </c>
      <c r="D3535" s="7" t="n">
        <v>4105</v>
      </c>
      <c r="E3535" s="7" t="n">
        <v>1</v>
      </c>
      <c r="F3535" s="7" t="n">
        <v>0</v>
      </c>
      <c r="G3535" s="7" t="n">
        <v>0</v>
      </c>
      <c r="H3535" s="7" t="n">
        <v>0</v>
      </c>
      <c r="I3535" s="7" t="n">
        <v>0</v>
      </c>
      <c r="J3535" s="7" t="n">
        <v>65533</v>
      </c>
      <c r="K3535" s="7" t="n">
        <v>0</v>
      </c>
      <c r="L3535" s="7" t="n">
        <v>0</v>
      </c>
      <c r="M3535" s="7" t="n">
        <v>0</v>
      </c>
      <c r="N3535" s="7" t="n">
        <v>0</v>
      </c>
      <c r="O3535" s="7" t="s">
        <v>14</v>
      </c>
    </row>
    <row r="3536" spans="1:9">
      <c r="A3536" t="s">
        <v>4</v>
      </c>
      <c r="B3536" s="4" t="s">
        <v>5</v>
      </c>
      <c r="C3536" s="4" t="s">
        <v>15</v>
      </c>
      <c r="D3536" s="4" t="s">
        <v>10</v>
      </c>
      <c r="E3536" s="4" t="s">
        <v>21</v>
      </c>
      <c r="F3536" s="4" t="s">
        <v>10</v>
      </c>
      <c r="G3536" s="4" t="s">
        <v>9</v>
      </c>
      <c r="H3536" s="4" t="s">
        <v>9</v>
      </c>
      <c r="I3536" s="4" t="s">
        <v>10</v>
      </c>
      <c r="J3536" s="4" t="s">
        <v>10</v>
      </c>
      <c r="K3536" s="4" t="s">
        <v>9</v>
      </c>
      <c r="L3536" s="4" t="s">
        <v>9</v>
      </c>
      <c r="M3536" s="4" t="s">
        <v>9</v>
      </c>
      <c r="N3536" s="4" t="s">
        <v>9</v>
      </c>
      <c r="O3536" s="4" t="s">
        <v>6</v>
      </c>
    </row>
    <row r="3537" spans="1:19">
      <c r="A3537" t="n">
        <v>30108</v>
      </c>
      <c r="B3537" s="13" t="n">
        <v>50</v>
      </c>
      <c r="C3537" s="7" t="n">
        <v>0</v>
      </c>
      <c r="D3537" s="7" t="n">
        <v>4333</v>
      </c>
      <c r="E3537" s="7" t="n">
        <v>1</v>
      </c>
      <c r="F3537" s="7" t="n">
        <v>0</v>
      </c>
      <c r="G3537" s="7" t="n">
        <v>0</v>
      </c>
      <c r="H3537" s="7" t="n">
        <v>0</v>
      </c>
      <c r="I3537" s="7" t="n">
        <v>0</v>
      </c>
      <c r="J3537" s="7" t="n">
        <v>65533</v>
      </c>
      <c r="K3537" s="7" t="n">
        <v>0</v>
      </c>
      <c r="L3537" s="7" t="n">
        <v>0</v>
      </c>
      <c r="M3537" s="7" t="n">
        <v>0</v>
      </c>
      <c r="N3537" s="7" t="n">
        <v>0</v>
      </c>
      <c r="O3537" s="7" t="s">
        <v>14</v>
      </c>
    </row>
    <row r="3538" spans="1:19">
      <c r="A3538" t="s">
        <v>4</v>
      </c>
      <c r="B3538" s="4" t="s">
        <v>5</v>
      </c>
      <c r="C3538" s="4" t="s">
        <v>10</v>
      </c>
    </row>
    <row r="3539" spans="1:19">
      <c r="A3539" t="n">
        <v>30147</v>
      </c>
      <c r="B3539" s="26" t="n">
        <v>16</v>
      </c>
      <c r="C3539" s="7" t="n">
        <v>1200</v>
      </c>
    </row>
    <row r="3540" spans="1:19">
      <c r="A3540" t="s">
        <v>4</v>
      </c>
      <c r="B3540" s="4" t="s">
        <v>5</v>
      </c>
      <c r="C3540" s="4" t="s">
        <v>15</v>
      </c>
      <c r="D3540" s="4" t="s">
        <v>21</v>
      </c>
      <c r="E3540" s="4" t="s">
        <v>10</v>
      </c>
      <c r="F3540" s="4" t="s">
        <v>15</v>
      </c>
    </row>
    <row r="3541" spans="1:19">
      <c r="A3541" t="n">
        <v>30150</v>
      </c>
      <c r="B3541" s="14" t="n">
        <v>49</v>
      </c>
      <c r="C3541" s="7" t="n">
        <v>3</v>
      </c>
      <c r="D3541" s="7" t="n">
        <v>0.699999988079071</v>
      </c>
      <c r="E3541" s="7" t="n">
        <v>500</v>
      </c>
      <c r="F3541" s="7" t="n">
        <v>0</v>
      </c>
    </row>
    <row r="3542" spans="1:19">
      <c r="A3542" t="s">
        <v>4</v>
      </c>
      <c r="B3542" s="4" t="s">
        <v>5</v>
      </c>
      <c r="C3542" s="4" t="s">
        <v>15</v>
      </c>
      <c r="D3542" s="4" t="s">
        <v>10</v>
      </c>
      <c r="E3542" s="4" t="s">
        <v>6</v>
      </c>
    </row>
    <row r="3543" spans="1:19">
      <c r="A3543" t="n">
        <v>30159</v>
      </c>
      <c r="B3543" s="47" t="n">
        <v>51</v>
      </c>
      <c r="C3543" s="7" t="n">
        <v>4</v>
      </c>
      <c r="D3543" s="7" t="n">
        <v>0</v>
      </c>
      <c r="E3543" s="7" t="s">
        <v>108</v>
      </c>
    </row>
    <row r="3544" spans="1:19">
      <c r="A3544" t="s">
        <v>4</v>
      </c>
      <c r="B3544" s="4" t="s">
        <v>5</v>
      </c>
      <c r="C3544" s="4" t="s">
        <v>10</v>
      </c>
    </row>
    <row r="3545" spans="1:19">
      <c r="A3545" t="n">
        <v>30173</v>
      </c>
      <c r="B3545" s="26" t="n">
        <v>16</v>
      </c>
      <c r="C3545" s="7" t="n">
        <v>0</v>
      </c>
    </row>
    <row r="3546" spans="1:19">
      <c r="A3546" t="s">
        <v>4</v>
      </c>
      <c r="B3546" s="4" t="s">
        <v>5</v>
      </c>
      <c r="C3546" s="4" t="s">
        <v>10</v>
      </c>
      <c r="D3546" s="4" t="s">
        <v>15</v>
      </c>
      <c r="E3546" s="4" t="s">
        <v>9</v>
      </c>
      <c r="F3546" s="4" t="s">
        <v>109</v>
      </c>
      <c r="G3546" s="4" t="s">
        <v>15</v>
      </c>
      <c r="H3546" s="4" t="s">
        <v>15</v>
      </c>
    </row>
    <row r="3547" spans="1:19">
      <c r="A3547" t="n">
        <v>30176</v>
      </c>
      <c r="B3547" s="53" t="n">
        <v>26</v>
      </c>
      <c r="C3547" s="7" t="n">
        <v>0</v>
      </c>
      <c r="D3547" s="7" t="n">
        <v>17</v>
      </c>
      <c r="E3547" s="7" t="n">
        <v>53041</v>
      </c>
      <c r="F3547" s="7" t="s">
        <v>331</v>
      </c>
      <c r="G3547" s="7" t="n">
        <v>2</v>
      </c>
      <c r="H3547" s="7" t="n">
        <v>0</v>
      </c>
    </row>
    <row r="3548" spans="1:19">
      <c r="A3548" t="s">
        <v>4</v>
      </c>
      <c r="B3548" s="4" t="s">
        <v>5</v>
      </c>
    </row>
    <row r="3549" spans="1:19">
      <c r="A3549" t="n">
        <v>30210</v>
      </c>
      <c r="B3549" s="54" t="n">
        <v>28</v>
      </c>
    </row>
    <row r="3550" spans="1:19">
      <c r="A3550" t="s">
        <v>4</v>
      </c>
      <c r="B3550" s="4" t="s">
        <v>5</v>
      </c>
      <c r="C3550" s="4" t="s">
        <v>15</v>
      </c>
      <c r="D3550" s="4" t="s">
        <v>10</v>
      </c>
      <c r="E3550" s="4" t="s">
        <v>6</v>
      </c>
    </row>
    <row r="3551" spans="1:19">
      <c r="A3551" t="n">
        <v>30211</v>
      </c>
      <c r="B3551" s="47" t="n">
        <v>51</v>
      </c>
      <c r="C3551" s="7" t="n">
        <v>4</v>
      </c>
      <c r="D3551" s="7" t="n">
        <v>28</v>
      </c>
      <c r="E3551" s="7" t="s">
        <v>301</v>
      </c>
    </row>
    <row r="3552" spans="1:19">
      <c r="A3552" t="s">
        <v>4</v>
      </c>
      <c r="B3552" s="4" t="s">
        <v>5</v>
      </c>
      <c r="C3552" s="4" t="s">
        <v>10</v>
      </c>
    </row>
    <row r="3553" spans="1:15">
      <c r="A3553" t="n">
        <v>30224</v>
      </c>
      <c r="B3553" s="26" t="n">
        <v>16</v>
      </c>
      <c r="C3553" s="7" t="n">
        <v>0</v>
      </c>
    </row>
    <row r="3554" spans="1:15">
      <c r="A3554" t="s">
        <v>4</v>
      </c>
      <c r="B3554" s="4" t="s">
        <v>5</v>
      </c>
      <c r="C3554" s="4" t="s">
        <v>10</v>
      </c>
      <c r="D3554" s="4" t="s">
        <v>15</v>
      </c>
      <c r="E3554" s="4" t="s">
        <v>9</v>
      </c>
      <c r="F3554" s="4" t="s">
        <v>109</v>
      </c>
      <c r="G3554" s="4" t="s">
        <v>15</v>
      </c>
      <c r="H3554" s="4" t="s">
        <v>15</v>
      </c>
    </row>
    <row r="3555" spans="1:15">
      <c r="A3555" t="n">
        <v>30227</v>
      </c>
      <c r="B3555" s="53" t="n">
        <v>26</v>
      </c>
      <c r="C3555" s="7" t="n">
        <v>28</v>
      </c>
      <c r="D3555" s="7" t="n">
        <v>17</v>
      </c>
      <c r="E3555" s="7" t="n">
        <v>33437</v>
      </c>
      <c r="F3555" s="7" t="s">
        <v>332</v>
      </c>
      <c r="G3555" s="7" t="n">
        <v>2</v>
      </c>
      <c r="H3555" s="7" t="n">
        <v>0</v>
      </c>
    </row>
    <row r="3556" spans="1:15">
      <c r="A3556" t="s">
        <v>4</v>
      </c>
      <c r="B3556" s="4" t="s">
        <v>5</v>
      </c>
    </row>
    <row r="3557" spans="1:15">
      <c r="A3557" t="n">
        <v>30254</v>
      </c>
      <c r="B3557" s="54" t="n">
        <v>28</v>
      </c>
    </row>
    <row r="3558" spans="1:15">
      <c r="A3558" t="s">
        <v>4</v>
      </c>
      <c r="B3558" s="4" t="s">
        <v>5</v>
      </c>
      <c r="C3558" s="4" t="s">
        <v>10</v>
      </c>
      <c r="D3558" s="4" t="s">
        <v>15</v>
      </c>
    </row>
    <row r="3559" spans="1:15">
      <c r="A3559" t="n">
        <v>30255</v>
      </c>
      <c r="B3559" s="55" t="n">
        <v>89</v>
      </c>
      <c r="C3559" s="7" t="n">
        <v>65533</v>
      </c>
      <c r="D3559" s="7" t="n">
        <v>1</v>
      </c>
    </row>
    <row r="3560" spans="1:15">
      <c r="A3560" t="s">
        <v>4</v>
      </c>
      <c r="B3560" s="4" t="s">
        <v>5</v>
      </c>
      <c r="C3560" s="4" t="s">
        <v>15</v>
      </c>
      <c r="D3560" s="4" t="s">
        <v>10</v>
      </c>
      <c r="E3560" s="4" t="s">
        <v>10</v>
      </c>
      <c r="F3560" s="4" t="s">
        <v>15</v>
      </c>
    </row>
    <row r="3561" spans="1:15">
      <c r="A3561" t="n">
        <v>30259</v>
      </c>
      <c r="B3561" s="56" t="n">
        <v>25</v>
      </c>
      <c r="C3561" s="7" t="n">
        <v>1</v>
      </c>
      <c r="D3561" s="7" t="n">
        <v>750</v>
      </c>
      <c r="E3561" s="7" t="n">
        <v>80</v>
      </c>
      <c r="F3561" s="7" t="n">
        <v>0</v>
      </c>
    </row>
    <row r="3562" spans="1:15">
      <c r="A3562" t="s">
        <v>4</v>
      </c>
      <c r="B3562" s="4" t="s">
        <v>5</v>
      </c>
      <c r="C3562" s="4" t="s">
        <v>6</v>
      </c>
      <c r="D3562" s="4" t="s">
        <v>10</v>
      </c>
    </row>
    <row r="3563" spans="1:15">
      <c r="A3563" t="n">
        <v>30266</v>
      </c>
      <c r="B3563" s="57" t="n">
        <v>29</v>
      </c>
      <c r="C3563" s="7" t="s">
        <v>328</v>
      </c>
      <c r="D3563" s="7" t="n">
        <v>65533</v>
      </c>
    </row>
    <row r="3564" spans="1:15">
      <c r="A3564" t="s">
        <v>4</v>
      </c>
      <c r="B3564" s="4" t="s">
        <v>5</v>
      </c>
      <c r="C3564" s="4" t="s">
        <v>15</v>
      </c>
      <c r="D3564" s="4" t="s">
        <v>10</v>
      </c>
      <c r="E3564" s="4" t="s">
        <v>6</v>
      </c>
    </row>
    <row r="3565" spans="1:15">
      <c r="A3565" t="n">
        <v>30287</v>
      </c>
      <c r="B3565" s="47" t="n">
        <v>51</v>
      </c>
      <c r="C3565" s="7" t="n">
        <v>4</v>
      </c>
      <c r="D3565" s="7" t="n">
        <v>16</v>
      </c>
      <c r="E3565" s="7" t="s">
        <v>122</v>
      </c>
    </row>
    <row r="3566" spans="1:15">
      <c r="A3566" t="s">
        <v>4</v>
      </c>
      <c r="B3566" s="4" t="s">
        <v>5</v>
      </c>
      <c r="C3566" s="4" t="s">
        <v>10</v>
      </c>
    </row>
    <row r="3567" spans="1:15">
      <c r="A3567" t="n">
        <v>30300</v>
      </c>
      <c r="B3567" s="26" t="n">
        <v>16</v>
      </c>
      <c r="C3567" s="7" t="n">
        <v>0</v>
      </c>
    </row>
    <row r="3568" spans="1:15">
      <c r="A3568" t="s">
        <v>4</v>
      </c>
      <c r="B3568" s="4" t="s">
        <v>5</v>
      </c>
      <c r="C3568" s="4" t="s">
        <v>10</v>
      </c>
      <c r="D3568" s="4" t="s">
        <v>15</v>
      </c>
      <c r="E3568" s="4" t="s">
        <v>9</v>
      </c>
      <c r="F3568" s="4" t="s">
        <v>109</v>
      </c>
      <c r="G3568" s="4" t="s">
        <v>15</v>
      </c>
      <c r="H3568" s="4" t="s">
        <v>15</v>
      </c>
    </row>
    <row r="3569" spans="1:8">
      <c r="A3569" t="n">
        <v>30303</v>
      </c>
      <c r="B3569" s="53" t="n">
        <v>26</v>
      </c>
      <c r="C3569" s="7" t="n">
        <v>16</v>
      </c>
      <c r="D3569" s="7" t="n">
        <v>17</v>
      </c>
      <c r="E3569" s="7" t="n">
        <v>14419</v>
      </c>
      <c r="F3569" s="7" t="s">
        <v>333</v>
      </c>
      <c r="G3569" s="7" t="n">
        <v>2</v>
      </c>
      <c r="H3569" s="7" t="n">
        <v>0</v>
      </c>
    </row>
    <row r="3570" spans="1:8">
      <c r="A3570" t="s">
        <v>4</v>
      </c>
      <c r="B3570" s="4" t="s">
        <v>5</v>
      </c>
    </row>
    <row r="3571" spans="1:8">
      <c r="A3571" t="n">
        <v>30341</v>
      </c>
      <c r="B3571" s="54" t="n">
        <v>28</v>
      </c>
    </row>
    <row r="3572" spans="1:8">
      <c r="A3572" t="s">
        <v>4</v>
      </c>
      <c r="B3572" s="4" t="s">
        <v>5</v>
      </c>
      <c r="C3572" s="4" t="s">
        <v>6</v>
      </c>
      <c r="D3572" s="4" t="s">
        <v>10</v>
      </c>
    </row>
    <row r="3573" spans="1:8">
      <c r="A3573" t="n">
        <v>30342</v>
      </c>
      <c r="B3573" s="57" t="n">
        <v>29</v>
      </c>
      <c r="C3573" s="7" t="s">
        <v>14</v>
      </c>
      <c r="D3573" s="7" t="n">
        <v>65533</v>
      </c>
    </row>
    <row r="3574" spans="1:8">
      <c r="A3574" t="s">
        <v>4</v>
      </c>
      <c r="B3574" s="4" t="s">
        <v>5</v>
      </c>
      <c r="C3574" s="4" t="s">
        <v>10</v>
      </c>
      <c r="D3574" s="4" t="s">
        <v>15</v>
      </c>
    </row>
    <row r="3575" spans="1:8">
      <c r="A3575" t="n">
        <v>30346</v>
      </c>
      <c r="B3575" s="55" t="n">
        <v>89</v>
      </c>
      <c r="C3575" s="7" t="n">
        <v>65533</v>
      </c>
      <c r="D3575" s="7" t="n">
        <v>1</v>
      </c>
    </row>
    <row r="3576" spans="1:8">
      <c r="A3576" t="s">
        <v>4</v>
      </c>
      <c r="B3576" s="4" t="s">
        <v>5</v>
      </c>
      <c r="C3576" s="4" t="s">
        <v>15</v>
      </c>
      <c r="D3576" s="4" t="s">
        <v>10</v>
      </c>
      <c r="E3576" s="4" t="s">
        <v>10</v>
      </c>
      <c r="F3576" s="4" t="s">
        <v>15</v>
      </c>
    </row>
    <row r="3577" spans="1:8">
      <c r="A3577" t="n">
        <v>30350</v>
      </c>
      <c r="B3577" s="56" t="n">
        <v>25</v>
      </c>
      <c r="C3577" s="7" t="n">
        <v>1</v>
      </c>
      <c r="D3577" s="7" t="n">
        <v>65535</v>
      </c>
      <c r="E3577" s="7" t="n">
        <v>65535</v>
      </c>
      <c r="F3577" s="7" t="n">
        <v>0</v>
      </c>
    </row>
    <row r="3578" spans="1:8">
      <c r="A3578" t="s">
        <v>4</v>
      </c>
      <c r="B3578" s="4" t="s">
        <v>5</v>
      </c>
      <c r="C3578" s="4" t="s">
        <v>15</v>
      </c>
      <c r="D3578" s="4" t="s">
        <v>10</v>
      </c>
      <c r="E3578" s="4" t="s">
        <v>21</v>
      </c>
    </row>
    <row r="3579" spans="1:8">
      <c r="A3579" t="n">
        <v>30357</v>
      </c>
      <c r="B3579" s="28" t="n">
        <v>58</v>
      </c>
      <c r="C3579" s="7" t="n">
        <v>101</v>
      </c>
      <c r="D3579" s="7" t="n">
        <v>300</v>
      </c>
      <c r="E3579" s="7" t="n">
        <v>1</v>
      </c>
    </row>
    <row r="3580" spans="1:8">
      <c r="A3580" t="s">
        <v>4</v>
      </c>
      <c r="B3580" s="4" t="s">
        <v>5</v>
      </c>
      <c r="C3580" s="4" t="s">
        <v>15</v>
      </c>
      <c r="D3580" s="4" t="s">
        <v>10</v>
      </c>
    </row>
    <row r="3581" spans="1:8">
      <c r="A3581" t="n">
        <v>30365</v>
      </c>
      <c r="B3581" s="28" t="n">
        <v>58</v>
      </c>
      <c r="C3581" s="7" t="n">
        <v>254</v>
      </c>
      <c r="D3581" s="7" t="n">
        <v>0</v>
      </c>
    </row>
    <row r="3582" spans="1:8">
      <c r="A3582" t="s">
        <v>4</v>
      </c>
      <c r="B3582" s="4" t="s">
        <v>5</v>
      </c>
      <c r="C3582" s="4" t="s">
        <v>15</v>
      </c>
    </row>
    <row r="3583" spans="1:8">
      <c r="A3583" t="n">
        <v>30369</v>
      </c>
      <c r="B3583" s="51" t="n">
        <v>116</v>
      </c>
      <c r="C3583" s="7" t="n">
        <v>0</v>
      </c>
    </row>
    <row r="3584" spans="1:8">
      <c r="A3584" t="s">
        <v>4</v>
      </c>
      <c r="B3584" s="4" t="s">
        <v>5</v>
      </c>
      <c r="C3584" s="4" t="s">
        <v>15</v>
      </c>
      <c r="D3584" s="4" t="s">
        <v>10</v>
      </c>
    </row>
    <row r="3585" spans="1:8">
      <c r="A3585" t="n">
        <v>30371</v>
      </c>
      <c r="B3585" s="51" t="n">
        <v>116</v>
      </c>
      <c r="C3585" s="7" t="n">
        <v>2</v>
      </c>
      <c r="D3585" s="7" t="n">
        <v>1</v>
      </c>
    </row>
    <row r="3586" spans="1:8">
      <c r="A3586" t="s">
        <v>4</v>
      </c>
      <c r="B3586" s="4" t="s">
        <v>5</v>
      </c>
      <c r="C3586" s="4" t="s">
        <v>15</v>
      </c>
      <c r="D3586" s="4" t="s">
        <v>9</v>
      </c>
    </row>
    <row r="3587" spans="1:8">
      <c r="A3587" t="n">
        <v>30375</v>
      </c>
      <c r="B3587" s="51" t="n">
        <v>116</v>
      </c>
      <c r="C3587" s="7" t="n">
        <v>5</v>
      </c>
      <c r="D3587" s="7" t="n">
        <v>1112014848</v>
      </c>
    </row>
    <row r="3588" spans="1:8">
      <c r="A3588" t="s">
        <v>4</v>
      </c>
      <c r="B3588" s="4" t="s">
        <v>5</v>
      </c>
      <c r="C3588" s="4" t="s">
        <v>15</v>
      </c>
      <c r="D3588" s="4" t="s">
        <v>10</v>
      </c>
    </row>
    <row r="3589" spans="1:8">
      <c r="A3589" t="n">
        <v>30381</v>
      </c>
      <c r="B3589" s="51" t="n">
        <v>116</v>
      </c>
      <c r="C3589" s="7" t="n">
        <v>6</v>
      </c>
      <c r="D3589" s="7" t="n">
        <v>1</v>
      </c>
    </row>
    <row r="3590" spans="1:8">
      <c r="A3590" t="s">
        <v>4</v>
      </c>
      <c r="B3590" s="4" t="s">
        <v>5</v>
      </c>
      <c r="C3590" s="4" t="s">
        <v>15</v>
      </c>
      <c r="D3590" s="4" t="s">
        <v>15</v>
      </c>
      <c r="E3590" s="4" t="s">
        <v>21</v>
      </c>
      <c r="F3590" s="4" t="s">
        <v>21</v>
      </c>
      <c r="G3590" s="4" t="s">
        <v>21</v>
      </c>
      <c r="H3590" s="4" t="s">
        <v>10</v>
      </c>
    </row>
    <row r="3591" spans="1:8">
      <c r="A3591" t="n">
        <v>30385</v>
      </c>
      <c r="B3591" s="32" t="n">
        <v>45</v>
      </c>
      <c r="C3591" s="7" t="n">
        <v>2</v>
      </c>
      <c r="D3591" s="7" t="n">
        <v>3</v>
      </c>
      <c r="E3591" s="7" t="n">
        <v>0</v>
      </c>
      <c r="F3591" s="7" t="n">
        <v>5</v>
      </c>
      <c r="G3591" s="7" t="n">
        <v>-114.300003051758</v>
      </c>
      <c r="H3591" s="7" t="n">
        <v>0</v>
      </c>
    </row>
    <row r="3592" spans="1:8">
      <c r="A3592" t="s">
        <v>4</v>
      </c>
      <c r="B3592" s="4" t="s">
        <v>5</v>
      </c>
      <c r="C3592" s="4" t="s">
        <v>15</v>
      </c>
      <c r="D3592" s="4" t="s">
        <v>15</v>
      </c>
      <c r="E3592" s="4" t="s">
        <v>21</v>
      </c>
      <c r="F3592" s="4" t="s">
        <v>21</v>
      </c>
      <c r="G3592" s="4" t="s">
        <v>21</v>
      </c>
      <c r="H3592" s="4" t="s">
        <v>10</v>
      </c>
      <c r="I3592" s="4" t="s">
        <v>15</v>
      </c>
    </row>
    <row r="3593" spans="1:8">
      <c r="A3593" t="n">
        <v>30402</v>
      </c>
      <c r="B3593" s="32" t="n">
        <v>45</v>
      </c>
      <c r="C3593" s="7" t="n">
        <v>4</v>
      </c>
      <c r="D3593" s="7" t="n">
        <v>3</v>
      </c>
      <c r="E3593" s="7" t="n">
        <v>0</v>
      </c>
      <c r="F3593" s="7" t="n">
        <v>0</v>
      </c>
      <c r="G3593" s="7" t="n">
        <v>0</v>
      </c>
      <c r="H3593" s="7" t="n">
        <v>0</v>
      </c>
      <c r="I3593" s="7" t="n">
        <v>1</v>
      </c>
    </row>
    <row r="3594" spans="1:8">
      <c r="A3594" t="s">
        <v>4</v>
      </c>
      <c r="B3594" s="4" t="s">
        <v>5</v>
      </c>
      <c r="C3594" s="4" t="s">
        <v>15</v>
      </c>
      <c r="D3594" s="4" t="s">
        <v>15</v>
      </c>
      <c r="E3594" s="4" t="s">
        <v>21</v>
      </c>
      <c r="F3594" s="4" t="s">
        <v>10</v>
      </c>
    </row>
    <row r="3595" spans="1:8">
      <c r="A3595" t="n">
        <v>30420</v>
      </c>
      <c r="B3595" s="32" t="n">
        <v>45</v>
      </c>
      <c r="C3595" s="7" t="n">
        <v>5</v>
      </c>
      <c r="D3595" s="7" t="n">
        <v>3</v>
      </c>
      <c r="E3595" s="7" t="n">
        <v>10</v>
      </c>
      <c r="F3595" s="7" t="n">
        <v>0</v>
      </c>
    </row>
    <row r="3596" spans="1:8">
      <c r="A3596" t="s">
        <v>4</v>
      </c>
      <c r="B3596" s="4" t="s">
        <v>5</v>
      </c>
      <c r="C3596" s="4" t="s">
        <v>15</v>
      </c>
      <c r="D3596" s="4" t="s">
        <v>15</v>
      </c>
      <c r="E3596" s="4" t="s">
        <v>21</v>
      </c>
      <c r="F3596" s="4" t="s">
        <v>10</v>
      </c>
    </row>
    <row r="3597" spans="1:8">
      <c r="A3597" t="n">
        <v>30429</v>
      </c>
      <c r="B3597" s="32" t="n">
        <v>45</v>
      </c>
      <c r="C3597" s="7" t="n">
        <v>11</v>
      </c>
      <c r="D3597" s="7" t="n">
        <v>3</v>
      </c>
      <c r="E3597" s="7" t="n">
        <v>32.9000015258789</v>
      </c>
      <c r="F3597" s="7" t="n">
        <v>0</v>
      </c>
    </row>
    <row r="3598" spans="1:8">
      <c r="A3598" t="s">
        <v>4</v>
      </c>
      <c r="B3598" s="4" t="s">
        <v>5</v>
      </c>
      <c r="C3598" s="4" t="s">
        <v>15</v>
      </c>
      <c r="D3598" s="4" t="s">
        <v>15</v>
      </c>
      <c r="E3598" s="4" t="s">
        <v>21</v>
      </c>
      <c r="F3598" s="4" t="s">
        <v>21</v>
      </c>
      <c r="G3598" s="4" t="s">
        <v>21</v>
      </c>
      <c r="H3598" s="4" t="s">
        <v>10</v>
      </c>
    </row>
    <row r="3599" spans="1:8">
      <c r="A3599" t="n">
        <v>30438</v>
      </c>
      <c r="B3599" s="32" t="n">
        <v>45</v>
      </c>
      <c r="C3599" s="7" t="n">
        <v>2</v>
      </c>
      <c r="D3599" s="7" t="n">
        <v>3</v>
      </c>
      <c r="E3599" s="7" t="n">
        <v>0</v>
      </c>
      <c r="F3599" s="7" t="n">
        <v>5.98000001907349</v>
      </c>
      <c r="G3599" s="7" t="n">
        <v>-114.300003051758</v>
      </c>
      <c r="H3599" s="7" t="n">
        <v>6000</v>
      </c>
    </row>
    <row r="3600" spans="1:8">
      <c r="A3600" t="s">
        <v>4</v>
      </c>
      <c r="B3600" s="4" t="s">
        <v>5</v>
      </c>
      <c r="C3600" s="4" t="s">
        <v>15</v>
      </c>
      <c r="D3600" s="4" t="s">
        <v>15</v>
      </c>
      <c r="E3600" s="4" t="s">
        <v>21</v>
      </c>
      <c r="F3600" s="4" t="s">
        <v>21</v>
      </c>
      <c r="G3600" s="4" t="s">
        <v>21</v>
      </c>
      <c r="H3600" s="4" t="s">
        <v>10</v>
      </c>
      <c r="I3600" s="4" t="s">
        <v>15</v>
      </c>
    </row>
    <row r="3601" spans="1:9">
      <c r="A3601" t="n">
        <v>30455</v>
      </c>
      <c r="B3601" s="32" t="n">
        <v>45</v>
      </c>
      <c r="C3601" s="7" t="n">
        <v>17</v>
      </c>
      <c r="D3601" s="7" t="n">
        <v>3</v>
      </c>
      <c r="E3601" s="7" t="n">
        <v>20</v>
      </c>
      <c r="F3601" s="7" t="n">
        <v>-280</v>
      </c>
      <c r="G3601" s="7" t="n">
        <v>0</v>
      </c>
      <c r="H3601" s="7" t="n">
        <v>6000</v>
      </c>
      <c r="I3601" s="7" t="n">
        <v>1</v>
      </c>
    </row>
    <row r="3602" spans="1:9">
      <c r="A3602" t="s">
        <v>4</v>
      </c>
      <c r="B3602" s="4" t="s">
        <v>5</v>
      </c>
      <c r="C3602" s="4" t="s">
        <v>15</v>
      </c>
      <c r="D3602" s="4" t="s">
        <v>15</v>
      </c>
      <c r="E3602" s="4" t="s">
        <v>21</v>
      </c>
      <c r="F3602" s="4" t="s">
        <v>10</v>
      </c>
    </row>
    <row r="3603" spans="1:9">
      <c r="A3603" t="n">
        <v>30473</v>
      </c>
      <c r="B3603" s="32" t="n">
        <v>45</v>
      </c>
      <c r="C3603" s="7" t="n">
        <v>5</v>
      </c>
      <c r="D3603" s="7" t="n">
        <v>3</v>
      </c>
      <c r="E3603" s="7" t="n">
        <v>15</v>
      </c>
      <c r="F3603" s="7" t="n">
        <v>6000</v>
      </c>
    </row>
    <row r="3604" spans="1:9">
      <c r="A3604" t="s">
        <v>4</v>
      </c>
      <c r="B3604" s="4" t="s">
        <v>5</v>
      </c>
      <c r="C3604" s="4" t="s">
        <v>10</v>
      </c>
      <c r="D3604" s="4" t="s">
        <v>10</v>
      </c>
      <c r="E3604" s="4" t="s">
        <v>10</v>
      </c>
    </row>
    <row r="3605" spans="1:9">
      <c r="A3605" t="n">
        <v>30482</v>
      </c>
      <c r="B3605" s="67" t="n">
        <v>61</v>
      </c>
      <c r="C3605" s="7" t="n">
        <v>28</v>
      </c>
      <c r="D3605" s="7" t="n">
        <v>0</v>
      </c>
      <c r="E3605" s="7" t="n">
        <v>0</v>
      </c>
    </row>
    <row r="3606" spans="1:9">
      <c r="A3606" t="s">
        <v>4</v>
      </c>
      <c r="B3606" s="4" t="s">
        <v>5</v>
      </c>
      <c r="C3606" s="4" t="s">
        <v>10</v>
      </c>
      <c r="D3606" s="4" t="s">
        <v>10</v>
      </c>
      <c r="E3606" s="4" t="s">
        <v>10</v>
      </c>
    </row>
    <row r="3607" spans="1:9">
      <c r="A3607" t="n">
        <v>30489</v>
      </c>
      <c r="B3607" s="67" t="n">
        <v>61</v>
      </c>
      <c r="C3607" s="7" t="n">
        <v>29</v>
      </c>
      <c r="D3607" s="7" t="n">
        <v>0</v>
      </c>
      <c r="E3607" s="7" t="n">
        <v>0</v>
      </c>
    </row>
    <row r="3608" spans="1:9">
      <c r="A3608" t="s">
        <v>4</v>
      </c>
      <c r="B3608" s="4" t="s">
        <v>5</v>
      </c>
      <c r="C3608" s="4" t="s">
        <v>10</v>
      </c>
      <c r="D3608" s="4" t="s">
        <v>10</v>
      </c>
      <c r="E3608" s="4" t="s">
        <v>21</v>
      </c>
      <c r="F3608" s="4" t="s">
        <v>15</v>
      </c>
    </row>
    <row r="3609" spans="1:9">
      <c r="A3609" t="n">
        <v>30496</v>
      </c>
      <c r="B3609" s="66" t="n">
        <v>53</v>
      </c>
      <c r="C3609" s="7" t="n">
        <v>0</v>
      </c>
      <c r="D3609" s="7" t="n">
        <v>16</v>
      </c>
      <c r="E3609" s="7" t="n">
        <v>0</v>
      </c>
      <c r="F3609" s="7" t="n">
        <v>0</v>
      </c>
    </row>
    <row r="3610" spans="1:9">
      <c r="A3610" t="s">
        <v>4</v>
      </c>
      <c r="B3610" s="4" t="s">
        <v>5</v>
      </c>
      <c r="C3610" s="4" t="s">
        <v>10</v>
      </c>
      <c r="D3610" s="4" t="s">
        <v>10</v>
      </c>
      <c r="E3610" s="4" t="s">
        <v>21</v>
      </c>
      <c r="F3610" s="4" t="s">
        <v>15</v>
      </c>
    </row>
    <row r="3611" spans="1:9">
      <c r="A3611" t="n">
        <v>30506</v>
      </c>
      <c r="B3611" s="66" t="n">
        <v>53</v>
      </c>
      <c r="C3611" s="7" t="n">
        <v>61491</v>
      </c>
      <c r="D3611" s="7" t="n">
        <v>16</v>
      </c>
      <c r="E3611" s="7" t="n">
        <v>0</v>
      </c>
      <c r="F3611" s="7" t="n">
        <v>0</v>
      </c>
    </row>
    <row r="3612" spans="1:9">
      <c r="A3612" t="s">
        <v>4</v>
      </c>
      <c r="B3612" s="4" t="s">
        <v>5</v>
      </c>
      <c r="C3612" s="4" t="s">
        <v>10</v>
      </c>
      <c r="D3612" s="4" t="s">
        <v>10</v>
      </c>
      <c r="E3612" s="4" t="s">
        <v>21</v>
      </c>
      <c r="F3612" s="4" t="s">
        <v>15</v>
      </c>
    </row>
    <row r="3613" spans="1:9">
      <c r="A3613" t="n">
        <v>30516</v>
      </c>
      <c r="B3613" s="66" t="n">
        <v>53</v>
      </c>
      <c r="C3613" s="7" t="n">
        <v>61492</v>
      </c>
      <c r="D3613" s="7" t="n">
        <v>16</v>
      </c>
      <c r="E3613" s="7" t="n">
        <v>0</v>
      </c>
      <c r="F3613" s="7" t="n">
        <v>0</v>
      </c>
    </row>
    <row r="3614" spans="1:9">
      <c r="A3614" t="s">
        <v>4</v>
      </c>
      <c r="B3614" s="4" t="s">
        <v>5</v>
      </c>
      <c r="C3614" s="4" t="s">
        <v>10</v>
      </c>
      <c r="D3614" s="4" t="s">
        <v>10</v>
      </c>
      <c r="E3614" s="4" t="s">
        <v>21</v>
      </c>
      <c r="F3614" s="4" t="s">
        <v>15</v>
      </c>
    </row>
    <row r="3615" spans="1:9">
      <c r="A3615" t="n">
        <v>30526</v>
      </c>
      <c r="B3615" s="66" t="n">
        <v>53</v>
      </c>
      <c r="C3615" s="7" t="n">
        <v>61493</v>
      </c>
      <c r="D3615" s="7" t="n">
        <v>16</v>
      </c>
      <c r="E3615" s="7" t="n">
        <v>0</v>
      </c>
      <c r="F3615" s="7" t="n">
        <v>0</v>
      </c>
    </row>
    <row r="3616" spans="1:9">
      <c r="A3616" t="s">
        <v>4</v>
      </c>
      <c r="B3616" s="4" t="s">
        <v>5</v>
      </c>
      <c r="C3616" s="4" t="s">
        <v>10</v>
      </c>
      <c r="D3616" s="4" t="s">
        <v>10</v>
      </c>
      <c r="E3616" s="4" t="s">
        <v>21</v>
      </c>
      <c r="F3616" s="4" t="s">
        <v>15</v>
      </c>
    </row>
    <row r="3617" spans="1:9">
      <c r="A3617" t="n">
        <v>30536</v>
      </c>
      <c r="B3617" s="66" t="n">
        <v>53</v>
      </c>
      <c r="C3617" s="7" t="n">
        <v>61494</v>
      </c>
      <c r="D3617" s="7" t="n">
        <v>16</v>
      </c>
      <c r="E3617" s="7" t="n">
        <v>0</v>
      </c>
      <c r="F3617" s="7" t="n">
        <v>0</v>
      </c>
    </row>
    <row r="3618" spans="1:9">
      <c r="A3618" t="s">
        <v>4</v>
      </c>
      <c r="B3618" s="4" t="s">
        <v>5</v>
      </c>
      <c r="C3618" s="4" t="s">
        <v>10</v>
      </c>
      <c r="D3618" s="4" t="s">
        <v>10</v>
      </c>
      <c r="E3618" s="4" t="s">
        <v>21</v>
      </c>
      <c r="F3618" s="4" t="s">
        <v>15</v>
      </c>
    </row>
    <row r="3619" spans="1:9">
      <c r="A3619" t="n">
        <v>30546</v>
      </c>
      <c r="B3619" s="66" t="n">
        <v>53</v>
      </c>
      <c r="C3619" s="7" t="n">
        <v>61495</v>
      </c>
      <c r="D3619" s="7" t="n">
        <v>16</v>
      </c>
      <c r="E3619" s="7" t="n">
        <v>0</v>
      </c>
      <c r="F3619" s="7" t="n">
        <v>0</v>
      </c>
    </row>
    <row r="3620" spans="1:9">
      <c r="A3620" t="s">
        <v>4</v>
      </c>
      <c r="B3620" s="4" t="s">
        <v>5</v>
      </c>
      <c r="C3620" s="4" t="s">
        <v>10</v>
      </c>
      <c r="D3620" s="4" t="s">
        <v>10</v>
      </c>
      <c r="E3620" s="4" t="s">
        <v>21</v>
      </c>
      <c r="F3620" s="4" t="s">
        <v>15</v>
      </c>
    </row>
    <row r="3621" spans="1:9">
      <c r="A3621" t="n">
        <v>30556</v>
      </c>
      <c r="B3621" s="66" t="n">
        <v>53</v>
      </c>
      <c r="C3621" s="7" t="n">
        <v>61496</v>
      </c>
      <c r="D3621" s="7" t="n">
        <v>16</v>
      </c>
      <c r="E3621" s="7" t="n">
        <v>0</v>
      </c>
      <c r="F3621" s="7" t="n">
        <v>0</v>
      </c>
    </row>
    <row r="3622" spans="1:9">
      <c r="A3622" t="s">
        <v>4</v>
      </c>
      <c r="B3622" s="4" t="s">
        <v>5</v>
      </c>
      <c r="C3622" s="4" t="s">
        <v>10</v>
      </c>
      <c r="D3622" s="4" t="s">
        <v>10</v>
      </c>
      <c r="E3622" s="4" t="s">
        <v>10</v>
      </c>
    </row>
    <row r="3623" spans="1:9">
      <c r="A3623" t="n">
        <v>30566</v>
      </c>
      <c r="B3623" s="67" t="n">
        <v>61</v>
      </c>
      <c r="C3623" s="7" t="n">
        <v>0</v>
      </c>
      <c r="D3623" s="7" t="n">
        <v>16</v>
      </c>
      <c r="E3623" s="7" t="n">
        <v>1000</v>
      </c>
    </row>
    <row r="3624" spans="1:9">
      <c r="A3624" t="s">
        <v>4</v>
      </c>
      <c r="B3624" s="4" t="s">
        <v>5</v>
      </c>
      <c r="C3624" s="4" t="s">
        <v>10</v>
      </c>
      <c r="D3624" s="4" t="s">
        <v>10</v>
      </c>
      <c r="E3624" s="4" t="s">
        <v>10</v>
      </c>
    </row>
    <row r="3625" spans="1:9">
      <c r="A3625" t="n">
        <v>30573</v>
      </c>
      <c r="B3625" s="67" t="n">
        <v>61</v>
      </c>
      <c r="C3625" s="7" t="n">
        <v>61491</v>
      </c>
      <c r="D3625" s="7" t="n">
        <v>16</v>
      </c>
      <c r="E3625" s="7" t="n">
        <v>1000</v>
      </c>
    </row>
    <row r="3626" spans="1:9">
      <c r="A3626" t="s">
        <v>4</v>
      </c>
      <c r="B3626" s="4" t="s">
        <v>5</v>
      </c>
      <c r="C3626" s="4" t="s">
        <v>10</v>
      </c>
      <c r="D3626" s="4" t="s">
        <v>10</v>
      </c>
      <c r="E3626" s="4" t="s">
        <v>10</v>
      </c>
    </row>
    <row r="3627" spans="1:9">
      <c r="A3627" t="n">
        <v>30580</v>
      </c>
      <c r="B3627" s="67" t="n">
        <v>61</v>
      </c>
      <c r="C3627" s="7" t="n">
        <v>61492</v>
      </c>
      <c r="D3627" s="7" t="n">
        <v>16</v>
      </c>
      <c r="E3627" s="7" t="n">
        <v>1000</v>
      </c>
    </row>
    <row r="3628" spans="1:9">
      <c r="A3628" t="s">
        <v>4</v>
      </c>
      <c r="B3628" s="4" t="s">
        <v>5</v>
      </c>
      <c r="C3628" s="4" t="s">
        <v>10</v>
      </c>
      <c r="D3628" s="4" t="s">
        <v>10</v>
      </c>
      <c r="E3628" s="4" t="s">
        <v>10</v>
      </c>
    </row>
    <row r="3629" spans="1:9">
      <c r="A3629" t="n">
        <v>30587</v>
      </c>
      <c r="B3629" s="67" t="n">
        <v>61</v>
      </c>
      <c r="C3629" s="7" t="n">
        <v>61493</v>
      </c>
      <c r="D3629" s="7" t="n">
        <v>16</v>
      </c>
      <c r="E3629" s="7" t="n">
        <v>1000</v>
      </c>
    </row>
    <row r="3630" spans="1:9">
      <c r="A3630" t="s">
        <v>4</v>
      </c>
      <c r="B3630" s="4" t="s">
        <v>5</v>
      </c>
      <c r="C3630" s="4" t="s">
        <v>10</v>
      </c>
      <c r="D3630" s="4" t="s">
        <v>10</v>
      </c>
      <c r="E3630" s="4" t="s">
        <v>10</v>
      </c>
    </row>
    <row r="3631" spans="1:9">
      <c r="A3631" t="n">
        <v>30594</v>
      </c>
      <c r="B3631" s="67" t="n">
        <v>61</v>
      </c>
      <c r="C3631" s="7" t="n">
        <v>61494</v>
      </c>
      <c r="D3631" s="7" t="n">
        <v>16</v>
      </c>
      <c r="E3631" s="7" t="n">
        <v>1000</v>
      </c>
    </row>
    <row r="3632" spans="1:9">
      <c r="A3632" t="s">
        <v>4</v>
      </c>
      <c r="B3632" s="4" t="s">
        <v>5</v>
      </c>
      <c r="C3632" s="4" t="s">
        <v>10</v>
      </c>
      <c r="D3632" s="4" t="s">
        <v>10</v>
      </c>
      <c r="E3632" s="4" t="s">
        <v>10</v>
      </c>
    </row>
    <row r="3633" spans="1:6">
      <c r="A3633" t="n">
        <v>30601</v>
      </c>
      <c r="B3633" s="67" t="n">
        <v>61</v>
      </c>
      <c r="C3633" s="7" t="n">
        <v>61495</v>
      </c>
      <c r="D3633" s="7" t="n">
        <v>16</v>
      </c>
      <c r="E3633" s="7" t="n">
        <v>1000</v>
      </c>
    </row>
    <row r="3634" spans="1:6">
      <c r="A3634" t="s">
        <v>4</v>
      </c>
      <c r="B3634" s="4" t="s">
        <v>5</v>
      </c>
      <c r="C3634" s="4" t="s">
        <v>10</v>
      </c>
      <c r="D3634" s="4" t="s">
        <v>10</v>
      </c>
      <c r="E3634" s="4" t="s">
        <v>10</v>
      </c>
    </row>
    <row r="3635" spans="1:6">
      <c r="A3635" t="n">
        <v>30608</v>
      </c>
      <c r="B3635" s="67" t="n">
        <v>61</v>
      </c>
      <c r="C3635" s="7" t="n">
        <v>61496</v>
      </c>
      <c r="D3635" s="7" t="n">
        <v>16</v>
      </c>
      <c r="E3635" s="7" t="n">
        <v>1000</v>
      </c>
    </row>
    <row r="3636" spans="1:6">
      <c r="A3636" t="s">
        <v>4</v>
      </c>
      <c r="B3636" s="4" t="s">
        <v>5</v>
      </c>
      <c r="C3636" s="4" t="s">
        <v>15</v>
      </c>
      <c r="D3636" s="4" t="s">
        <v>10</v>
      </c>
    </row>
    <row r="3637" spans="1:6">
      <c r="A3637" t="n">
        <v>30615</v>
      </c>
      <c r="B3637" s="28" t="n">
        <v>58</v>
      </c>
      <c r="C3637" s="7" t="n">
        <v>255</v>
      </c>
      <c r="D3637" s="7" t="n">
        <v>0</v>
      </c>
    </row>
    <row r="3638" spans="1:6">
      <c r="A3638" t="s">
        <v>4</v>
      </c>
      <c r="B3638" s="4" t="s">
        <v>5</v>
      </c>
      <c r="C3638" s="4" t="s">
        <v>9</v>
      </c>
    </row>
    <row r="3639" spans="1:6">
      <c r="A3639" t="n">
        <v>30619</v>
      </c>
      <c r="B3639" s="63" t="n">
        <v>15</v>
      </c>
      <c r="C3639" s="7" t="n">
        <v>256</v>
      </c>
    </row>
    <row r="3640" spans="1:6">
      <c r="A3640" t="s">
        <v>4</v>
      </c>
      <c r="B3640" s="4" t="s">
        <v>5</v>
      </c>
      <c r="C3640" s="4" t="s">
        <v>10</v>
      </c>
      <c r="D3640" s="4" t="s">
        <v>15</v>
      </c>
      <c r="E3640" s="4" t="s">
        <v>15</v>
      </c>
      <c r="F3640" s="4" t="s">
        <v>6</v>
      </c>
    </row>
    <row r="3641" spans="1:6">
      <c r="A3641" t="n">
        <v>30624</v>
      </c>
      <c r="B3641" s="23" t="n">
        <v>20</v>
      </c>
      <c r="C3641" s="7" t="n">
        <v>29</v>
      </c>
      <c r="D3641" s="7" t="n">
        <v>2</v>
      </c>
      <c r="E3641" s="7" t="n">
        <v>11</v>
      </c>
      <c r="F3641" s="7" t="s">
        <v>334</v>
      </c>
    </row>
    <row r="3642" spans="1:6">
      <c r="A3642" t="s">
        <v>4</v>
      </c>
      <c r="B3642" s="4" t="s">
        <v>5</v>
      </c>
      <c r="C3642" s="4" t="s">
        <v>10</v>
      </c>
      <c r="D3642" s="4" t="s">
        <v>15</v>
      </c>
      <c r="E3642" s="4" t="s">
        <v>15</v>
      </c>
      <c r="F3642" s="4" t="s">
        <v>6</v>
      </c>
    </row>
    <row r="3643" spans="1:6">
      <c r="A3643" t="n">
        <v>30651</v>
      </c>
      <c r="B3643" s="23" t="n">
        <v>20</v>
      </c>
      <c r="C3643" s="7" t="n">
        <v>28</v>
      </c>
      <c r="D3643" s="7" t="n">
        <v>2</v>
      </c>
      <c r="E3643" s="7" t="n">
        <v>11</v>
      </c>
      <c r="F3643" s="7" t="s">
        <v>335</v>
      </c>
    </row>
    <row r="3644" spans="1:6">
      <c r="A3644" t="s">
        <v>4</v>
      </c>
      <c r="B3644" s="4" t="s">
        <v>5</v>
      </c>
      <c r="C3644" s="4" t="s">
        <v>15</v>
      </c>
      <c r="D3644" s="4" t="s">
        <v>10</v>
      </c>
      <c r="E3644" s="4" t="s">
        <v>10</v>
      </c>
      <c r="F3644" s="4" t="s">
        <v>10</v>
      </c>
      <c r="G3644" s="4" t="s">
        <v>10</v>
      </c>
      <c r="H3644" s="4" t="s">
        <v>10</v>
      </c>
      <c r="I3644" s="4" t="s">
        <v>6</v>
      </c>
      <c r="J3644" s="4" t="s">
        <v>21</v>
      </c>
      <c r="K3644" s="4" t="s">
        <v>21</v>
      </c>
      <c r="L3644" s="4" t="s">
        <v>21</v>
      </c>
      <c r="M3644" s="4" t="s">
        <v>9</v>
      </c>
      <c r="N3644" s="4" t="s">
        <v>9</v>
      </c>
      <c r="O3644" s="4" t="s">
        <v>21</v>
      </c>
      <c r="P3644" s="4" t="s">
        <v>21</v>
      </c>
      <c r="Q3644" s="4" t="s">
        <v>21</v>
      </c>
      <c r="R3644" s="4" t="s">
        <v>21</v>
      </c>
      <c r="S3644" s="4" t="s">
        <v>15</v>
      </c>
    </row>
    <row r="3645" spans="1:6">
      <c r="A3645" t="n">
        <v>30678</v>
      </c>
      <c r="B3645" s="10" t="n">
        <v>39</v>
      </c>
      <c r="C3645" s="7" t="n">
        <v>12</v>
      </c>
      <c r="D3645" s="7" t="n">
        <v>65533</v>
      </c>
      <c r="E3645" s="7" t="n">
        <v>210</v>
      </c>
      <c r="F3645" s="7" t="n">
        <v>0</v>
      </c>
      <c r="G3645" s="7" t="n">
        <v>65533</v>
      </c>
      <c r="H3645" s="7" t="n">
        <v>0</v>
      </c>
      <c r="I3645" s="7" t="s">
        <v>14</v>
      </c>
      <c r="J3645" s="7" t="n">
        <v>0</v>
      </c>
      <c r="K3645" s="7" t="n">
        <v>3.79999995231628</v>
      </c>
      <c r="L3645" s="7" t="n">
        <v>-124</v>
      </c>
      <c r="M3645" s="7" t="n">
        <v>0</v>
      </c>
      <c r="N3645" s="7" t="n">
        <v>0</v>
      </c>
      <c r="O3645" s="7" t="n">
        <v>0</v>
      </c>
      <c r="P3645" s="7" t="n">
        <v>1</v>
      </c>
      <c r="Q3645" s="7" t="n">
        <v>0.600000023841858</v>
      </c>
      <c r="R3645" s="7" t="n">
        <v>1</v>
      </c>
      <c r="S3645" s="7" t="n">
        <v>255</v>
      </c>
    </row>
    <row r="3646" spans="1:6">
      <c r="A3646" t="s">
        <v>4</v>
      </c>
      <c r="B3646" s="4" t="s">
        <v>5</v>
      </c>
      <c r="C3646" s="4" t="s">
        <v>15</v>
      </c>
      <c r="D3646" s="4" t="s">
        <v>10</v>
      </c>
      <c r="E3646" s="4" t="s">
        <v>10</v>
      </c>
      <c r="F3646" s="4" t="s">
        <v>9</v>
      </c>
    </row>
    <row r="3647" spans="1:6">
      <c r="A3647" t="n">
        <v>30728</v>
      </c>
      <c r="B3647" s="59" t="n">
        <v>84</v>
      </c>
      <c r="C3647" s="7" t="n">
        <v>0</v>
      </c>
      <c r="D3647" s="7" t="n">
        <v>2</v>
      </c>
      <c r="E3647" s="7" t="n">
        <v>1000</v>
      </c>
      <c r="F3647" s="7" t="n">
        <v>1053609165</v>
      </c>
    </row>
    <row r="3648" spans="1:6">
      <c r="A3648" t="s">
        <v>4</v>
      </c>
      <c r="B3648" s="4" t="s">
        <v>5</v>
      </c>
      <c r="C3648" s="4" t="s">
        <v>10</v>
      </c>
    </row>
    <row r="3649" spans="1:19">
      <c r="A3649" t="n">
        <v>30738</v>
      </c>
      <c r="B3649" s="26" t="n">
        <v>16</v>
      </c>
      <c r="C3649" s="7" t="n">
        <v>900</v>
      </c>
    </row>
    <row r="3650" spans="1:19">
      <c r="A3650" t="s">
        <v>4</v>
      </c>
      <c r="B3650" s="4" t="s">
        <v>5</v>
      </c>
      <c r="C3650" s="4" t="s">
        <v>15</v>
      </c>
      <c r="D3650" s="4" t="s">
        <v>21</v>
      </c>
      <c r="E3650" s="4" t="s">
        <v>21</v>
      </c>
      <c r="F3650" s="4" t="s">
        <v>21</v>
      </c>
    </row>
    <row r="3651" spans="1:19">
      <c r="A3651" t="n">
        <v>30741</v>
      </c>
      <c r="B3651" s="32" t="n">
        <v>45</v>
      </c>
      <c r="C3651" s="7" t="n">
        <v>9</v>
      </c>
      <c r="D3651" s="7" t="n">
        <v>0.300000011920929</v>
      </c>
      <c r="E3651" s="7" t="n">
        <v>0.300000011920929</v>
      </c>
      <c r="F3651" s="7" t="n">
        <v>3.5</v>
      </c>
    </row>
    <row r="3652" spans="1:19">
      <c r="A3652" t="s">
        <v>4</v>
      </c>
      <c r="B3652" s="4" t="s">
        <v>5</v>
      </c>
      <c r="C3652" s="4" t="s">
        <v>15</v>
      </c>
      <c r="D3652" s="4" t="s">
        <v>9</v>
      </c>
      <c r="E3652" s="4" t="s">
        <v>9</v>
      </c>
      <c r="F3652" s="4" t="s">
        <v>9</v>
      </c>
    </row>
    <row r="3653" spans="1:19">
      <c r="A3653" t="n">
        <v>30755</v>
      </c>
      <c r="B3653" s="13" t="n">
        <v>50</v>
      </c>
      <c r="C3653" s="7" t="n">
        <v>255</v>
      </c>
      <c r="D3653" s="7" t="n">
        <v>1050253722</v>
      </c>
      <c r="E3653" s="7" t="n">
        <v>1065353216</v>
      </c>
      <c r="F3653" s="7" t="n">
        <v>1045220557</v>
      </c>
    </row>
    <row r="3654" spans="1:19">
      <c r="A3654" t="s">
        <v>4</v>
      </c>
      <c r="B3654" s="4" t="s">
        <v>5</v>
      </c>
      <c r="C3654" s="4" t="s">
        <v>15</v>
      </c>
      <c r="D3654" s="4" t="s">
        <v>10</v>
      </c>
      <c r="E3654" s="4" t="s">
        <v>10</v>
      </c>
      <c r="F3654" s="4" t="s">
        <v>10</v>
      </c>
      <c r="G3654" s="4" t="s">
        <v>10</v>
      </c>
      <c r="H3654" s="4" t="s">
        <v>10</v>
      </c>
      <c r="I3654" s="4" t="s">
        <v>6</v>
      </c>
      <c r="J3654" s="4" t="s">
        <v>21</v>
      </c>
      <c r="K3654" s="4" t="s">
        <v>21</v>
      </c>
      <c r="L3654" s="4" t="s">
        <v>21</v>
      </c>
      <c r="M3654" s="4" t="s">
        <v>9</v>
      </c>
      <c r="N3654" s="4" t="s">
        <v>9</v>
      </c>
      <c r="O3654" s="4" t="s">
        <v>21</v>
      </c>
      <c r="P3654" s="4" t="s">
        <v>21</v>
      </c>
      <c r="Q3654" s="4" t="s">
        <v>21</v>
      </c>
      <c r="R3654" s="4" t="s">
        <v>21</v>
      </c>
      <c r="S3654" s="4" t="s">
        <v>15</v>
      </c>
    </row>
    <row r="3655" spans="1:19">
      <c r="A3655" t="n">
        <v>30769</v>
      </c>
      <c r="B3655" s="10" t="n">
        <v>39</v>
      </c>
      <c r="C3655" s="7" t="n">
        <v>12</v>
      </c>
      <c r="D3655" s="7" t="n">
        <v>65533</v>
      </c>
      <c r="E3655" s="7" t="n">
        <v>207</v>
      </c>
      <c r="F3655" s="7" t="n">
        <v>0</v>
      </c>
      <c r="G3655" s="7" t="n">
        <v>65533</v>
      </c>
      <c r="H3655" s="7" t="n">
        <v>0</v>
      </c>
      <c r="I3655" s="7" t="s">
        <v>14</v>
      </c>
      <c r="J3655" s="7" t="n">
        <v>7</v>
      </c>
      <c r="K3655" s="7" t="n">
        <v>3.70000004768372</v>
      </c>
      <c r="L3655" s="7" t="n">
        <v>-117</v>
      </c>
      <c r="M3655" s="7" t="n">
        <v>0</v>
      </c>
      <c r="N3655" s="7" t="n">
        <v>0</v>
      </c>
      <c r="O3655" s="7" t="n">
        <v>0</v>
      </c>
      <c r="P3655" s="7" t="n">
        <v>1</v>
      </c>
      <c r="Q3655" s="7" t="n">
        <v>1</v>
      </c>
      <c r="R3655" s="7" t="n">
        <v>1</v>
      </c>
      <c r="S3655" s="7" t="n">
        <v>255</v>
      </c>
    </row>
    <row r="3656" spans="1:19">
      <c r="A3656" t="s">
        <v>4</v>
      </c>
      <c r="B3656" s="4" t="s">
        <v>5</v>
      </c>
      <c r="C3656" s="4" t="s">
        <v>15</v>
      </c>
      <c r="D3656" s="4" t="s">
        <v>10</v>
      </c>
      <c r="E3656" s="4" t="s">
        <v>21</v>
      </c>
      <c r="F3656" s="4" t="s">
        <v>10</v>
      </c>
      <c r="G3656" s="4" t="s">
        <v>9</v>
      </c>
      <c r="H3656" s="4" t="s">
        <v>9</v>
      </c>
      <c r="I3656" s="4" t="s">
        <v>10</v>
      </c>
      <c r="J3656" s="4" t="s">
        <v>10</v>
      </c>
      <c r="K3656" s="4" t="s">
        <v>9</v>
      </c>
      <c r="L3656" s="4" t="s">
        <v>9</v>
      </c>
      <c r="M3656" s="4" t="s">
        <v>9</v>
      </c>
      <c r="N3656" s="4" t="s">
        <v>9</v>
      </c>
      <c r="O3656" s="4" t="s">
        <v>6</v>
      </c>
    </row>
    <row r="3657" spans="1:19">
      <c r="A3657" t="n">
        <v>30819</v>
      </c>
      <c r="B3657" s="13" t="n">
        <v>50</v>
      </c>
      <c r="C3657" s="7" t="n">
        <v>0</v>
      </c>
      <c r="D3657" s="7" t="n">
        <v>15310</v>
      </c>
      <c r="E3657" s="7" t="n">
        <v>1</v>
      </c>
      <c r="F3657" s="7" t="n">
        <v>0</v>
      </c>
      <c r="G3657" s="7" t="n">
        <v>0</v>
      </c>
      <c r="H3657" s="7" t="n">
        <v>0</v>
      </c>
      <c r="I3657" s="7" t="n">
        <v>0</v>
      </c>
      <c r="J3657" s="7" t="n">
        <v>65533</v>
      </c>
      <c r="K3657" s="7" t="n">
        <v>0</v>
      </c>
      <c r="L3657" s="7" t="n">
        <v>0</v>
      </c>
      <c r="M3657" s="7" t="n">
        <v>0</v>
      </c>
      <c r="N3657" s="7" t="n">
        <v>0</v>
      </c>
      <c r="O3657" s="7" t="s">
        <v>14</v>
      </c>
    </row>
    <row r="3658" spans="1:19">
      <c r="A3658" t="s">
        <v>4</v>
      </c>
      <c r="B3658" s="4" t="s">
        <v>5</v>
      </c>
      <c r="C3658" s="4" t="s">
        <v>10</v>
      </c>
    </row>
    <row r="3659" spans="1:19">
      <c r="A3659" t="n">
        <v>30858</v>
      </c>
      <c r="B3659" s="26" t="n">
        <v>16</v>
      </c>
      <c r="C3659" s="7" t="n">
        <v>900</v>
      </c>
    </row>
    <row r="3660" spans="1:19">
      <c r="A3660" t="s">
        <v>4</v>
      </c>
      <c r="B3660" s="4" t="s">
        <v>5</v>
      </c>
      <c r="C3660" s="4" t="s">
        <v>15</v>
      </c>
      <c r="D3660" s="4" t="s">
        <v>10</v>
      </c>
      <c r="E3660" s="4" t="s">
        <v>10</v>
      </c>
      <c r="F3660" s="4" t="s">
        <v>10</v>
      </c>
      <c r="G3660" s="4" t="s">
        <v>10</v>
      </c>
      <c r="H3660" s="4" t="s">
        <v>10</v>
      </c>
      <c r="I3660" s="4" t="s">
        <v>6</v>
      </c>
      <c r="J3660" s="4" t="s">
        <v>21</v>
      </c>
      <c r="K3660" s="4" t="s">
        <v>21</v>
      </c>
      <c r="L3660" s="4" t="s">
        <v>21</v>
      </c>
      <c r="M3660" s="4" t="s">
        <v>9</v>
      </c>
      <c r="N3660" s="4" t="s">
        <v>9</v>
      </c>
      <c r="O3660" s="4" t="s">
        <v>21</v>
      </c>
      <c r="P3660" s="4" t="s">
        <v>21</v>
      </c>
      <c r="Q3660" s="4" t="s">
        <v>21</v>
      </c>
      <c r="R3660" s="4" t="s">
        <v>21</v>
      </c>
      <c r="S3660" s="4" t="s">
        <v>15</v>
      </c>
    </row>
    <row r="3661" spans="1:19">
      <c r="A3661" t="n">
        <v>30861</v>
      </c>
      <c r="B3661" s="10" t="n">
        <v>39</v>
      </c>
      <c r="C3661" s="7" t="n">
        <v>12</v>
      </c>
      <c r="D3661" s="7" t="n">
        <v>65533</v>
      </c>
      <c r="E3661" s="7" t="n">
        <v>209</v>
      </c>
      <c r="F3661" s="7" t="n">
        <v>0</v>
      </c>
      <c r="G3661" s="7" t="n">
        <v>65533</v>
      </c>
      <c r="H3661" s="7" t="n">
        <v>0</v>
      </c>
      <c r="I3661" s="7" t="s">
        <v>14</v>
      </c>
      <c r="J3661" s="7" t="n">
        <v>0</v>
      </c>
      <c r="K3661" s="7" t="n">
        <v>3.79999995231628</v>
      </c>
      <c r="L3661" s="7" t="n">
        <v>-108</v>
      </c>
      <c r="M3661" s="7" t="n">
        <v>0</v>
      </c>
      <c r="N3661" s="7" t="n">
        <v>0</v>
      </c>
      <c r="O3661" s="7" t="n">
        <v>0</v>
      </c>
      <c r="P3661" s="7" t="n">
        <v>1</v>
      </c>
      <c r="Q3661" s="7" t="n">
        <v>1</v>
      </c>
      <c r="R3661" s="7" t="n">
        <v>1</v>
      </c>
      <c r="S3661" s="7" t="n">
        <v>255</v>
      </c>
    </row>
    <row r="3662" spans="1:19">
      <c r="A3662" t="s">
        <v>4</v>
      </c>
      <c r="B3662" s="4" t="s">
        <v>5</v>
      </c>
      <c r="C3662" s="4" t="s">
        <v>15</v>
      </c>
      <c r="D3662" s="4" t="s">
        <v>10</v>
      </c>
      <c r="E3662" s="4" t="s">
        <v>21</v>
      </c>
      <c r="F3662" s="4" t="s">
        <v>10</v>
      </c>
      <c r="G3662" s="4" t="s">
        <v>9</v>
      </c>
      <c r="H3662" s="4" t="s">
        <v>9</v>
      </c>
      <c r="I3662" s="4" t="s">
        <v>10</v>
      </c>
      <c r="J3662" s="4" t="s">
        <v>10</v>
      </c>
      <c r="K3662" s="4" t="s">
        <v>9</v>
      </c>
      <c r="L3662" s="4" t="s">
        <v>9</v>
      </c>
      <c r="M3662" s="4" t="s">
        <v>9</v>
      </c>
      <c r="N3662" s="4" t="s">
        <v>9</v>
      </c>
      <c r="O3662" s="4" t="s">
        <v>6</v>
      </c>
    </row>
    <row r="3663" spans="1:19">
      <c r="A3663" t="n">
        <v>30911</v>
      </c>
      <c r="B3663" s="13" t="n">
        <v>50</v>
      </c>
      <c r="C3663" s="7" t="n">
        <v>0</v>
      </c>
      <c r="D3663" s="7" t="n">
        <v>15540</v>
      </c>
      <c r="E3663" s="7" t="n">
        <v>1</v>
      </c>
      <c r="F3663" s="7" t="n">
        <v>0</v>
      </c>
      <c r="G3663" s="7" t="n">
        <v>0</v>
      </c>
      <c r="H3663" s="7" t="n">
        <v>0</v>
      </c>
      <c r="I3663" s="7" t="n">
        <v>0</v>
      </c>
      <c r="J3663" s="7" t="n">
        <v>65533</v>
      </c>
      <c r="K3663" s="7" t="n">
        <v>0</v>
      </c>
      <c r="L3663" s="7" t="n">
        <v>0</v>
      </c>
      <c r="M3663" s="7" t="n">
        <v>0</v>
      </c>
      <c r="N3663" s="7" t="n">
        <v>0</v>
      </c>
      <c r="O3663" s="7" t="s">
        <v>14</v>
      </c>
    </row>
    <row r="3664" spans="1:19">
      <c r="A3664" t="s">
        <v>4</v>
      </c>
      <c r="B3664" s="4" t="s">
        <v>5</v>
      </c>
      <c r="C3664" s="4" t="s">
        <v>10</v>
      </c>
    </row>
    <row r="3665" spans="1:19">
      <c r="A3665" t="n">
        <v>30950</v>
      </c>
      <c r="B3665" s="26" t="n">
        <v>16</v>
      </c>
      <c r="C3665" s="7" t="n">
        <v>1200</v>
      </c>
    </row>
    <row r="3666" spans="1:19">
      <c r="A3666" t="s">
        <v>4</v>
      </c>
      <c r="B3666" s="4" t="s">
        <v>5</v>
      </c>
      <c r="C3666" s="4" t="s">
        <v>15</v>
      </c>
      <c r="D3666" s="4" t="s">
        <v>10</v>
      </c>
      <c r="E3666" s="4" t="s">
        <v>10</v>
      </c>
      <c r="F3666" s="4" t="s">
        <v>10</v>
      </c>
      <c r="G3666" s="4" t="s">
        <v>10</v>
      </c>
      <c r="H3666" s="4" t="s">
        <v>10</v>
      </c>
      <c r="I3666" s="4" t="s">
        <v>6</v>
      </c>
      <c r="J3666" s="4" t="s">
        <v>21</v>
      </c>
      <c r="K3666" s="4" t="s">
        <v>21</v>
      </c>
      <c r="L3666" s="4" t="s">
        <v>21</v>
      </c>
      <c r="M3666" s="4" t="s">
        <v>9</v>
      </c>
      <c r="N3666" s="4" t="s">
        <v>9</v>
      </c>
      <c r="O3666" s="4" t="s">
        <v>21</v>
      </c>
      <c r="P3666" s="4" t="s">
        <v>21</v>
      </c>
      <c r="Q3666" s="4" t="s">
        <v>21</v>
      </c>
      <c r="R3666" s="4" t="s">
        <v>21</v>
      </c>
      <c r="S3666" s="4" t="s">
        <v>15</v>
      </c>
    </row>
    <row r="3667" spans="1:19">
      <c r="A3667" t="n">
        <v>30953</v>
      </c>
      <c r="B3667" s="10" t="n">
        <v>39</v>
      </c>
      <c r="C3667" s="7" t="n">
        <v>12</v>
      </c>
      <c r="D3667" s="7" t="n">
        <v>65533</v>
      </c>
      <c r="E3667" s="7" t="n">
        <v>208</v>
      </c>
      <c r="F3667" s="7" t="n">
        <v>0</v>
      </c>
      <c r="G3667" s="7" t="n">
        <v>65533</v>
      </c>
      <c r="H3667" s="7" t="n">
        <v>0</v>
      </c>
      <c r="I3667" s="7" t="s">
        <v>14</v>
      </c>
      <c r="J3667" s="7" t="n">
        <v>-8</v>
      </c>
      <c r="K3667" s="7" t="n">
        <v>3.79999995231628</v>
      </c>
      <c r="L3667" s="7" t="n">
        <v>-113.889999389648</v>
      </c>
      <c r="M3667" s="7" t="n">
        <v>0</v>
      </c>
      <c r="N3667" s="7" t="n">
        <v>0</v>
      </c>
      <c r="O3667" s="7" t="n">
        <v>0</v>
      </c>
      <c r="P3667" s="7" t="n">
        <v>1</v>
      </c>
      <c r="Q3667" s="7" t="n">
        <v>1.20000004768372</v>
      </c>
      <c r="R3667" s="7" t="n">
        <v>1.10000002384186</v>
      </c>
      <c r="S3667" s="7" t="n">
        <v>255</v>
      </c>
    </row>
    <row r="3668" spans="1:19">
      <c r="A3668" t="s">
        <v>4</v>
      </c>
      <c r="B3668" s="4" t="s">
        <v>5</v>
      </c>
      <c r="C3668" s="4" t="s">
        <v>15</v>
      </c>
      <c r="D3668" s="4" t="s">
        <v>10</v>
      </c>
      <c r="E3668" s="4" t="s">
        <v>21</v>
      </c>
      <c r="F3668" s="4" t="s">
        <v>10</v>
      </c>
      <c r="G3668" s="4" t="s">
        <v>9</v>
      </c>
      <c r="H3668" s="4" t="s">
        <v>9</v>
      </c>
      <c r="I3668" s="4" t="s">
        <v>10</v>
      </c>
      <c r="J3668" s="4" t="s">
        <v>10</v>
      </c>
      <c r="K3668" s="4" t="s">
        <v>9</v>
      </c>
      <c r="L3668" s="4" t="s">
        <v>9</v>
      </c>
      <c r="M3668" s="4" t="s">
        <v>9</v>
      </c>
      <c r="N3668" s="4" t="s">
        <v>9</v>
      </c>
      <c r="O3668" s="4" t="s">
        <v>6</v>
      </c>
    </row>
    <row r="3669" spans="1:19">
      <c r="A3669" t="n">
        <v>31003</v>
      </c>
      <c r="B3669" s="13" t="n">
        <v>50</v>
      </c>
      <c r="C3669" s="7" t="n">
        <v>0</v>
      </c>
      <c r="D3669" s="7" t="n">
        <v>15431</v>
      </c>
      <c r="E3669" s="7" t="n">
        <v>1</v>
      </c>
      <c r="F3669" s="7" t="n">
        <v>0</v>
      </c>
      <c r="G3669" s="7" t="n">
        <v>0</v>
      </c>
      <c r="H3669" s="7" t="n">
        <v>0</v>
      </c>
      <c r="I3669" s="7" t="n">
        <v>0</v>
      </c>
      <c r="J3669" s="7" t="n">
        <v>65533</v>
      </c>
      <c r="K3669" s="7" t="n">
        <v>0</v>
      </c>
      <c r="L3669" s="7" t="n">
        <v>0</v>
      </c>
      <c r="M3669" s="7" t="n">
        <v>0</v>
      </c>
      <c r="N3669" s="7" t="n">
        <v>0</v>
      </c>
      <c r="O3669" s="7" t="s">
        <v>14</v>
      </c>
    </row>
    <row r="3670" spans="1:19">
      <c r="A3670" t="s">
        <v>4</v>
      </c>
      <c r="B3670" s="4" t="s">
        <v>5</v>
      </c>
      <c r="C3670" s="4" t="s">
        <v>15</v>
      </c>
      <c r="D3670" s="4" t="s">
        <v>10</v>
      </c>
      <c r="E3670" s="4" t="s">
        <v>21</v>
      </c>
      <c r="F3670" s="4" t="s">
        <v>10</v>
      </c>
      <c r="G3670" s="4" t="s">
        <v>9</v>
      </c>
      <c r="H3670" s="4" t="s">
        <v>9</v>
      </c>
      <c r="I3670" s="4" t="s">
        <v>10</v>
      </c>
      <c r="J3670" s="4" t="s">
        <v>10</v>
      </c>
      <c r="K3670" s="4" t="s">
        <v>9</v>
      </c>
      <c r="L3670" s="4" t="s">
        <v>9</v>
      </c>
      <c r="M3670" s="4" t="s">
        <v>9</v>
      </c>
      <c r="N3670" s="4" t="s">
        <v>9</v>
      </c>
      <c r="O3670" s="4" t="s">
        <v>6</v>
      </c>
    </row>
    <row r="3671" spans="1:19">
      <c r="A3671" t="n">
        <v>31042</v>
      </c>
      <c r="B3671" s="13" t="n">
        <v>50</v>
      </c>
      <c r="C3671" s="7" t="n">
        <v>0</v>
      </c>
      <c r="D3671" s="7" t="n">
        <v>15541</v>
      </c>
      <c r="E3671" s="7" t="n">
        <v>1</v>
      </c>
      <c r="F3671" s="7" t="n">
        <v>0</v>
      </c>
      <c r="G3671" s="7" t="n">
        <v>0</v>
      </c>
      <c r="H3671" s="7" t="n">
        <v>0</v>
      </c>
      <c r="I3671" s="7" t="n">
        <v>0</v>
      </c>
      <c r="J3671" s="7" t="n">
        <v>65533</v>
      </c>
      <c r="K3671" s="7" t="n">
        <v>0</v>
      </c>
      <c r="L3671" s="7" t="n">
        <v>0</v>
      </c>
      <c r="M3671" s="7" t="n">
        <v>0</v>
      </c>
      <c r="N3671" s="7" t="n">
        <v>0</v>
      </c>
      <c r="O3671" s="7" t="s">
        <v>14</v>
      </c>
    </row>
    <row r="3672" spans="1:19">
      <c r="A3672" t="s">
        <v>4</v>
      </c>
      <c r="B3672" s="4" t="s">
        <v>5</v>
      </c>
      <c r="C3672" s="4" t="s">
        <v>15</v>
      </c>
      <c r="D3672" s="4" t="s">
        <v>9</v>
      </c>
      <c r="E3672" s="4" t="s">
        <v>9</v>
      </c>
      <c r="F3672" s="4" t="s">
        <v>9</v>
      </c>
    </row>
    <row r="3673" spans="1:19">
      <c r="A3673" t="n">
        <v>31081</v>
      </c>
      <c r="B3673" s="13" t="n">
        <v>50</v>
      </c>
      <c r="C3673" s="7" t="n">
        <v>255</v>
      </c>
      <c r="D3673" s="7" t="n">
        <v>1050253722</v>
      </c>
      <c r="E3673" s="7" t="n">
        <v>1065353216</v>
      </c>
      <c r="F3673" s="7" t="n">
        <v>1045220557</v>
      </c>
    </row>
    <row r="3674" spans="1:19">
      <c r="A3674" t="s">
        <v>4</v>
      </c>
      <c r="B3674" s="4" t="s">
        <v>5</v>
      </c>
      <c r="C3674" s="4" t="s">
        <v>10</v>
      </c>
    </row>
    <row r="3675" spans="1:19">
      <c r="A3675" t="n">
        <v>31095</v>
      </c>
      <c r="B3675" s="26" t="n">
        <v>16</v>
      </c>
      <c r="C3675" s="7" t="n">
        <v>1000</v>
      </c>
    </row>
    <row r="3676" spans="1:19">
      <c r="A3676" t="s">
        <v>4</v>
      </c>
      <c r="B3676" s="4" t="s">
        <v>5</v>
      </c>
      <c r="C3676" s="4" t="s">
        <v>15</v>
      </c>
      <c r="D3676" s="4" t="s">
        <v>10</v>
      </c>
      <c r="E3676" s="4" t="s">
        <v>21</v>
      </c>
      <c r="F3676" s="4" t="s">
        <v>10</v>
      </c>
      <c r="G3676" s="4" t="s">
        <v>9</v>
      </c>
      <c r="H3676" s="4" t="s">
        <v>9</v>
      </c>
      <c r="I3676" s="4" t="s">
        <v>10</v>
      </c>
      <c r="J3676" s="4" t="s">
        <v>10</v>
      </c>
      <c r="K3676" s="4" t="s">
        <v>9</v>
      </c>
      <c r="L3676" s="4" t="s">
        <v>9</v>
      </c>
      <c r="M3676" s="4" t="s">
        <v>9</v>
      </c>
      <c r="N3676" s="4" t="s">
        <v>9</v>
      </c>
      <c r="O3676" s="4" t="s">
        <v>6</v>
      </c>
    </row>
    <row r="3677" spans="1:19">
      <c r="A3677" t="n">
        <v>31098</v>
      </c>
      <c r="B3677" s="13" t="n">
        <v>50</v>
      </c>
      <c r="C3677" s="7" t="n">
        <v>0</v>
      </c>
      <c r="D3677" s="7" t="n">
        <v>15542</v>
      </c>
      <c r="E3677" s="7" t="n">
        <v>1</v>
      </c>
      <c r="F3677" s="7" t="n">
        <v>0</v>
      </c>
      <c r="G3677" s="7" t="n">
        <v>0</v>
      </c>
      <c r="H3677" s="7" t="n">
        <v>-1069547520</v>
      </c>
      <c r="I3677" s="7" t="n">
        <v>0</v>
      </c>
      <c r="J3677" s="7" t="n">
        <v>65533</v>
      </c>
      <c r="K3677" s="7" t="n">
        <v>0</v>
      </c>
      <c r="L3677" s="7" t="n">
        <v>0</v>
      </c>
      <c r="M3677" s="7" t="n">
        <v>0</v>
      </c>
      <c r="N3677" s="7" t="n">
        <v>0</v>
      </c>
      <c r="O3677" s="7" t="s">
        <v>14</v>
      </c>
    </row>
    <row r="3678" spans="1:19">
      <c r="A3678" t="s">
        <v>4</v>
      </c>
      <c r="B3678" s="4" t="s">
        <v>5</v>
      </c>
      <c r="C3678" s="4" t="s">
        <v>10</v>
      </c>
    </row>
    <row r="3679" spans="1:19">
      <c r="A3679" t="n">
        <v>31137</v>
      </c>
      <c r="B3679" s="26" t="n">
        <v>16</v>
      </c>
      <c r="C3679" s="7" t="n">
        <v>1000</v>
      </c>
    </row>
    <row r="3680" spans="1:19">
      <c r="A3680" t="s">
        <v>4</v>
      </c>
      <c r="B3680" s="4" t="s">
        <v>5</v>
      </c>
      <c r="C3680" s="4" t="s">
        <v>15</v>
      </c>
      <c r="D3680" s="4" t="s">
        <v>10</v>
      </c>
      <c r="E3680" s="4" t="s">
        <v>21</v>
      </c>
    </row>
    <row r="3681" spans="1:19">
      <c r="A3681" t="n">
        <v>31140</v>
      </c>
      <c r="B3681" s="28" t="n">
        <v>58</v>
      </c>
      <c r="C3681" s="7" t="n">
        <v>101</v>
      </c>
      <c r="D3681" s="7" t="n">
        <v>300</v>
      </c>
      <c r="E3681" s="7" t="n">
        <v>1</v>
      </c>
    </row>
    <row r="3682" spans="1:19">
      <c r="A3682" t="s">
        <v>4</v>
      </c>
      <c r="B3682" s="4" t="s">
        <v>5</v>
      </c>
      <c r="C3682" s="4" t="s">
        <v>15</v>
      </c>
      <c r="D3682" s="4" t="s">
        <v>10</v>
      </c>
    </row>
    <row r="3683" spans="1:19">
      <c r="A3683" t="n">
        <v>31148</v>
      </c>
      <c r="B3683" s="28" t="n">
        <v>58</v>
      </c>
      <c r="C3683" s="7" t="n">
        <v>254</v>
      </c>
      <c r="D3683" s="7" t="n">
        <v>0</v>
      </c>
    </row>
    <row r="3684" spans="1:19">
      <c r="A3684" t="s">
        <v>4</v>
      </c>
      <c r="B3684" s="4" t="s">
        <v>5</v>
      </c>
      <c r="C3684" s="4" t="s">
        <v>15</v>
      </c>
      <c r="D3684" s="4" t="s">
        <v>15</v>
      </c>
      <c r="E3684" s="4" t="s">
        <v>21</v>
      </c>
      <c r="F3684" s="4" t="s">
        <v>21</v>
      </c>
      <c r="G3684" s="4" t="s">
        <v>21</v>
      </c>
      <c r="H3684" s="4" t="s">
        <v>10</v>
      </c>
    </row>
    <row r="3685" spans="1:19">
      <c r="A3685" t="n">
        <v>31152</v>
      </c>
      <c r="B3685" s="32" t="n">
        <v>45</v>
      </c>
      <c r="C3685" s="7" t="n">
        <v>2</v>
      </c>
      <c r="D3685" s="7" t="n">
        <v>3</v>
      </c>
      <c r="E3685" s="7" t="n">
        <v>-4.07000017166138</v>
      </c>
      <c r="F3685" s="7" t="n">
        <v>5.21999979019165</v>
      </c>
      <c r="G3685" s="7" t="n">
        <v>-117.779998779297</v>
      </c>
      <c r="H3685" s="7" t="n">
        <v>0</v>
      </c>
    </row>
    <row r="3686" spans="1:19">
      <c r="A3686" t="s">
        <v>4</v>
      </c>
      <c r="B3686" s="4" t="s">
        <v>5</v>
      </c>
      <c r="C3686" s="4" t="s">
        <v>15</v>
      </c>
      <c r="D3686" s="4" t="s">
        <v>15</v>
      </c>
      <c r="E3686" s="4" t="s">
        <v>21</v>
      </c>
      <c r="F3686" s="4" t="s">
        <v>21</v>
      </c>
      <c r="G3686" s="4" t="s">
        <v>21</v>
      </c>
      <c r="H3686" s="4" t="s">
        <v>10</v>
      </c>
      <c r="I3686" s="4" t="s">
        <v>15</v>
      </c>
    </row>
    <row r="3687" spans="1:19">
      <c r="A3687" t="n">
        <v>31169</v>
      </c>
      <c r="B3687" s="32" t="n">
        <v>45</v>
      </c>
      <c r="C3687" s="7" t="n">
        <v>4</v>
      </c>
      <c r="D3687" s="7" t="n">
        <v>3</v>
      </c>
      <c r="E3687" s="7" t="n">
        <v>352.890014648438</v>
      </c>
      <c r="F3687" s="7" t="n">
        <v>245.169998168945</v>
      </c>
      <c r="G3687" s="7" t="n">
        <v>0</v>
      </c>
      <c r="H3687" s="7" t="n">
        <v>0</v>
      </c>
      <c r="I3687" s="7" t="n">
        <v>1</v>
      </c>
    </row>
    <row r="3688" spans="1:19">
      <c r="A3688" t="s">
        <v>4</v>
      </c>
      <c r="B3688" s="4" t="s">
        <v>5</v>
      </c>
      <c r="C3688" s="4" t="s">
        <v>15</v>
      </c>
      <c r="D3688" s="4" t="s">
        <v>15</v>
      </c>
      <c r="E3688" s="4" t="s">
        <v>21</v>
      </c>
      <c r="F3688" s="4" t="s">
        <v>10</v>
      </c>
    </row>
    <row r="3689" spans="1:19">
      <c r="A3689" t="n">
        <v>31187</v>
      </c>
      <c r="B3689" s="32" t="n">
        <v>45</v>
      </c>
      <c r="C3689" s="7" t="n">
        <v>5</v>
      </c>
      <c r="D3689" s="7" t="n">
        <v>3</v>
      </c>
      <c r="E3689" s="7" t="n">
        <v>7.5</v>
      </c>
      <c r="F3689" s="7" t="n">
        <v>0</v>
      </c>
    </row>
    <row r="3690" spans="1:19">
      <c r="A3690" t="s">
        <v>4</v>
      </c>
      <c r="B3690" s="4" t="s">
        <v>5</v>
      </c>
      <c r="C3690" s="4" t="s">
        <v>15</v>
      </c>
      <c r="D3690" s="4" t="s">
        <v>15</v>
      </c>
      <c r="E3690" s="4" t="s">
        <v>21</v>
      </c>
      <c r="F3690" s="4" t="s">
        <v>10</v>
      </c>
    </row>
    <row r="3691" spans="1:19">
      <c r="A3691" t="n">
        <v>31196</v>
      </c>
      <c r="B3691" s="32" t="n">
        <v>45</v>
      </c>
      <c r="C3691" s="7" t="n">
        <v>11</v>
      </c>
      <c r="D3691" s="7" t="n">
        <v>3</v>
      </c>
      <c r="E3691" s="7" t="n">
        <v>29.5</v>
      </c>
      <c r="F3691" s="7" t="n">
        <v>0</v>
      </c>
    </row>
    <row r="3692" spans="1:19">
      <c r="A3692" t="s">
        <v>4</v>
      </c>
      <c r="B3692" s="4" t="s">
        <v>5</v>
      </c>
      <c r="C3692" s="4" t="s">
        <v>15</v>
      </c>
      <c r="D3692" s="4" t="s">
        <v>15</v>
      </c>
      <c r="E3692" s="4" t="s">
        <v>21</v>
      </c>
      <c r="F3692" s="4" t="s">
        <v>21</v>
      </c>
      <c r="G3692" s="4" t="s">
        <v>21</v>
      </c>
      <c r="H3692" s="4" t="s">
        <v>10</v>
      </c>
    </row>
    <row r="3693" spans="1:19">
      <c r="A3693" t="n">
        <v>31205</v>
      </c>
      <c r="B3693" s="32" t="n">
        <v>45</v>
      </c>
      <c r="C3693" s="7" t="n">
        <v>2</v>
      </c>
      <c r="D3693" s="7" t="n">
        <v>3</v>
      </c>
      <c r="E3693" s="7" t="n">
        <v>-4.3600001335144</v>
      </c>
      <c r="F3693" s="7" t="n">
        <v>5.21999979019165</v>
      </c>
      <c r="G3693" s="7" t="n">
        <v>-117.459999084473</v>
      </c>
      <c r="H3693" s="7" t="n">
        <v>10000</v>
      </c>
    </row>
    <row r="3694" spans="1:19">
      <c r="A3694" t="s">
        <v>4</v>
      </c>
      <c r="B3694" s="4" t="s">
        <v>5</v>
      </c>
      <c r="C3694" s="4" t="s">
        <v>15</v>
      </c>
      <c r="D3694" s="4" t="s">
        <v>15</v>
      </c>
      <c r="E3694" s="4" t="s">
        <v>21</v>
      </c>
      <c r="F3694" s="4" t="s">
        <v>21</v>
      </c>
      <c r="G3694" s="4" t="s">
        <v>21</v>
      </c>
      <c r="H3694" s="4" t="s">
        <v>10</v>
      </c>
      <c r="I3694" s="4" t="s">
        <v>15</v>
      </c>
    </row>
    <row r="3695" spans="1:19">
      <c r="A3695" t="n">
        <v>31222</v>
      </c>
      <c r="B3695" s="32" t="n">
        <v>45</v>
      </c>
      <c r="C3695" s="7" t="n">
        <v>4</v>
      </c>
      <c r="D3695" s="7" t="n">
        <v>3</v>
      </c>
      <c r="E3695" s="7" t="n">
        <v>352.890014648438</v>
      </c>
      <c r="F3695" s="7" t="n">
        <v>238.910003662109</v>
      </c>
      <c r="G3695" s="7" t="n">
        <v>0</v>
      </c>
      <c r="H3695" s="7" t="n">
        <v>10000</v>
      </c>
      <c r="I3695" s="7" t="n">
        <v>1</v>
      </c>
    </row>
    <row r="3696" spans="1:19">
      <c r="A3696" t="s">
        <v>4</v>
      </c>
      <c r="B3696" s="4" t="s">
        <v>5</v>
      </c>
      <c r="C3696" s="4" t="s">
        <v>15</v>
      </c>
      <c r="D3696" s="4" t="s">
        <v>10</v>
      </c>
      <c r="E3696" s="4" t="s">
        <v>10</v>
      </c>
      <c r="F3696" s="4" t="s">
        <v>9</v>
      </c>
    </row>
    <row r="3697" spans="1:9">
      <c r="A3697" t="n">
        <v>31240</v>
      </c>
      <c r="B3697" s="59" t="n">
        <v>84</v>
      </c>
      <c r="C3697" s="7" t="n">
        <v>1</v>
      </c>
      <c r="D3697" s="7" t="n">
        <v>0</v>
      </c>
      <c r="E3697" s="7" t="n">
        <v>1000</v>
      </c>
      <c r="F3697" s="7" t="n">
        <v>0</v>
      </c>
    </row>
    <row r="3698" spans="1:9">
      <c r="A3698" t="s">
        <v>4</v>
      </c>
      <c r="B3698" s="4" t="s">
        <v>5</v>
      </c>
      <c r="C3698" s="4" t="s">
        <v>15</v>
      </c>
      <c r="D3698" s="4" t="s">
        <v>10</v>
      </c>
    </row>
    <row r="3699" spans="1:9">
      <c r="A3699" t="n">
        <v>31250</v>
      </c>
      <c r="B3699" s="28" t="n">
        <v>58</v>
      </c>
      <c r="C3699" s="7" t="n">
        <v>255</v>
      </c>
      <c r="D3699" s="7" t="n">
        <v>0</v>
      </c>
    </row>
    <row r="3700" spans="1:9">
      <c r="A3700" t="s">
        <v>4</v>
      </c>
      <c r="B3700" s="4" t="s">
        <v>5</v>
      </c>
      <c r="C3700" s="4" t="s">
        <v>10</v>
      </c>
    </row>
    <row r="3701" spans="1:9">
      <c r="A3701" t="n">
        <v>31254</v>
      </c>
      <c r="B3701" s="26" t="n">
        <v>16</v>
      </c>
      <c r="C3701" s="7" t="n">
        <v>500</v>
      </c>
    </row>
    <row r="3702" spans="1:9">
      <c r="A3702" t="s">
        <v>4</v>
      </c>
      <c r="B3702" s="4" t="s">
        <v>5</v>
      </c>
      <c r="C3702" s="4" t="s">
        <v>15</v>
      </c>
      <c r="D3702" s="4" t="s">
        <v>21</v>
      </c>
      <c r="E3702" s="4" t="s">
        <v>21</v>
      </c>
      <c r="F3702" s="4" t="s">
        <v>21</v>
      </c>
    </row>
    <row r="3703" spans="1:9">
      <c r="A3703" t="n">
        <v>31257</v>
      </c>
      <c r="B3703" s="32" t="n">
        <v>45</v>
      </c>
      <c r="C3703" s="7" t="n">
        <v>9</v>
      </c>
      <c r="D3703" s="7" t="n">
        <v>0.100000001490116</v>
      </c>
      <c r="E3703" s="7" t="n">
        <v>0.100000001490116</v>
      </c>
      <c r="F3703" s="7" t="n">
        <v>0.200000002980232</v>
      </c>
    </row>
    <row r="3704" spans="1:9">
      <c r="A3704" t="s">
        <v>4</v>
      </c>
      <c r="B3704" s="4" t="s">
        <v>5</v>
      </c>
      <c r="C3704" s="4" t="s">
        <v>15</v>
      </c>
      <c r="D3704" s="4" t="s">
        <v>10</v>
      </c>
      <c r="E3704" s="4" t="s">
        <v>6</v>
      </c>
    </row>
    <row r="3705" spans="1:9">
      <c r="A3705" t="n">
        <v>31271</v>
      </c>
      <c r="B3705" s="47" t="n">
        <v>51</v>
      </c>
      <c r="C3705" s="7" t="n">
        <v>4</v>
      </c>
      <c r="D3705" s="7" t="n">
        <v>28</v>
      </c>
      <c r="E3705" s="7" t="s">
        <v>336</v>
      </c>
    </row>
    <row r="3706" spans="1:9">
      <c r="A3706" t="s">
        <v>4</v>
      </c>
      <c r="B3706" s="4" t="s">
        <v>5</v>
      </c>
      <c r="C3706" s="4" t="s">
        <v>10</v>
      </c>
    </row>
    <row r="3707" spans="1:9">
      <c r="A3707" t="n">
        <v>31285</v>
      </c>
      <c r="B3707" s="26" t="n">
        <v>16</v>
      </c>
      <c r="C3707" s="7" t="n">
        <v>0</v>
      </c>
    </row>
    <row r="3708" spans="1:9">
      <c r="A3708" t="s">
        <v>4</v>
      </c>
      <c r="B3708" s="4" t="s">
        <v>5</v>
      </c>
      <c r="C3708" s="4" t="s">
        <v>10</v>
      </c>
      <c r="D3708" s="4" t="s">
        <v>15</v>
      </c>
      <c r="E3708" s="4" t="s">
        <v>9</v>
      </c>
      <c r="F3708" s="4" t="s">
        <v>109</v>
      </c>
      <c r="G3708" s="4" t="s">
        <v>15</v>
      </c>
      <c r="H3708" s="4" t="s">
        <v>15</v>
      </c>
    </row>
    <row r="3709" spans="1:9">
      <c r="A3709" t="n">
        <v>31288</v>
      </c>
      <c r="B3709" s="53" t="n">
        <v>26</v>
      </c>
      <c r="C3709" s="7" t="n">
        <v>28</v>
      </c>
      <c r="D3709" s="7" t="n">
        <v>17</v>
      </c>
      <c r="E3709" s="7" t="n">
        <v>33438</v>
      </c>
      <c r="F3709" s="7" t="s">
        <v>337</v>
      </c>
      <c r="G3709" s="7" t="n">
        <v>2</v>
      </c>
      <c r="H3709" s="7" t="n">
        <v>0</v>
      </c>
    </row>
    <row r="3710" spans="1:9">
      <c r="A3710" t="s">
        <v>4</v>
      </c>
      <c r="B3710" s="4" t="s">
        <v>5</v>
      </c>
    </row>
    <row r="3711" spans="1:9">
      <c r="A3711" t="n">
        <v>31313</v>
      </c>
      <c r="B3711" s="54" t="n">
        <v>28</v>
      </c>
    </row>
    <row r="3712" spans="1:9">
      <c r="A3712" t="s">
        <v>4</v>
      </c>
      <c r="B3712" s="4" t="s">
        <v>5</v>
      </c>
      <c r="C3712" s="4" t="s">
        <v>15</v>
      </c>
      <c r="D3712" s="4" t="s">
        <v>10</v>
      </c>
      <c r="E3712" s="4" t="s">
        <v>6</v>
      </c>
    </row>
    <row r="3713" spans="1:8">
      <c r="A3713" t="n">
        <v>31314</v>
      </c>
      <c r="B3713" s="47" t="n">
        <v>51</v>
      </c>
      <c r="C3713" s="7" t="n">
        <v>4</v>
      </c>
      <c r="D3713" s="7" t="n">
        <v>29</v>
      </c>
      <c r="E3713" s="7" t="s">
        <v>151</v>
      </c>
    </row>
    <row r="3714" spans="1:8">
      <c r="A3714" t="s">
        <v>4</v>
      </c>
      <c r="B3714" s="4" t="s">
        <v>5</v>
      </c>
      <c r="C3714" s="4" t="s">
        <v>10</v>
      </c>
    </row>
    <row r="3715" spans="1:8">
      <c r="A3715" t="n">
        <v>31327</v>
      </c>
      <c r="B3715" s="26" t="n">
        <v>16</v>
      </c>
      <c r="C3715" s="7" t="n">
        <v>0</v>
      </c>
    </row>
    <row r="3716" spans="1:8">
      <c r="A3716" t="s">
        <v>4</v>
      </c>
      <c r="B3716" s="4" t="s">
        <v>5</v>
      </c>
      <c r="C3716" s="4" t="s">
        <v>10</v>
      </c>
      <c r="D3716" s="4" t="s">
        <v>15</v>
      </c>
      <c r="E3716" s="4" t="s">
        <v>9</v>
      </c>
      <c r="F3716" s="4" t="s">
        <v>109</v>
      </c>
      <c r="G3716" s="4" t="s">
        <v>15</v>
      </c>
      <c r="H3716" s="4" t="s">
        <v>15</v>
      </c>
    </row>
    <row r="3717" spans="1:8">
      <c r="A3717" t="n">
        <v>31330</v>
      </c>
      <c r="B3717" s="53" t="n">
        <v>26</v>
      </c>
      <c r="C3717" s="7" t="n">
        <v>29</v>
      </c>
      <c r="D3717" s="7" t="n">
        <v>17</v>
      </c>
      <c r="E3717" s="7" t="n">
        <v>39449</v>
      </c>
      <c r="F3717" s="7" t="s">
        <v>338</v>
      </c>
      <c r="G3717" s="7" t="n">
        <v>2</v>
      </c>
      <c r="H3717" s="7" t="n">
        <v>0</v>
      </c>
    </row>
    <row r="3718" spans="1:8">
      <c r="A3718" t="s">
        <v>4</v>
      </c>
      <c r="B3718" s="4" t="s">
        <v>5</v>
      </c>
    </row>
    <row r="3719" spans="1:8">
      <c r="A3719" t="n">
        <v>31358</v>
      </c>
      <c r="B3719" s="54" t="n">
        <v>28</v>
      </c>
    </row>
    <row r="3720" spans="1:8">
      <c r="A3720" t="s">
        <v>4</v>
      </c>
      <c r="B3720" s="4" t="s">
        <v>5</v>
      </c>
      <c r="C3720" s="4" t="s">
        <v>10</v>
      </c>
      <c r="D3720" s="4" t="s">
        <v>15</v>
      </c>
    </row>
    <row r="3721" spans="1:8">
      <c r="A3721" t="n">
        <v>31359</v>
      </c>
      <c r="B3721" s="55" t="n">
        <v>89</v>
      </c>
      <c r="C3721" s="7" t="n">
        <v>65533</v>
      </c>
      <c r="D3721" s="7" t="n">
        <v>1</v>
      </c>
    </row>
    <row r="3722" spans="1:8">
      <c r="A3722" t="s">
        <v>4</v>
      </c>
      <c r="B3722" s="4" t="s">
        <v>5</v>
      </c>
      <c r="C3722" s="4" t="s">
        <v>15</v>
      </c>
      <c r="D3722" s="4" t="s">
        <v>10</v>
      </c>
      <c r="E3722" s="4" t="s">
        <v>21</v>
      </c>
    </row>
    <row r="3723" spans="1:8">
      <c r="A3723" t="n">
        <v>31363</v>
      </c>
      <c r="B3723" s="28" t="n">
        <v>58</v>
      </c>
      <c r="C3723" s="7" t="n">
        <v>101</v>
      </c>
      <c r="D3723" s="7" t="n">
        <v>300</v>
      </c>
      <c r="E3723" s="7" t="n">
        <v>1</v>
      </c>
    </row>
    <row r="3724" spans="1:8">
      <c r="A3724" t="s">
        <v>4</v>
      </c>
      <c r="B3724" s="4" t="s">
        <v>5</v>
      </c>
      <c r="C3724" s="4" t="s">
        <v>15</v>
      </c>
      <c r="D3724" s="4" t="s">
        <v>10</v>
      </c>
    </row>
    <row r="3725" spans="1:8">
      <c r="A3725" t="n">
        <v>31371</v>
      </c>
      <c r="B3725" s="28" t="n">
        <v>58</v>
      </c>
      <c r="C3725" s="7" t="n">
        <v>254</v>
      </c>
      <c r="D3725" s="7" t="n">
        <v>0</v>
      </c>
    </row>
    <row r="3726" spans="1:8">
      <c r="A3726" t="s">
        <v>4</v>
      </c>
      <c r="B3726" s="4" t="s">
        <v>5</v>
      </c>
      <c r="C3726" s="4" t="s">
        <v>15</v>
      </c>
      <c r="D3726" s="4" t="s">
        <v>15</v>
      </c>
      <c r="E3726" s="4" t="s">
        <v>21</v>
      </c>
      <c r="F3726" s="4" t="s">
        <v>21</v>
      </c>
      <c r="G3726" s="4" t="s">
        <v>21</v>
      </c>
      <c r="H3726" s="4" t="s">
        <v>10</v>
      </c>
    </row>
    <row r="3727" spans="1:8">
      <c r="A3727" t="n">
        <v>31375</v>
      </c>
      <c r="B3727" s="32" t="n">
        <v>45</v>
      </c>
      <c r="C3727" s="7" t="n">
        <v>2</v>
      </c>
      <c r="D3727" s="7" t="n">
        <v>3</v>
      </c>
      <c r="E3727" s="7" t="n">
        <v>-1.1599999666214</v>
      </c>
      <c r="F3727" s="7" t="n">
        <v>5.34999990463257</v>
      </c>
      <c r="G3727" s="7" t="n">
        <v>-113.949996948242</v>
      </c>
      <c r="H3727" s="7" t="n">
        <v>0</v>
      </c>
    </row>
    <row r="3728" spans="1:8">
      <c r="A3728" t="s">
        <v>4</v>
      </c>
      <c r="B3728" s="4" t="s">
        <v>5</v>
      </c>
      <c r="C3728" s="4" t="s">
        <v>15</v>
      </c>
      <c r="D3728" s="4" t="s">
        <v>15</v>
      </c>
      <c r="E3728" s="4" t="s">
        <v>21</v>
      </c>
      <c r="F3728" s="4" t="s">
        <v>21</v>
      </c>
      <c r="G3728" s="4" t="s">
        <v>21</v>
      </c>
      <c r="H3728" s="4" t="s">
        <v>10</v>
      </c>
      <c r="I3728" s="4" t="s">
        <v>15</v>
      </c>
    </row>
    <row r="3729" spans="1:9">
      <c r="A3729" t="n">
        <v>31392</v>
      </c>
      <c r="B3729" s="32" t="n">
        <v>45</v>
      </c>
      <c r="C3729" s="7" t="n">
        <v>4</v>
      </c>
      <c r="D3729" s="7" t="n">
        <v>3</v>
      </c>
      <c r="E3729" s="7" t="n">
        <v>354.429992675781</v>
      </c>
      <c r="F3729" s="7" t="n">
        <v>107.419998168945</v>
      </c>
      <c r="G3729" s="7" t="n">
        <v>0</v>
      </c>
      <c r="H3729" s="7" t="n">
        <v>0</v>
      </c>
      <c r="I3729" s="7" t="n">
        <v>1</v>
      </c>
    </row>
    <row r="3730" spans="1:9">
      <c r="A3730" t="s">
        <v>4</v>
      </c>
      <c r="B3730" s="4" t="s">
        <v>5</v>
      </c>
      <c r="C3730" s="4" t="s">
        <v>15</v>
      </c>
      <c r="D3730" s="4" t="s">
        <v>15</v>
      </c>
      <c r="E3730" s="4" t="s">
        <v>21</v>
      </c>
      <c r="F3730" s="4" t="s">
        <v>10</v>
      </c>
    </row>
    <row r="3731" spans="1:9">
      <c r="A3731" t="n">
        <v>31410</v>
      </c>
      <c r="B3731" s="32" t="n">
        <v>45</v>
      </c>
      <c r="C3731" s="7" t="n">
        <v>5</v>
      </c>
      <c r="D3731" s="7" t="n">
        <v>3</v>
      </c>
      <c r="E3731" s="7" t="n">
        <v>9</v>
      </c>
      <c r="F3731" s="7" t="n">
        <v>0</v>
      </c>
    </row>
    <row r="3732" spans="1:9">
      <c r="A3732" t="s">
        <v>4</v>
      </c>
      <c r="B3732" s="4" t="s">
        <v>5</v>
      </c>
      <c r="C3732" s="4" t="s">
        <v>15</v>
      </c>
      <c r="D3732" s="4" t="s">
        <v>15</v>
      </c>
      <c r="E3732" s="4" t="s">
        <v>21</v>
      </c>
      <c r="F3732" s="4" t="s">
        <v>10</v>
      </c>
    </row>
    <row r="3733" spans="1:9">
      <c r="A3733" t="n">
        <v>31419</v>
      </c>
      <c r="B3733" s="32" t="n">
        <v>45</v>
      </c>
      <c r="C3733" s="7" t="n">
        <v>11</v>
      </c>
      <c r="D3733" s="7" t="n">
        <v>3</v>
      </c>
      <c r="E3733" s="7" t="n">
        <v>17.3999996185303</v>
      </c>
      <c r="F3733" s="7" t="n">
        <v>0</v>
      </c>
    </row>
    <row r="3734" spans="1:9">
      <c r="A3734" t="s">
        <v>4</v>
      </c>
      <c r="B3734" s="4" t="s">
        <v>5</v>
      </c>
      <c r="C3734" s="4" t="s">
        <v>15</v>
      </c>
      <c r="D3734" s="4" t="s">
        <v>15</v>
      </c>
      <c r="E3734" s="4" t="s">
        <v>21</v>
      </c>
      <c r="F3734" s="4" t="s">
        <v>21</v>
      </c>
      <c r="G3734" s="4" t="s">
        <v>21</v>
      </c>
      <c r="H3734" s="4" t="s">
        <v>10</v>
      </c>
    </row>
    <row r="3735" spans="1:9">
      <c r="A3735" t="n">
        <v>31428</v>
      </c>
      <c r="B3735" s="32" t="n">
        <v>45</v>
      </c>
      <c r="C3735" s="7" t="n">
        <v>2</v>
      </c>
      <c r="D3735" s="7" t="n">
        <v>3</v>
      </c>
      <c r="E3735" s="7" t="n">
        <v>-1.19000005722046</v>
      </c>
      <c r="F3735" s="7" t="n">
        <v>5.61999988555908</v>
      </c>
      <c r="G3735" s="7" t="n">
        <v>-114.019996643066</v>
      </c>
      <c r="H3735" s="7" t="n">
        <v>5000</v>
      </c>
    </row>
    <row r="3736" spans="1:9">
      <c r="A3736" t="s">
        <v>4</v>
      </c>
      <c r="B3736" s="4" t="s">
        <v>5</v>
      </c>
      <c r="C3736" s="4" t="s">
        <v>15</v>
      </c>
      <c r="D3736" s="4" t="s">
        <v>15</v>
      </c>
      <c r="E3736" s="4" t="s">
        <v>21</v>
      </c>
      <c r="F3736" s="4" t="s">
        <v>21</v>
      </c>
      <c r="G3736" s="4" t="s">
        <v>21</v>
      </c>
      <c r="H3736" s="4" t="s">
        <v>10</v>
      </c>
      <c r="I3736" s="4" t="s">
        <v>15</v>
      </c>
    </row>
    <row r="3737" spans="1:9">
      <c r="A3737" t="n">
        <v>31445</v>
      </c>
      <c r="B3737" s="32" t="n">
        <v>45</v>
      </c>
      <c r="C3737" s="7" t="n">
        <v>4</v>
      </c>
      <c r="D3737" s="7" t="n">
        <v>3</v>
      </c>
      <c r="E3737" s="7" t="n">
        <v>348.470001220703</v>
      </c>
      <c r="F3737" s="7" t="n">
        <v>107.220001220703</v>
      </c>
      <c r="G3737" s="7" t="n">
        <v>0</v>
      </c>
      <c r="H3737" s="7" t="n">
        <v>5000</v>
      </c>
      <c r="I3737" s="7" t="n">
        <v>1</v>
      </c>
    </row>
    <row r="3738" spans="1:9">
      <c r="A3738" t="s">
        <v>4</v>
      </c>
      <c r="B3738" s="4" t="s">
        <v>5</v>
      </c>
      <c r="C3738" s="4" t="s">
        <v>15</v>
      </c>
      <c r="D3738" s="4" t="s">
        <v>15</v>
      </c>
      <c r="E3738" s="4" t="s">
        <v>21</v>
      </c>
      <c r="F3738" s="4" t="s">
        <v>10</v>
      </c>
    </row>
    <row r="3739" spans="1:9">
      <c r="A3739" t="n">
        <v>31463</v>
      </c>
      <c r="B3739" s="32" t="n">
        <v>45</v>
      </c>
      <c r="C3739" s="7" t="n">
        <v>5</v>
      </c>
      <c r="D3739" s="7" t="n">
        <v>3</v>
      </c>
      <c r="E3739" s="7" t="n">
        <v>9</v>
      </c>
      <c r="F3739" s="7" t="n">
        <v>5000</v>
      </c>
    </row>
    <row r="3740" spans="1:9">
      <c r="A3740" t="s">
        <v>4</v>
      </c>
      <c r="B3740" s="4" t="s">
        <v>5</v>
      </c>
      <c r="C3740" s="4" t="s">
        <v>15</v>
      </c>
      <c r="D3740" s="4" t="s">
        <v>15</v>
      </c>
      <c r="E3740" s="4" t="s">
        <v>21</v>
      </c>
      <c r="F3740" s="4" t="s">
        <v>10</v>
      </c>
    </row>
    <row r="3741" spans="1:9">
      <c r="A3741" t="n">
        <v>31472</v>
      </c>
      <c r="B3741" s="32" t="n">
        <v>45</v>
      </c>
      <c r="C3741" s="7" t="n">
        <v>11</v>
      </c>
      <c r="D3741" s="7" t="n">
        <v>3</v>
      </c>
      <c r="E3741" s="7" t="n">
        <v>17.3999996185303</v>
      </c>
      <c r="F3741" s="7" t="n">
        <v>5000</v>
      </c>
    </row>
    <row r="3742" spans="1:9">
      <c r="A3742" t="s">
        <v>4</v>
      </c>
      <c r="B3742" s="4" t="s">
        <v>5</v>
      </c>
      <c r="C3742" s="4" t="s">
        <v>10</v>
      </c>
      <c r="D3742" s="4" t="s">
        <v>10</v>
      </c>
      <c r="E3742" s="4" t="s">
        <v>10</v>
      </c>
    </row>
    <row r="3743" spans="1:9">
      <c r="A3743" t="n">
        <v>31481</v>
      </c>
      <c r="B3743" s="67" t="n">
        <v>61</v>
      </c>
      <c r="C3743" s="7" t="n">
        <v>16</v>
      </c>
      <c r="D3743" s="7" t="n">
        <v>61493</v>
      </c>
      <c r="E3743" s="7" t="n">
        <v>1000</v>
      </c>
    </row>
    <row r="3744" spans="1:9">
      <c r="A3744" t="s">
        <v>4</v>
      </c>
      <c r="B3744" s="4" t="s">
        <v>5</v>
      </c>
      <c r="C3744" s="4" t="s">
        <v>10</v>
      </c>
      <c r="D3744" s="4" t="s">
        <v>10</v>
      </c>
      <c r="E3744" s="4" t="s">
        <v>10</v>
      </c>
    </row>
    <row r="3745" spans="1:9">
      <c r="A3745" t="n">
        <v>31488</v>
      </c>
      <c r="B3745" s="67" t="n">
        <v>61</v>
      </c>
      <c r="C3745" s="7" t="n">
        <v>33</v>
      </c>
      <c r="D3745" s="7" t="n">
        <v>61493</v>
      </c>
      <c r="E3745" s="7" t="n">
        <v>1000</v>
      </c>
    </row>
    <row r="3746" spans="1:9">
      <c r="A3746" t="s">
        <v>4</v>
      </c>
      <c r="B3746" s="4" t="s">
        <v>5</v>
      </c>
      <c r="C3746" s="4" t="s">
        <v>10</v>
      </c>
      <c r="D3746" s="4" t="s">
        <v>10</v>
      </c>
      <c r="E3746" s="4" t="s">
        <v>10</v>
      </c>
    </row>
    <row r="3747" spans="1:9">
      <c r="A3747" t="n">
        <v>31495</v>
      </c>
      <c r="B3747" s="67" t="n">
        <v>61</v>
      </c>
      <c r="C3747" s="7" t="n">
        <v>28</v>
      </c>
      <c r="D3747" s="7" t="n">
        <v>16</v>
      </c>
      <c r="E3747" s="7" t="n">
        <v>0</v>
      </c>
    </row>
    <row r="3748" spans="1:9">
      <c r="A3748" t="s">
        <v>4</v>
      </c>
      <c r="B3748" s="4" t="s">
        <v>5</v>
      </c>
      <c r="C3748" s="4" t="s">
        <v>10</v>
      </c>
      <c r="D3748" s="4" t="s">
        <v>10</v>
      </c>
      <c r="E3748" s="4" t="s">
        <v>10</v>
      </c>
    </row>
    <row r="3749" spans="1:9">
      <c r="A3749" t="n">
        <v>31502</v>
      </c>
      <c r="B3749" s="67" t="n">
        <v>61</v>
      </c>
      <c r="C3749" s="7" t="n">
        <v>29</v>
      </c>
      <c r="D3749" s="7" t="n">
        <v>16</v>
      </c>
      <c r="E3749" s="7" t="n">
        <v>0</v>
      </c>
    </row>
    <row r="3750" spans="1:9">
      <c r="A3750" t="s">
        <v>4</v>
      </c>
      <c r="B3750" s="4" t="s">
        <v>5</v>
      </c>
      <c r="C3750" s="4" t="s">
        <v>15</v>
      </c>
      <c r="D3750" s="4" t="s">
        <v>10</v>
      </c>
    </row>
    <row r="3751" spans="1:9">
      <c r="A3751" t="n">
        <v>31509</v>
      </c>
      <c r="B3751" s="28" t="n">
        <v>58</v>
      </c>
      <c r="C3751" s="7" t="n">
        <v>255</v>
      </c>
      <c r="D3751" s="7" t="n">
        <v>0</v>
      </c>
    </row>
    <row r="3752" spans="1:9">
      <c r="A3752" t="s">
        <v>4</v>
      </c>
      <c r="B3752" s="4" t="s">
        <v>5</v>
      </c>
      <c r="C3752" s="4" t="s">
        <v>15</v>
      </c>
      <c r="D3752" s="4" t="s">
        <v>10</v>
      </c>
    </row>
    <row r="3753" spans="1:9">
      <c r="A3753" t="n">
        <v>31513</v>
      </c>
      <c r="B3753" s="32" t="n">
        <v>45</v>
      </c>
      <c r="C3753" s="7" t="n">
        <v>7</v>
      </c>
      <c r="D3753" s="7" t="n">
        <v>255</v>
      </c>
    </row>
    <row r="3754" spans="1:9">
      <c r="A3754" t="s">
        <v>4</v>
      </c>
      <c r="B3754" s="4" t="s">
        <v>5</v>
      </c>
      <c r="C3754" s="4" t="s">
        <v>15</v>
      </c>
      <c r="D3754" s="4" t="s">
        <v>15</v>
      </c>
      <c r="E3754" s="4" t="s">
        <v>21</v>
      </c>
      <c r="F3754" s="4" t="s">
        <v>10</v>
      </c>
    </row>
    <row r="3755" spans="1:9">
      <c r="A3755" t="n">
        <v>31517</v>
      </c>
      <c r="B3755" s="32" t="n">
        <v>45</v>
      </c>
      <c r="C3755" s="7" t="n">
        <v>5</v>
      </c>
      <c r="D3755" s="7" t="n">
        <v>3</v>
      </c>
      <c r="E3755" s="7" t="n">
        <v>8</v>
      </c>
      <c r="F3755" s="7" t="n">
        <v>10000</v>
      </c>
    </row>
    <row r="3756" spans="1:9">
      <c r="A3756" t="s">
        <v>4</v>
      </c>
      <c r="B3756" s="4" t="s">
        <v>5</v>
      </c>
      <c r="C3756" s="4" t="s">
        <v>15</v>
      </c>
      <c r="D3756" s="4" t="s">
        <v>10</v>
      </c>
      <c r="E3756" s="4" t="s">
        <v>6</v>
      </c>
    </row>
    <row r="3757" spans="1:9">
      <c r="A3757" t="n">
        <v>31526</v>
      </c>
      <c r="B3757" s="47" t="n">
        <v>51</v>
      </c>
      <c r="C3757" s="7" t="n">
        <v>4</v>
      </c>
      <c r="D3757" s="7" t="n">
        <v>0</v>
      </c>
      <c r="E3757" s="7" t="s">
        <v>339</v>
      </c>
    </row>
    <row r="3758" spans="1:9">
      <c r="A3758" t="s">
        <v>4</v>
      </c>
      <c r="B3758" s="4" t="s">
        <v>5</v>
      </c>
      <c r="C3758" s="4" t="s">
        <v>10</v>
      </c>
    </row>
    <row r="3759" spans="1:9">
      <c r="A3759" t="n">
        <v>31539</v>
      </c>
      <c r="B3759" s="26" t="n">
        <v>16</v>
      </c>
      <c r="C3759" s="7" t="n">
        <v>0</v>
      </c>
    </row>
    <row r="3760" spans="1:9">
      <c r="A3760" t="s">
        <v>4</v>
      </c>
      <c r="B3760" s="4" t="s">
        <v>5</v>
      </c>
      <c r="C3760" s="4" t="s">
        <v>10</v>
      </c>
      <c r="D3760" s="4" t="s">
        <v>15</v>
      </c>
      <c r="E3760" s="4" t="s">
        <v>9</v>
      </c>
      <c r="F3760" s="4" t="s">
        <v>109</v>
      </c>
      <c r="G3760" s="4" t="s">
        <v>15</v>
      </c>
      <c r="H3760" s="4" t="s">
        <v>15</v>
      </c>
    </row>
    <row r="3761" spans="1:8">
      <c r="A3761" t="n">
        <v>31542</v>
      </c>
      <c r="B3761" s="53" t="n">
        <v>26</v>
      </c>
      <c r="C3761" s="7" t="n">
        <v>0</v>
      </c>
      <c r="D3761" s="7" t="n">
        <v>17</v>
      </c>
      <c r="E3761" s="7" t="n">
        <v>53042</v>
      </c>
      <c r="F3761" s="7" t="s">
        <v>340</v>
      </c>
      <c r="G3761" s="7" t="n">
        <v>2</v>
      </c>
      <c r="H3761" s="7" t="n">
        <v>0</v>
      </c>
    </row>
    <row r="3762" spans="1:8">
      <c r="A3762" t="s">
        <v>4</v>
      </c>
      <c r="B3762" s="4" t="s">
        <v>5</v>
      </c>
    </row>
    <row r="3763" spans="1:8">
      <c r="A3763" t="n">
        <v>31577</v>
      </c>
      <c r="B3763" s="54" t="n">
        <v>28</v>
      </c>
    </row>
    <row r="3764" spans="1:8">
      <c r="A3764" t="s">
        <v>4</v>
      </c>
      <c r="B3764" s="4" t="s">
        <v>5</v>
      </c>
      <c r="C3764" s="4" t="s">
        <v>15</v>
      </c>
      <c r="D3764" s="41" t="s">
        <v>77</v>
      </c>
      <c r="E3764" s="4" t="s">
        <v>5</v>
      </c>
      <c r="F3764" s="4" t="s">
        <v>15</v>
      </c>
      <c r="G3764" s="4" t="s">
        <v>10</v>
      </c>
      <c r="H3764" s="41" t="s">
        <v>78</v>
      </c>
      <c r="I3764" s="4" t="s">
        <v>15</v>
      </c>
      <c r="J3764" s="4" t="s">
        <v>22</v>
      </c>
    </row>
    <row r="3765" spans="1:8">
      <c r="A3765" t="n">
        <v>31578</v>
      </c>
      <c r="B3765" s="11" t="n">
        <v>5</v>
      </c>
      <c r="C3765" s="7" t="n">
        <v>28</v>
      </c>
      <c r="D3765" s="41" t="s">
        <v>3</v>
      </c>
      <c r="E3765" s="31" t="n">
        <v>64</v>
      </c>
      <c r="F3765" s="7" t="n">
        <v>5</v>
      </c>
      <c r="G3765" s="7" t="n">
        <v>2</v>
      </c>
      <c r="H3765" s="41" t="s">
        <v>3</v>
      </c>
      <c r="I3765" s="7" t="n">
        <v>1</v>
      </c>
      <c r="J3765" s="12" t="n">
        <f t="normal" ca="1">A3777</f>
        <v>0</v>
      </c>
    </row>
    <row r="3766" spans="1:8">
      <c r="A3766" t="s">
        <v>4</v>
      </c>
      <c r="B3766" s="4" t="s">
        <v>5</v>
      </c>
      <c r="C3766" s="4" t="s">
        <v>15</v>
      </c>
      <c r="D3766" s="4" t="s">
        <v>10</v>
      </c>
      <c r="E3766" s="4" t="s">
        <v>6</v>
      </c>
    </row>
    <row r="3767" spans="1:8">
      <c r="A3767" t="n">
        <v>31589</v>
      </c>
      <c r="B3767" s="47" t="n">
        <v>51</v>
      </c>
      <c r="C3767" s="7" t="n">
        <v>4</v>
      </c>
      <c r="D3767" s="7" t="n">
        <v>2</v>
      </c>
      <c r="E3767" s="7" t="s">
        <v>176</v>
      </c>
    </row>
    <row r="3768" spans="1:8">
      <c r="A3768" t="s">
        <v>4</v>
      </c>
      <c r="B3768" s="4" t="s">
        <v>5</v>
      </c>
      <c r="C3768" s="4" t="s">
        <v>10</v>
      </c>
    </row>
    <row r="3769" spans="1:8">
      <c r="A3769" t="n">
        <v>31602</v>
      </c>
      <c r="B3769" s="26" t="n">
        <v>16</v>
      </c>
      <c r="C3769" s="7" t="n">
        <v>0</v>
      </c>
    </row>
    <row r="3770" spans="1:8">
      <c r="A3770" t="s">
        <v>4</v>
      </c>
      <c r="B3770" s="4" t="s">
        <v>5</v>
      </c>
      <c r="C3770" s="4" t="s">
        <v>10</v>
      </c>
      <c r="D3770" s="4" t="s">
        <v>15</v>
      </c>
      <c r="E3770" s="4" t="s">
        <v>9</v>
      </c>
      <c r="F3770" s="4" t="s">
        <v>109</v>
      </c>
      <c r="G3770" s="4" t="s">
        <v>15</v>
      </c>
      <c r="H3770" s="4" t="s">
        <v>15</v>
      </c>
    </row>
    <row r="3771" spans="1:8">
      <c r="A3771" t="n">
        <v>31605</v>
      </c>
      <c r="B3771" s="53" t="n">
        <v>26</v>
      </c>
      <c r="C3771" s="7" t="n">
        <v>2</v>
      </c>
      <c r="D3771" s="7" t="n">
        <v>17</v>
      </c>
      <c r="E3771" s="7" t="n">
        <v>6450</v>
      </c>
      <c r="F3771" s="7" t="s">
        <v>341</v>
      </c>
      <c r="G3771" s="7" t="n">
        <v>2</v>
      </c>
      <c r="H3771" s="7" t="n">
        <v>0</v>
      </c>
    </row>
    <row r="3772" spans="1:8">
      <c r="A3772" t="s">
        <v>4</v>
      </c>
      <c r="B3772" s="4" t="s">
        <v>5</v>
      </c>
    </row>
    <row r="3773" spans="1:8">
      <c r="A3773" t="n">
        <v>31639</v>
      </c>
      <c r="B3773" s="54" t="n">
        <v>28</v>
      </c>
    </row>
    <row r="3774" spans="1:8">
      <c r="A3774" t="s">
        <v>4</v>
      </c>
      <c r="B3774" s="4" t="s">
        <v>5</v>
      </c>
      <c r="C3774" s="4" t="s">
        <v>22</v>
      </c>
    </row>
    <row r="3775" spans="1:8">
      <c r="A3775" t="n">
        <v>31640</v>
      </c>
      <c r="B3775" s="15" t="n">
        <v>3</v>
      </c>
      <c r="C3775" s="12" t="n">
        <f t="normal" ca="1">A3787</f>
        <v>0</v>
      </c>
    </row>
    <row r="3776" spans="1:8">
      <c r="A3776" t="s">
        <v>4</v>
      </c>
      <c r="B3776" s="4" t="s">
        <v>5</v>
      </c>
      <c r="C3776" s="4" t="s">
        <v>15</v>
      </c>
      <c r="D3776" s="41" t="s">
        <v>77</v>
      </c>
      <c r="E3776" s="4" t="s">
        <v>5</v>
      </c>
      <c r="F3776" s="4" t="s">
        <v>15</v>
      </c>
      <c r="G3776" s="4" t="s">
        <v>10</v>
      </c>
      <c r="H3776" s="41" t="s">
        <v>78</v>
      </c>
      <c r="I3776" s="4" t="s">
        <v>15</v>
      </c>
      <c r="J3776" s="4" t="s">
        <v>22</v>
      </c>
    </row>
    <row r="3777" spans="1:10">
      <c r="A3777" t="n">
        <v>31645</v>
      </c>
      <c r="B3777" s="11" t="n">
        <v>5</v>
      </c>
      <c r="C3777" s="7" t="n">
        <v>28</v>
      </c>
      <c r="D3777" s="41" t="s">
        <v>3</v>
      </c>
      <c r="E3777" s="31" t="n">
        <v>64</v>
      </c>
      <c r="F3777" s="7" t="n">
        <v>5</v>
      </c>
      <c r="G3777" s="7" t="n">
        <v>1</v>
      </c>
      <c r="H3777" s="41" t="s">
        <v>3</v>
      </c>
      <c r="I3777" s="7" t="n">
        <v>1</v>
      </c>
      <c r="J3777" s="12" t="n">
        <f t="normal" ca="1">A3787</f>
        <v>0</v>
      </c>
    </row>
    <row r="3778" spans="1:10">
      <c r="A3778" t="s">
        <v>4</v>
      </c>
      <c r="B3778" s="4" t="s">
        <v>5</v>
      </c>
      <c r="C3778" s="4" t="s">
        <v>15</v>
      </c>
      <c r="D3778" s="4" t="s">
        <v>10</v>
      </c>
      <c r="E3778" s="4" t="s">
        <v>6</v>
      </c>
    </row>
    <row r="3779" spans="1:10">
      <c r="A3779" t="n">
        <v>31656</v>
      </c>
      <c r="B3779" s="47" t="n">
        <v>51</v>
      </c>
      <c r="C3779" s="7" t="n">
        <v>4</v>
      </c>
      <c r="D3779" s="7" t="n">
        <v>1</v>
      </c>
      <c r="E3779" s="7" t="s">
        <v>176</v>
      </c>
    </row>
    <row r="3780" spans="1:10">
      <c r="A3780" t="s">
        <v>4</v>
      </c>
      <c r="B3780" s="4" t="s">
        <v>5</v>
      </c>
      <c r="C3780" s="4" t="s">
        <v>10</v>
      </c>
    </row>
    <row r="3781" spans="1:10">
      <c r="A3781" t="n">
        <v>31669</v>
      </c>
      <c r="B3781" s="26" t="n">
        <v>16</v>
      </c>
      <c r="C3781" s="7" t="n">
        <v>0</v>
      </c>
    </row>
    <row r="3782" spans="1:10">
      <c r="A3782" t="s">
        <v>4</v>
      </c>
      <c r="B3782" s="4" t="s">
        <v>5</v>
      </c>
      <c r="C3782" s="4" t="s">
        <v>10</v>
      </c>
      <c r="D3782" s="4" t="s">
        <v>15</v>
      </c>
      <c r="E3782" s="4" t="s">
        <v>9</v>
      </c>
      <c r="F3782" s="4" t="s">
        <v>109</v>
      </c>
      <c r="G3782" s="4" t="s">
        <v>15</v>
      </c>
      <c r="H3782" s="4" t="s">
        <v>15</v>
      </c>
    </row>
    <row r="3783" spans="1:10">
      <c r="A3783" t="n">
        <v>31672</v>
      </c>
      <c r="B3783" s="53" t="n">
        <v>26</v>
      </c>
      <c r="C3783" s="7" t="n">
        <v>1</v>
      </c>
      <c r="D3783" s="7" t="n">
        <v>17</v>
      </c>
      <c r="E3783" s="7" t="n">
        <v>1444</v>
      </c>
      <c r="F3783" s="7" t="s">
        <v>341</v>
      </c>
      <c r="G3783" s="7" t="n">
        <v>2</v>
      </c>
      <c r="H3783" s="7" t="n">
        <v>0</v>
      </c>
    </row>
    <row r="3784" spans="1:10">
      <c r="A3784" t="s">
        <v>4</v>
      </c>
      <c r="B3784" s="4" t="s">
        <v>5</v>
      </c>
    </row>
    <row r="3785" spans="1:10">
      <c r="A3785" t="n">
        <v>31706</v>
      </c>
      <c r="B3785" s="54" t="n">
        <v>28</v>
      </c>
    </row>
    <row r="3786" spans="1:10">
      <c r="A3786" t="s">
        <v>4</v>
      </c>
      <c r="B3786" s="4" t="s">
        <v>5</v>
      </c>
      <c r="C3786" s="4" t="s">
        <v>15</v>
      </c>
      <c r="D3786" s="41" t="s">
        <v>77</v>
      </c>
      <c r="E3786" s="4" t="s">
        <v>5</v>
      </c>
      <c r="F3786" s="4" t="s">
        <v>15</v>
      </c>
      <c r="G3786" s="4" t="s">
        <v>10</v>
      </c>
      <c r="H3786" s="41" t="s">
        <v>78</v>
      </c>
      <c r="I3786" s="4" t="s">
        <v>15</v>
      </c>
      <c r="J3786" s="4" t="s">
        <v>22</v>
      </c>
    </row>
    <row r="3787" spans="1:10">
      <c r="A3787" t="n">
        <v>31707</v>
      </c>
      <c r="B3787" s="11" t="n">
        <v>5</v>
      </c>
      <c r="C3787" s="7" t="n">
        <v>28</v>
      </c>
      <c r="D3787" s="41" t="s">
        <v>3</v>
      </c>
      <c r="E3787" s="31" t="n">
        <v>64</v>
      </c>
      <c r="F3787" s="7" t="n">
        <v>5</v>
      </c>
      <c r="G3787" s="7" t="n">
        <v>11</v>
      </c>
      <c r="H3787" s="41" t="s">
        <v>3</v>
      </c>
      <c r="I3787" s="7" t="n">
        <v>1</v>
      </c>
      <c r="J3787" s="12" t="n">
        <f t="normal" ca="1">A3797</f>
        <v>0</v>
      </c>
    </row>
    <row r="3788" spans="1:10">
      <c r="A3788" t="s">
        <v>4</v>
      </c>
      <c r="B3788" s="4" t="s">
        <v>5</v>
      </c>
      <c r="C3788" s="4" t="s">
        <v>15</v>
      </c>
      <c r="D3788" s="4" t="s">
        <v>10</v>
      </c>
      <c r="E3788" s="4" t="s">
        <v>6</v>
      </c>
    </row>
    <row r="3789" spans="1:10">
      <c r="A3789" t="n">
        <v>31718</v>
      </c>
      <c r="B3789" s="47" t="n">
        <v>51</v>
      </c>
      <c r="C3789" s="7" t="n">
        <v>4</v>
      </c>
      <c r="D3789" s="7" t="n">
        <v>11</v>
      </c>
      <c r="E3789" s="7" t="s">
        <v>151</v>
      </c>
    </row>
    <row r="3790" spans="1:10">
      <c r="A3790" t="s">
        <v>4</v>
      </c>
      <c r="B3790" s="4" t="s">
        <v>5</v>
      </c>
      <c r="C3790" s="4" t="s">
        <v>10</v>
      </c>
    </row>
    <row r="3791" spans="1:10">
      <c r="A3791" t="n">
        <v>31731</v>
      </c>
      <c r="B3791" s="26" t="n">
        <v>16</v>
      </c>
      <c r="C3791" s="7" t="n">
        <v>0</v>
      </c>
    </row>
    <row r="3792" spans="1:10">
      <c r="A3792" t="s">
        <v>4</v>
      </c>
      <c r="B3792" s="4" t="s">
        <v>5</v>
      </c>
      <c r="C3792" s="4" t="s">
        <v>10</v>
      </c>
      <c r="D3792" s="4" t="s">
        <v>15</v>
      </c>
      <c r="E3792" s="4" t="s">
        <v>9</v>
      </c>
      <c r="F3792" s="4" t="s">
        <v>109</v>
      </c>
      <c r="G3792" s="4" t="s">
        <v>15</v>
      </c>
      <c r="H3792" s="4" t="s">
        <v>15</v>
      </c>
    </row>
    <row r="3793" spans="1:10">
      <c r="A3793" t="n">
        <v>31734</v>
      </c>
      <c r="B3793" s="53" t="n">
        <v>26</v>
      </c>
      <c r="C3793" s="7" t="n">
        <v>11</v>
      </c>
      <c r="D3793" s="7" t="n">
        <v>17</v>
      </c>
      <c r="E3793" s="7" t="n">
        <v>10418</v>
      </c>
      <c r="F3793" s="7" t="s">
        <v>342</v>
      </c>
      <c r="G3793" s="7" t="n">
        <v>2</v>
      </c>
      <c r="H3793" s="7" t="n">
        <v>0</v>
      </c>
    </row>
    <row r="3794" spans="1:10">
      <c r="A3794" t="s">
        <v>4</v>
      </c>
      <c r="B3794" s="4" t="s">
        <v>5</v>
      </c>
    </row>
    <row r="3795" spans="1:10">
      <c r="A3795" t="n">
        <v>31821</v>
      </c>
      <c r="B3795" s="54" t="n">
        <v>28</v>
      </c>
    </row>
    <row r="3796" spans="1:10">
      <c r="A3796" t="s">
        <v>4</v>
      </c>
      <c r="B3796" s="4" t="s">
        <v>5</v>
      </c>
      <c r="C3796" s="4" t="s">
        <v>15</v>
      </c>
      <c r="D3796" s="41" t="s">
        <v>77</v>
      </c>
      <c r="E3796" s="4" t="s">
        <v>5</v>
      </c>
      <c r="F3796" s="4" t="s">
        <v>15</v>
      </c>
      <c r="G3796" s="4" t="s">
        <v>10</v>
      </c>
      <c r="H3796" s="41" t="s">
        <v>78</v>
      </c>
      <c r="I3796" s="4" t="s">
        <v>15</v>
      </c>
      <c r="J3796" s="4" t="s">
        <v>22</v>
      </c>
    </row>
    <row r="3797" spans="1:10">
      <c r="A3797" t="n">
        <v>31822</v>
      </c>
      <c r="B3797" s="11" t="n">
        <v>5</v>
      </c>
      <c r="C3797" s="7" t="n">
        <v>28</v>
      </c>
      <c r="D3797" s="41" t="s">
        <v>3</v>
      </c>
      <c r="E3797" s="31" t="n">
        <v>64</v>
      </c>
      <c r="F3797" s="7" t="n">
        <v>5</v>
      </c>
      <c r="G3797" s="7" t="n">
        <v>7</v>
      </c>
      <c r="H3797" s="41" t="s">
        <v>3</v>
      </c>
      <c r="I3797" s="7" t="n">
        <v>1</v>
      </c>
      <c r="J3797" s="12" t="n">
        <f t="normal" ca="1">A3807</f>
        <v>0</v>
      </c>
    </row>
    <row r="3798" spans="1:10">
      <c r="A3798" t="s">
        <v>4</v>
      </c>
      <c r="B3798" s="4" t="s">
        <v>5</v>
      </c>
      <c r="C3798" s="4" t="s">
        <v>15</v>
      </c>
      <c r="D3798" s="4" t="s">
        <v>10</v>
      </c>
      <c r="E3798" s="4" t="s">
        <v>6</v>
      </c>
    </row>
    <row r="3799" spans="1:10">
      <c r="A3799" t="n">
        <v>31833</v>
      </c>
      <c r="B3799" s="47" t="n">
        <v>51</v>
      </c>
      <c r="C3799" s="7" t="n">
        <v>4</v>
      </c>
      <c r="D3799" s="7" t="n">
        <v>7</v>
      </c>
      <c r="E3799" s="7" t="s">
        <v>343</v>
      </c>
    </row>
    <row r="3800" spans="1:10">
      <c r="A3800" t="s">
        <v>4</v>
      </c>
      <c r="B3800" s="4" t="s">
        <v>5</v>
      </c>
      <c r="C3800" s="4" t="s">
        <v>10</v>
      </c>
    </row>
    <row r="3801" spans="1:10">
      <c r="A3801" t="n">
        <v>31847</v>
      </c>
      <c r="B3801" s="26" t="n">
        <v>16</v>
      </c>
      <c r="C3801" s="7" t="n">
        <v>0</v>
      </c>
    </row>
    <row r="3802" spans="1:10">
      <c r="A3802" t="s">
        <v>4</v>
      </c>
      <c r="B3802" s="4" t="s">
        <v>5</v>
      </c>
      <c r="C3802" s="4" t="s">
        <v>10</v>
      </c>
      <c r="D3802" s="4" t="s">
        <v>15</v>
      </c>
      <c r="E3802" s="4" t="s">
        <v>9</v>
      </c>
      <c r="F3802" s="4" t="s">
        <v>109</v>
      </c>
      <c r="G3802" s="4" t="s">
        <v>15</v>
      </c>
      <c r="H3802" s="4" t="s">
        <v>15</v>
      </c>
    </row>
    <row r="3803" spans="1:10">
      <c r="A3803" t="n">
        <v>31850</v>
      </c>
      <c r="B3803" s="53" t="n">
        <v>26</v>
      </c>
      <c r="C3803" s="7" t="n">
        <v>7</v>
      </c>
      <c r="D3803" s="7" t="n">
        <v>17</v>
      </c>
      <c r="E3803" s="7" t="n">
        <v>4437</v>
      </c>
      <c r="F3803" s="7" t="s">
        <v>344</v>
      </c>
      <c r="G3803" s="7" t="n">
        <v>2</v>
      </c>
      <c r="H3803" s="7" t="n">
        <v>0</v>
      </c>
    </row>
    <row r="3804" spans="1:10">
      <c r="A3804" t="s">
        <v>4</v>
      </c>
      <c r="B3804" s="4" t="s">
        <v>5</v>
      </c>
    </row>
    <row r="3805" spans="1:10">
      <c r="A3805" t="n">
        <v>31893</v>
      </c>
      <c r="B3805" s="54" t="n">
        <v>28</v>
      </c>
    </row>
    <row r="3806" spans="1:10">
      <c r="A3806" t="s">
        <v>4</v>
      </c>
      <c r="B3806" s="4" t="s">
        <v>5</v>
      </c>
      <c r="C3806" s="4" t="s">
        <v>10</v>
      </c>
      <c r="D3806" s="4" t="s">
        <v>15</v>
      </c>
    </row>
    <row r="3807" spans="1:10">
      <c r="A3807" t="n">
        <v>31894</v>
      </c>
      <c r="B3807" s="55" t="n">
        <v>89</v>
      </c>
      <c r="C3807" s="7" t="n">
        <v>65533</v>
      </c>
      <c r="D3807" s="7" t="n">
        <v>1</v>
      </c>
    </row>
    <row r="3808" spans="1:10">
      <c r="A3808" t="s">
        <v>4</v>
      </c>
      <c r="B3808" s="4" t="s">
        <v>5</v>
      </c>
      <c r="C3808" s="4" t="s">
        <v>15</v>
      </c>
      <c r="D3808" s="4" t="s">
        <v>10</v>
      </c>
      <c r="E3808" s="4" t="s">
        <v>21</v>
      </c>
    </row>
    <row r="3809" spans="1:10">
      <c r="A3809" t="n">
        <v>31898</v>
      </c>
      <c r="B3809" s="28" t="n">
        <v>58</v>
      </c>
      <c r="C3809" s="7" t="n">
        <v>101</v>
      </c>
      <c r="D3809" s="7" t="n">
        <v>300</v>
      </c>
      <c r="E3809" s="7" t="n">
        <v>1</v>
      </c>
    </row>
    <row r="3810" spans="1:10">
      <c r="A3810" t="s">
        <v>4</v>
      </c>
      <c r="B3810" s="4" t="s">
        <v>5</v>
      </c>
      <c r="C3810" s="4" t="s">
        <v>15</v>
      </c>
      <c r="D3810" s="4" t="s">
        <v>10</v>
      </c>
    </row>
    <row r="3811" spans="1:10">
      <c r="A3811" t="n">
        <v>31906</v>
      </c>
      <c r="B3811" s="28" t="n">
        <v>58</v>
      </c>
      <c r="C3811" s="7" t="n">
        <v>254</v>
      </c>
      <c r="D3811" s="7" t="n">
        <v>0</v>
      </c>
    </row>
    <row r="3812" spans="1:10">
      <c r="A3812" t="s">
        <v>4</v>
      </c>
      <c r="B3812" s="4" t="s">
        <v>5</v>
      </c>
      <c r="C3812" s="4" t="s">
        <v>10</v>
      </c>
      <c r="D3812" s="4" t="s">
        <v>21</v>
      </c>
      <c r="E3812" s="4" t="s">
        <v>21</v>
      </c>
      <c r="F3812" s="4" t="s">
        <v>21</v>
      </c>
      <c r="G3812" s="4" t="s">
        <v>21</v>
      </c>
    </row>
    <row r="3813" spans="1:10">
      <c r="A3813" t="n">
        <v>31910</v>
      </c>
      <c r="B3813" s="38" t="n">
        <v>46</v>
      </c>
      <c r="C3813" s="7" t="n">
        <v>28</v>
      </c>
      <c r="D3813" s="7" t="n">
        <v>-6.6399998664856</v>
      </c>
      <c r="E3813" s="7" t="n">
        <v>3.67000007629395</v>
      </c>
      <c r="F3813" s="7" t="n">
        <v>-122.169998168945</v>
      </c>
      <c r="G3813" s="7" t="n">
        <v>319.899993896484</v>
      </c>
    </row>
    <row r="3814" spans="1:10">
      <c r="A3814" t="s">
        <v>4</v>
      </c>
      <c r="B3814" s="4" t="s">
        <v>5</v>
      </c>
      <c r="C3814" s="4" t="s">
        <v>10</v>
      </c>
      <c r="D3814" s="4" t="s">
        <v>21</v>
      </c>
      <c r="E3814" s="4" t="s">
        <v>21</v>
      </c>
      <c r="F3814" s="4" t="s">
        <v>21</v>
      </c>
      <c r="G3814" s="4" t="s">
        <v>21</v>
      </c>
    </row>
    <row r="3815" spans="1:10">
      <c r="A3815" t="n">
        <v>31929</v>
      </c>
      <c r="B3815" s="38" t="n">
        <v>46</v>
      </c>
      <c r="C3815" s="7" t="n">
        <v>29</v>
      </c>
      <c r="D3815" s="7" t="n">
        <v>-5.21999979019165</v>
      </c>
      <c r="E3815" s="7" t="n">
        <v>3.65000009536743</v>
      </c>
      <c r="F3815" s="7" t="n">
        <v>-120.980003356934</v>
      </c>
      <c r="G3815" s="7" t="n">
        <v>320</v>
      </c>
    </row>
    <row r="3816" spans="1:10">
      <c r="A3816" t="s">
        <v>4</v>
      </c>
      <c r="B3816" s="4" t="s">
        <v>5</v>
      </c>
      <c r="C3816" s="4" t="s">
        <v>15</v>
      </c>
    </row>
    <row r="3817" spans="1:10">
      <c r="A3817" t="n">
        <v>31948</v>
      </c>
      <c r="B3817" s="51" t="n">
        <v>116</v>
      </c>
      <c r="C3817" s="7" t="n">
        <v>0</v>
      </c>
    </row>
    <row r="3818" spans="1:10">
      <c r="A3818" t="s">
        <v>4</v>
      </c>
      <c r="B3818" s="4" t="s">
        <v>5</v>
      </c>
      <c r="C3818" s="4" t="s">
        <v>15</v>
      </c>
      <c r="D3818" s="4" t="s">
        <v>10</v>
      </c>
    </row>
    <row r="3819" spans="1:10">
      <c r="A3819" t="n">
        <v>31950</v>
      </c>
      <c r="B3819" s="51" t="n">
        <v>116</v>
      </c>
      <c r="C3819" s="7" t="n">
        <v>2</v>
      </c>
      <c r="D3819" s="7" t="n">
        <v>1</v>
      </c>
    </row>
    <row r="3820" spans="1:10">
      <c r="A3820" t="s">
        <v>4</v>
      </c>
      <c r="B3820" s="4" t="s">
        <v>5</v>
      </c>
      <c r="C3820" s="4" t="s">
        <v>15</v>
      </c>
      <c r="D3820" s="4" t="s">
        <v>9</v>
      </c>
    </row>
    <row r="3821" spans="1:10">
      <c r="A3821" t="n">
        <v>31954</v>
      </c>
      <c r="B3821" s="51" t="n">
        <v>116</v>
      </c>
      <c r="C3821" s="7" t="n">
        <v>5</v>
      </c>
      <c r="D3821" s="7" t="n">
        <v>1101004800</v>
      </c>
    </row>
    <row r="3822" spans="1:10">
      <c r="A3822" t="s">
        <v>4</v>
      </c>
      <c r="B3822" s="4" t="s">
        <v>5</v>
      </c>
      <c r="C3822" s="4" t="s">
        <v>15</v>
      </c>
      <c r="D3822" s="4" t="s">
        <v>10</v>
      </c>
    </row>
    <row r="3823" spans="1:10">
      <c r="A3823" t="n">
        <v>31960</v>
      </c>
      <c r="B3823" s="51" t="n">
        <v>116</v>
      </c>
      <c r="C3823" s="7" t="n">
        <v>6</v>
      </c>
      <c r="D3823" s="7" t="n">
        <v>1</v>
      </c>
    </row>
    <row r="3824" spans="1:10">
      <c r="A3824" t="s">
        <v>4</v>
      </c>
      <c r="B3824" s="4" t="s">
        <v>5</v>
      </c>
      <c r="C3824" s="4" t="s">
        <v>15</v>
      </c>
      <c r="D3824" s="4" t="s">
        <v>15</v>
      </c>
      <c r="E3824" s="4" t="s">
        <v>21</v>
      </c>
      <c r="F3824" s="4" t="s">
        <v>21</v>
      </c>
      <c r="G3824" s="4" t="s">
        <v>21</v>
      </c>
      <c r="H3824" s="4" t="s">
        <v>10</v>
      </c>
    </row>
    <row r="3825" spans="1:8">
      <c r="A3825" t="n">
        <v>31964</v>
      </c>
      <c r="B3825" s="32" t="n">
        <v>45</v>
      </c>
      <c r="C3825" s="7" t="n">
        <v>2</v>
      </c>
      <c r="D3825" s="7" t="n">
        <v>3</v>
      </c>
      <c r="E3825" s="7" t="n">
        <v>-17.9500007629395</v>
      </c>
      <c r="F3825" s="7" t="n">
        <v>11.4700002670288</v>
      </c>
      <c r="G3825" s="7" t="n">
        <v>-108.589996337891</v>
      </c>
      <c r="H3825" s="7" t="n">
        <v>0</v>
      </c>
    </row>
    <row r="3826" spans="1:8">
      <c r="A3826" t="s">
        <v>4</v>
      </c>
      <c r="B3826" s="4" t="s">
        <v>5</v>
      </c>
      <c r="C3826" s="4" t="s">
        <v>15</v>
      </c>
      <c r="D3826" s="4" t="s">
        <v>15</v>
      </c>
      <c r="E3826" s="4" t="s">
        <v>21</v>
      </c>
      <c r="F3826" s="4" t="s">
        <v>21</v>
      </c>
      <c r="G3826" s="4" t="s">
        <v>21</v>
      </c>
      <c r="H3826" s="4" t="s">
        <v>10</v>
      </c>
      <c r="I3826" s="4" t="s">
        <v>15</v>
      </c>
    </row>
    <row r="3827" spans="1:8">
      <c r="A3827" t="n">
        <v>31981</v>
      </c>
      <c r="B3827" s="32" t="n">
        <v>45</v>
      </c>
      <c r="C3827" s="7" t="n">
        <v>4</v>
      </c>
      <c r="D3827" s="7" t="n">
        <v>3</v>
      </c>
      <c r="E3827" s="7" t="n">
        <v>359.290008544922</v>
      </c>
      <c r="F3827" s="7" t="n">
        <v>156.509994506836</v>
      </c>
      <c r="G3827" s="7" t="n">
        <v>0</v>
      </c>
      <c r="H3827" s="7" t="n">
        <v>0</v>
      </c>
      <c r="I3827" s="7" t="n">
        <v>1</v>
      </c>
    </row>
    <row r="3828" spans="1:8">
      <c r="A3828" t="s">
        <v>4</v>
      </c>
      <c r="B3828" s="4" t="s">
        <v>5</v>
      </c>
      <c r="C3828" s="4" t="s">
        <v>15</v>
      </c>
      <c r="D3828" s="4" t="s">
        <v>15</v>
      </c>
      <c r="E3828" s="4" t="s">
        <v>21</v>
      </c>
      <c r="F3828" s="4" t="s">
        <v>10</v>
      </c>
    </row>
    <row r="3829" spans="1:8">
      <c r="A3829" t="n">
        <v>31999</v>
      </c>
      <c r="B3829" s="32" t="n">
        <v>45</v>
      </c>
      <c r="C3829" s="7" t="n">
        <v>5</v>
      </c>
      <c r="D3829" s="7" t="n">
        <v>3</v>
      </c>
      <c r="E3829" s="7" t="n">
        <v>3.40000009536743</v>
      </c>
      <c r="F3829" s="7" t="n">
        <v>0</v>
      </c>
    </row>
    <row r="3830" spans="1:8">
      <c r="A3830" t="s">
        <v>4</v>
      </c>
      <c r="B3830" s="4" t="s">
        <v>5</v>
      </c>
      <c r="C3830" s="4" t="s">
        <v>15</v>
      </c>
      <c r="D3830" s="4" t="s">
        <v>15</v>
      </c>
      <c r="E3830" s="4" t="s">
        <v>21</v>
      </c>
      <c r="F3830" s="4" t="s">
        <v>10</v>
      </c>
    </row>
    <row r="3831" spans="1:8">
      <c r="A3831" t="n">
        <v>32008</v>
      </c>
      <c r="B3831" s="32" t="n">
        <v>45</v>
      </c>
      <c r="C3831" s="7" t="n">
        <v>11</v>
      </c>
      <c r="D3831" s="7" t="n">
        <v>3</v>
      </c>
      <c r="E3831" s="7" t="n">
        <v>17.3999996185303</v>
      </c>
      <c r="F3831" s="7" t="n">
        <v>0</v>
      </c>
    </row>
    <row r="3832" spans="1:8">
      <c r="A3832" t="s">
        <v>4</v>
      </c>
      <c r="B3832" s="4" t="s">
        <v>5</v>
      </c>
      <c r="C3832" s="4" t="s">
        <v>15</v>
      </c>
      <c r="D3832" s="4" t="s">
        <v>15</v>
      </c>
      <c r="E3832" s="4" t="s">
        <v>21</v>
      </c>
      <c r="F3832" s="4" t="s">
        <v>21</v>
      </c>
      <c r="G3832" s="4" t="s">
        <v>21</v>
      </c>
      <c r="H3832" s="4" t="s">
        <v>10</v>
      </c>
      <c r="I3832" s="4" t="s">
        <v>15</v>
      </c>
    </row>
    <row r="3833" spans="1:8">
      <c r="A3833" t="n">
        <v>32017</v>
      </c>
      <c r="B3833" s="32" t="n">
        <v>45</v>
      </c>
      <c r="C3833" s="7" t="n">
        <v>4</v>
      </c>
      <c r="D3833" s="7" t="n">
        <v>3</v>
      </c>
      <c r="E3833" s="7" t="n">
        <v>359.290008544922</v>
      </c>
      <c r="F3833" s="7" t="n">
        <v>163.699996948242</v>
      </c>
      <c r="G3833" s="7" t="n">
        <v>0</v>
      </c>
      <c r="H3833" s="7" t="n">
        <v>10000</v>
      </c>
      <c r="I3833" s="7" t="n">
        <v>1</v>
      </c>
    </row>
    <row r="3834" spans="1:8">
      <c r="A3834" t="s">
        <v>4</v>
      </c>
      <c r="B3834" s="4" t="s">
        <v>5</v>
      </c>
      <c r="C3834" s="4" t="s">
        <v>15</v>
      </c>
      <c r="D3834" s="4" t="s">
        <v>15</v>
      </c>
      <c r="E3834" s="4" t="s">
        <v>21</v>
      </c>
      <c r="F3834" s="4" t="s">
        <v>10</v>
      </c>
    </row>
    <row r="3835" spans="1:8">
      <c r="A3835" t="n">
        <v>32035</v>
      </c>
      <c r="B3835" s="32" t="n">
        <v>45</v>
      </c>
      <c r="C3835" s="7" t="n">
        <v>5</v>
      </c>
      <c r="D3835" s="7" t="n">
        <v>3</v>
      </c>
      <c r="E3835" s="7" t="n">
        <v>3.20000004768372</v>
      </c>
      <c r="F3835" s="7" t="n">
        <v>10000</v>
      </c>
    </row>
    <row r="3836" spans="1:8">
      <c r="A3836" t="s">
        <v>4</v>
      </c>
      <c r="B3836" s="4" t="s">
        <v>5</v>
      </c>
      <c r="C3836" s="4" t="s">
        <v>15</v>
      </c>
      <c r="D3836" s="4" t="s">
        <v>10</v>
      </c>
    </row>
    <row r="3837" spans="1:8">
      <c r="A3837" t="n">
        <v>32044</v>
      </c>
      <c r="B3837" s="28" t="n">
        <v>58</v>
      </c>
      <c r="C3837" s="7" t="n">
        <v>255</v>
      </c>
      <c r="D3837" s="7" t="n">
        <v>0</v>
      </c>
    </row>
    <row r="3838" spans="1:8">
      <c r="A3838" t="s">
        <v>4</v>
      </c>
      <c r="B3838" s="4" t="s">
        <v>5</v>
      </c>
      <c r="C3838" s="4" t="s">
        <v>10</v>
      </c>
    </row>
    <row r="3839" spans="1:8">
      <c r="A3839" t="n">
        <v>32048</v>
      </c>
      <c r="B3839" s="26" t="n">
        <v>16</v>
      </c>
      <c r="C3839" s="7" t="n">
        <v>300</v>
      </c>
    </row>
    <row r="3840" spans="1:8">
      <c r="A3840" t="s">
        <v>4</v>
      </c>
      <c r="B3840" s="4" t="s">
        <v>5</v>
      </c>
      <c r="C3840" s="4" t="s">
        <v>15</v>
      </c>
      <c r="D3840" s="4" t="s">
        <v>10</v>
      </c>
      <c r="E3840" s="4" t="s">
        <v>6</v>
      </c>
    </row>
    <row r="3841" spans="1:9">
      <c r="A3841" t="n">
        <v>32051</v>
      </c>
      <c r="B3841" s="47" t="n">
        <v>51</v>
      </c>
      <c r="C3841" s="7" t="n">
        <v>4</v>
      </c>
      <c r="D3841" s="7" t="n">
        <v>16</v>
      </c>
      <c r="E3841" s="7" t="s">
        <v>151</v>
      </c>
    </row>
    <row r="3842" spans="1:9">
      <c r="A3842" t="s">
        <v>4</v>
      </c>
      <c r="B3842" s="4" t="s">
        <v>5</v>
      </c>
      <c r="C3842" s="4" t="s">
        <v>10</v>
      </c>
    </row>
    <row r="3843" spans="1:9">
      <c r="A3843" t="n">
        <v>32064</v>
      </c>
      <c r="B3843" s="26" t="n">
        <v>16</v>
      </c>
      <c r="C3843" s="7" t="n">
        <v>0</v>
      </c>
    </row>
    <row r="3844" spans="1:9">
      <c r="A3844" t="s">
        <v>4</v>
      </c>
      <c r="B3844" s="4" t="s">
        <v>5</v>
      </c>
      <c r="C3844" s="4" t="s">
        <v>10</v>
      </c>
      <c r="D3844" s="4" t="s">
        <v>15</v>
      </c>
      <c r="E3844" s="4" t="s">
        <v>9</v>
      </c>
      <c r="F3844" s="4" t="s">
        <v>109</v>
      </c>
      <c r="G3844" s="4" t="s">
        <v>15</v>
      </c>
      <c r="H3844" s="4" t="s">
        <v>15</v>
      </c>
    </row>
    <row r="3845" spans="1:9">
      <c r="A3845" t="n">
        <v>32067</v>
      </c>
      <c r="B3845" s="53" t="n">
        <v>26</v>
      </c>
      <c r="C3845" s="7" t="n">
        <v>16</v>
      </c>
      <c r="D3845" s="7" t="n">
        <v>17</v>
      </c>
      <c r="E3845" s="7" t="n">
        <v>14420</v>
      </c>
      <c r="F3845" s="7" t="s">
        <v>345</v>
      </c>
      <c r="G3845" s="7" t="n">
        <v>2</v>
      </c>
      <c r="H3845" s="7" t="n">
        <v>0</v>
      </c>
    </row>
    <row r="3846" spans="1:9">
      <c r="A3846" t="s">
        <v>4</v>
      </c>
      <c r="B3846" s="4" t="s">
        <v>5</v>
      </c>
    </row>
    <row r="3847" spans="1:9">
      <c r="A3847" t="n">
        <v>32198</v>
      </c>
      <c r="B3847" s="54" t="n">
        <v>28</v>
      </c>
    </row>
    <row r="3848" spans="1:9">
      <c r="A3848" t="s">
        <v>4</v>
      </c>
      <c r="B3848" s="4" t="s">
        <v>5</v>
      </c>
      <c r="C3848" s="4" t="s">
        <v>15</v>
      </c>
      <c r="D3848" s="4" t="s">
        <v>10</v>
      </c>
      <c r="E3848" s="4" t="s">
        <v>6</v>
      </c>
    </row>
    <row r="3849" spans="1:9">
      <c r="A3849" t="n">
        <v>32199</v>
      </c>
      <c r="B3849" s="47" t="n">
        <v>51</v>
      </c>
      <c r="C3849" s="7" t="n">
        <v>4</v>
      </c>
      <c r="D3849" s="7" t="n">
        <v>33</v>
      </c>
      <c r="E3849" s="7" t="s">
        <v>156</v>
      </c>
    </row>
    <row r="3850" spans="1:9">
      <c r="A3850" t="s">
        <v>4</v>
      </c>
      <c r="B3850" s="4" t="s">
        <v>5</v>
      </c>
      <c r="C3850" s="4" t="s">
        <v>10</v>
      </c>
    </row>
    <row r="3851" spans="1:9">
      <c r="A3851" t="n">
        <v>32213</v>
      </c>
      <c r="B3851" s="26" t="n">
        <v>16</v>
      </c>
      <c r="C3851" s="7" t="n">
        <v>0</v>
      </c>
    </row>
    <row r="3852" spans="1:9">
      <c r="A3852" t="s">
        <v>4</v>
      </c>
      <c r="B3852" s="4" t="s">
        <v>5</v>
      </c>
      <c r="C3852" s="4" t="s">
        <v>10</v>
      </c>
      <c r="D3852" s="4" t="s">
        <v>15</v>
      </c>
      <c r="E3852" s="4" t="s">
        <v>9</v>
      </c>
      <c r="F3852" s="4" t="s">
        <v>109</v>
      </c>
      <c r="G3852" s="4" t="s">
        <v>15</v>
      </c>
      <c r="H3852" s="4" t="s">
        <v>15</v>
      </c>
      <c r="I3852" s="4" t="s">
        <v>15</v>
      </c>
      <c r="J3852" s="4" t="s">
        <v>9</v>
      </c>
      <c r="K3852" s="4" t="s">
        <v>109</v>
      </c>
      <c r="L3852" s="4" t="s">
        <v>15</v>
      </c>
      <c r="M3852" s="4" t="s">
        <v>15</v>
      </c>
    </row>
    <row r="3853" spans="1:9">
      <c r="A3853" t="n">
        <v>32216</v>
      </c>
      <c r="B3853" s="53" t="n">
        <v>26</v>
      </c>
      <c r="C3853" s="7" t="n">
        <v>33</v>
      </c>
      <c r="D3853" s="7" t="n">
        <v>17</v>
      </c>
      <c r="E3853" s="7" t="n">
        <v>22362</v>
      </c>
      <c r="F3853" s="7" t="s">
        <v>346</v>
      </c>
      <c r="G3853" s="7" t="n">
        <v>2</v>
      </c>
      <c r="H3853" s="7" t="n">
        <v>3</v>
      </c>
      <c r="I3853" s="7" t="n">
        <v>17</v>
      </c>
      <c r="J3853" s="7" t="n">
        <v>22363</v>
      </c>
      <c r="K3853" s="7" t="s">
        <v>347</v>
      </c>
      <c r="L3853" s="7" t="n">
        <v>2</v>
      </c>
      <c r="M3853" s="7" t="n">
        <v>0</v>
      </c>
    </row>
    <row r="3854" spans="1:9">
      <c r="A3854" t="s">
        <v>4</v>
      </c>
      <c r="B3854" s="4" t="s">
        <v>5</v>
      </c>
    </row>
    <row r="3855" spans="1:9">
      <c r="A3855" t="n">
        <v>32461</v>
      </c>
      <c r="B3855" s="54" t="n">
        <v>28</v>
      </c>
    </row>
    <row r="3856" spans="1:9">
      <c r="A3856" t="s">
        <v>4</v>
      </c>
      <c r="B3856" s="4" t="s">
        <v>5</v>
      </c>
      <c r="C3856" s="4" t="s">
        <v>15</v>
      </c>
      <c r="D3856" s="4" t="s">
        <v>10</v>
      </c>
      <c r="E3856" s="4" t="s">
        <v>10</v>
      </c>
      <c r="F3856" s="4" t="s">
        <v>15</v>
      </c>
    </row>
    <row r="3857" spans="1:13">
      <c r="A3857" t="n">
        <v>32462</v>
      </c>
      <c r="B3857" s="56" t="n">
        <v>25</v>
      </c>
      <c r="C3857" s="7" t="n">
        <v>1</v>
      </c>
      <c r="D3857" s="7" t="n">
        <v>60</v>
      </c>
      <c r="E3857" s="7" t="n">
        <v>640</v>
      </c>
      <c r="F3857" s="7" t="n">
        <v>1</v>
      </c>
    </row>
    <row r="3858" spans="1:13">
      <c r="A3858" t="s">
        <v>4</v>
      </c>
      <c r="B3858" s="4" t="s">
        <v>5</v>
      </c>
      <c r="C3858" s="4" t="s">
        <v>15</v>
      </c>
      <c r="D3858" s="4" t="s">
        <v>10</v>
      </c>
      <c r="E3858" s="4" t="s">
        <v>6</v>
      </c>
    </row>
    <row r="3859" spans="1:13">
      <c r="A3859" t="n">
        <v>32469</v>
      </c>
      <c r="B3859" s="47" t="n">
        <v>51</v>
      </c>
      <c r="C3859" s="7" t="n">
        <v>4</v>
      </c>
      <c r="D3859" s="7" t="n">
        <v>0</v>
      </c>
      <c r="E3859" s="7" t="s">
        <v>176</v>
      </c>
    </row>
    <row r="3860" spans="1:13">
      <c r="A3860" t="s">
        <v>4</v>
      </c>
      <c r="B3860" s="4" t="s">
        <v>5</v>
      </c>
      <c r="C3860" s="4" t="s">
        <v>10</v>
      </c>
    </row>
    <row r="3861" spans="1:13">
      <c r="A3861" t="n">
        <v>32482</v>
      </c>
      <c r="B3861" s="26" t="n">
        <v>16</v>
      </c>
      <c r="C3861" s="7" t="n">
        <v>0</v>
      </c>
    </row>
    <row r="3862" spans="1:13">
      <c r="A3862" t="s">
        <v>4</v>
      </c>
      <c r="B3862" s="4" t="s">
        <v>5</v>
      </c>
      <c r="C3862" s="4" t="s">
        <v>10</v>
      </c>
      <c r="D3862" s="4" t="s">
        <v>15</v>
      </c>
      <c r="E3862" s="4" t="s">
        <v>9</v>
      </c>
      <c r="F3862" s="4" t="s">
        <v>109</v>
      </c>
      <c r="G3862" s="4" t="s">
        <v>15</v>
      </c>
      <c r="H3862" s="4" t="s">
        <v>15</v>
      </c>
    </row>
    <row r="3863" spans="1:13">
      <c r="A3863" t="n">
        <v>32485</v>
      </c>
      <c r="B3863" s="53" t="n">
        <v>26</v>
      </c>
      <c r="C3863" s="7" t="n">
        <v>0</v>
      </c>
      <c r="D3863" s="7" t="n">
        <v>17</v>
      </c>
      <c r="E3863" s="7" t="n">
        <v>53043</v>
      </c>
      <c r="F3863" s="7" t="s">
        <v>348</v>
      </c>
      <c r="G3863" s="7" t="n">
        <v>2</v>
      </c>
      <c r="H3863" s="7" t="n">
        <v>0</v>
      </c>
    </row>
    <row r="3864" spans="1:13">
      <c r="A3864" t="s">
        <v>4</v>
      </c>
      <c r="B3864" s="4" t="s">
        <v>5</v>
      </c>
    </row>
    <row r="3865" spans="1:13">
      <c r="A3865" t="n">
        <v>32530</v>
      </c>
      <c r="B3865" s="54" t="n">
        <v>28</v>
      </c>
    </row>
    <row r="3866" spans="1:13">
      <c r="A3866" t="s">
        <v>4</v>
      </c>
      <c r="B3866" s="4" t="s">
        <v>5</v>
      </c>
      <c r="C3866" s="4" t="s">
        <v>15</v>
      </c>
      <c r="D3866" s="41" t="s">
        <v>77</v>
      </c>
      <c r="E3866" s="4" t="s">
        <v>5</v>
      </c>
      <c r="F3866" s="4" t="s">
        <v>15</v>
      </c>
      <c r="G3866" s="4" t="s">
        <v>10</v>
      </c>
      <c r="H3866" s="41" t="s">
        <v>78</v>
      </c>
      <c r="I3866" s="4" t="s">
        <v>15</v>
      </c>
      <c r="J3866" s="4" t="s">
        <v>22</v>
      </c>
    </row>
    <row r="3867" spans="1:13">
      <c r="A3867" t="n">
        <v>32531</v>
      </c>
      <c r="B3867" s="11" t="n">
        <v>5</v>
      </c>
      <c r="C3867" s="7" t="n">
        <v>28</v>
      </c>
      <c r="D3867" s="41" t="s">
        <v>3</v>
      </c>
      <c r="E3867" s="31" t="n">
        <v>64</v>
      </c>
      <c r="F3867" s="7" t="n">
        <v>5</v>
      </c>
      <c r="G3867" s="7" t="n">
        <v>3</v>
      </c>
      <c r="H3867" s="41" t="s">
        <v>3</v>
      </c>
      <c r="I3867" s="7" t="n">
        <v>1</v>
      </c>
      <c r="J3867" s="12" t="n">
        <f t="normal" ca="1">A3881</f>
        <v>0</v>
      </c>
    </row>
    <row r="3868" spans="1:13">
      <c r="A3868" t="s">
        <v>4</v>
      </c>
      <c r="B3868" s="4" t="s">
        <v>5</v>
      </c>
      <c r="C3868" s="4" t="s">
        <v>15</v>
      </c>
      <c r="D3868" s="4" t="s">
        <v>10</v>
      </c>
      <c r="E3868" s="4" t="s">
        <v>10</v>
      </c>
      <c r="F3868" s="4" t="s">
        <v>15</v>
      </c>
    </row>
    <row r="3869" spans="1:13">
      <c r="A3869" t="n">
        <v>32542</v>
      </c>
      <c r="B3869" s="56" t="n">
        <v>25</v>
      </c>
      <c r="C3869" s="7" t="n">
        <v>1</v>
      </c>
      <c r="D3869" s="7" t="n">
        <v>260</v>
      </c>
      <c r="E3869" s="7" t="n">
        <v>640</v>
      </c>
      <c r="F3869" s="7" t="n">
        <v>1</v>
      </c>
    </row>
    <row r="3870" spans="1:13">
      <c r="A3870" t="s">
        <v>4</v>
      </c>
      <c r="B3870" s="4" t="s">
        <v>5</v>
      </c>
      <c r="C3870" s="4" t="s">
        <v>15</v>
      </c>
      <c r="D3870" s="4" t="s">
        <v>10</v>
      </c>
      <c r="E3870" s="4" t="s">
        <v>6</v>
      </c>
    </row>
    <row r="3871" spans="1:13">
      <c r="A3871" t="n">
        <v>32549</v>
      </c>
      <c r="B3871" s="47" t="n">
        <v>51</v>
      </c>
      <c r="C3871" s="7" t="n">
        <v>4</v>
      </c>
      <c r="D3871" s="7" t="n">
        <v>3</v>
      </c>
      <c r="E3871" s="7" t="s">
        <v>163</v>
      </c>
    </row>
    <row r="3872" spans="1:13">
      <c r="A3872" t="s">
        <v>4</v>
      </c>
      <c r="B3872" s="4" t="s">
        <v>5</v>
      </c>
      <c r="C3872" s="4" t="s">
        <v>10</v>
      </c>
    </row>
    <row r="3873" spans="1:10">
      <c r="A3873" t="n">
        <v>32563</v>
      </c>
      <c r="B3873" s="26" t="n">
        <v>16</v>
      </c>
      <c r="C3873" s="7" t="n">
        <v>0</v>
      </c>
    </row>
    <row r="3874" spans="1:10">
      <c r="A3874" t="s">
        <v>4</v>
      </c>
      <c r="B3874" s="4" t="s">
        <v>5</v>
      </c>
      <c r="C3874" s="4" t="s">
        <v>10</v>
      </c>
      <c r="D3874" s="4" t="s">
        <v>15</v>
      </c>
      <c r="E3874" s="4" t="s">
        <v>9</v>
      </c>
      <c r="F3874" s="4" t="s">
        <v>109</v>
      </c>
      <c r="G3874" s="4" t="s">
        <v>15</v>
      </c>
      <c r="H3874" s="4" t="s">
        <v>15</v>
      </c>
    </row>
    <row r="3875" spans="1:10">
      <c r="A3875" t="n">
        <v>32566</v>
      </c>
      <c r="B3875" s="53" t="n">
        <v>26</v>
      </c>
      <c r="C3875" s="7" t="n">
        <v>3</v>
      </c>
      <c r="D3875" s="7" t="n">
        <v>17</v>
      </c>
      <c r="E3875" s="7" t="n">
        <v>2425</v>
      </c>
      <c r="F3875" s="7" t="s">
        <v>349</v>
      </c>
      <c r="G3875" s="7" t="n">
        <v>2</v>
      </c>
      <c r="H3875" s="7" t="n">
        <v>0</v>
      </c>
    </row>
    <row r="3876" spans="1:10">
      <c r="A3876" t="s">
        <v>4</v>
      </c>
      <c r="B3876" s="4" t="s">
        <v>5</v>
      </c>
    </row>
    <row r="3877" spans="1:10">
      <c r="A3877" t="n">
        <v>32619</v>
      </c>
      <c r="B3877" s="54" t="n">
        <v>28</v>
      </c>
    </row>
    <row r="3878" spans="1:10">
      <c r="A3878" t="s">
        <v>4</v>
      </c>
      <c r="B3878" s="4" t="s">
        <v>5</v>
      </c>
      <c r="C3878" s="4" t="s">
        <v>22</v>
      </c>
    </row>
    <row r="3879" spans="1:10">
      <c r="A3879" t="n">
        <v>32620</v>
      </c>
      <c r="B3879" s="15" t="n">
        <v>3</v>
      </c>
      <c r="C3879" s="12" t="n">
        <f t="normal" ca="1">A3893</f>
        <v>0</v>
      </c>
    </row>
    <row r="3880" spans="1:10">
      <c r="A3880" t="s">
        <v>4</v>
      </c>
      <c r="B3880" s="4" t="s">
        <v>5</v>
      </c>
      <c r="C3880" s="4" t="s">
        <v>15</v>
      </c>
      <c r="D3880" s="41" t="s">
        <v>77</v>
      </c>
      <c r="E3880" s="4" t="s">
        <v>5</v>
      </c>
      <c r="F3880" s="4" t="s">
        <v>15</v>
      </c>
      <c r="G3880" s="4" t="s">
        <v>10</v>
      </c>
      <c r="H3880" s="41" t="s">
        <v>78</v>
      </c>
      <c r="I3880" s="4" t="s">
        <v>15</v>
      </c>
      <c r="J3880" s="4" t="s">
        <v>22</v>
      </c>
    </row>
    <row r="3881" spans="1:10">
      <c r="A3881" t="n">
        <v>32625</v>
      </c>
      <c r="B3881" s="11" t="n">
        <v>5</v>
      </c>
      <c r="C3881" s="7" t="n">
        <v>28</v>
      </c>
      <c r="D3881" s="41" t="s">
        <v>3</v>
      </c>
      <c r="E3881" s="31" t="n">
        <v>64</v>
      </c>
      <c r="F3881" s="7" t="n">
        <v>5</v>
      </c>
      <c r="G3881" s="7" t="n">
        <v>8</v>
      </c>
      <c r="H3881" s="41" t="s">
        <v>3</v>
      </c>
      <c r="I3881" s="7" t="n">
        <v>1</v>
      </c>
      <c r="J3881" s="12" t="n">
        <f t="normal" ca="1">A3893</f>
        <v>0</v>
      </c>
    </row>
    <row r="3882" spans="1:10">
      <c r="A3882" t="s">
        <v>4</v>
      </c>
      <c r="B3882" s="4" t="s">
        <v>5</v>
      </c>
      <c r="C3882" s="4" t="s">
        <v>15</v>
      </c>
      <c r="D3882" s="4" t="s">
        <v>10</v>
      </c>
      <c r="E3882" s="4" t="s">
        <v>10</v>
      </c>
      <c r="F3882" s="4" t="s">
        <v>15</v>
      </c>
    </row>
    <row r="3883" spans="1:10">
      <c r="A3883" t="n">
        <v>32636</v>
      </c>
      <c r="B3883" s="56" t="n">
        <v>25</v>
      </c>
      <c r="C3883" s="7" t="n">
        <v>1</v>
      </c>
      <c r="D3883" s="7" t="n">
        <v>260</v>
      </c>
      <c r="E3883" s="7" t="n">
        <v>640</v>
      </c>
      <c r="F3883" s="7" t="n">
        <v>1</v>
      </c>
    </row>
    <row r="3884" spans="1:10">
      <c r="A3884" t="s">
        <v>4</v>
      </c>
      <c r="B3884" s="4" t="s">
        <v>5</v>
      </c>
      <c r="C3884" s="4" t="s">
        <v>15</v>
      </c>
      <c r="D3884" s="4" t="s">
        <v>10</v>
      </c>
      <c r="E3884" s="4" t="s">
        <v>6</v>
      </c>
    </row>
    <row r="3885" spans="1:10">
      <c r="A3885" t="n">
        <v>32643</v>
      </c>
      <c r="B3885" s="47" t="n">
        <v>51</v>
      </c>
      <c r="C3885" s="7" t="n">
        <v>4</v>
      </c>
      <c r="D3885" s="7" t="n">
        <v>8</v>
      </c>
      <c r="E3885" s="7" t="s">
        <v>350</v>
      </c>
    </row>
    <row r="3886" spans="1:10">
      <c r="A3886" t="s">
        <v>4</v>
      </c>
      <c r="B3886" s="4" t="s">
        <v>5</v>
      </c>
      <c r="C3886" s="4" t="s">
        <v>10</v>
      </c>
    </row>
    <row r="3887" spans="1:10">
      <c r="A3887" t="n">
        <v>32657</v>
      </c>
      <c r="B3887" s="26" t="n">
        <v>16</v>
      </c>
      <c r="C3887" s="7" t="n">
        <v>0</v>
      </c>
    </row>
    <row r="3888" spans="1:10">
      <c r="A3888" t="s">
        <v>4</v>
      </c>
      <c r="B3888" s="4" t="s">
        <v>5</v>
      </c>
      <c r="C3888" s="4" t="s">
        <v>10</v>
      </c>
      <c r="D3888" s="4" t="s">
        <v>15</v>
      </c>
      <c r="E3888" s="4" t="s">
        <v>9</v>
      </c>
      <c r="F3888" s="4" t="s">
        <v>109</v>
      </c>
      <c r="G3888" s="4" t="s">
        <v>15</v>
      </c>
      <c r="H3888" s="4" t="s">
        <v>15</v>
      </c>
    </row>
    <row r="3889" spans="1:10">
      <c r="A3889" t="n">
        <v>32660</v>
      </c>
      <c r="B3889" s="53" t="n">
        <v>26</v>
      </c>
      <c r="C3889" s="7" t="n">
        <v>8</v>
      </c>
      <c r="D3889" s="7" t="n">
        <v>17</v>
      </c>
      <c r="E3889" s="7" t="n">
        <v>9393</v>
      </c>
      <c r="F3889" s="7" t="s">
        <v>351</v>
      </c>
      <c r="G3889" s="7" t="n">
        <v>2</v>
      </c>
      <c r="H3889" s="7" t="n">
        <v>0</v>
      </c>
    </row>
    <row r="3890" spans="1:10">
      <c r="A3890" t="s">
        <v>4</v>
      </c>
      <c r="B3890" s="4" t="s">
        <v>5</v>
      </c>
    </row>
    <row r="3891" spans="1:10">
      <c r="A3891" t="n">
        <v>32704</v>
      </c>
      <c r="B3891" s="54" t="n">
        <v>28</v>
      </c>
    </row>
    <row r="3892" spans="1:10">
      <c r="A3892" t="s">
        <v>4</v>
      </c>
      <c r="B3892" s="4" t="s">
        <v>5</v>
      </c>
      <c r="C3892" s="4" t="s">
        <v>10</v>
      </c>
      <c r="D3892" s="4" t="s">
        <v>15</v>
      </c>
    </row>
    <row r="3893" spans="1:10">
      <c r="A3893" t="n">
        <v>32705</v>
      </c>
      <c r="B3893" s="55" t="n">
        <v>89</v>
      </c>
      <c r="C3893" s="7" t="n">
        <v>65533</v>
      </c>
      <c r="D3893" s="7" t="n">
        <v>1</v>
      </c>
    </row>
    <row r="3894" spans="1:10">
      <c r="A3894" t="s">
        <v>4</v>
      </c>
      <c r="B3894" s="4" t="s">
        <v>5</v>
      </c>
      <c r="C3894" s="4" t="s">
        <v>15</v>
      </c>
      <c r="D3894" s="4" t="s">
        <v>10</v>
      </c>
      <c r="E3894" s="4" t="s">
        <v>10</v>
      </c>
      <c r="F3894" s="4" t="s">
        <v>15</v>
      </c>
    </row>
    <row r="3895" spans="1:10">
      <c r="A3895" t="n">
        <v>32709</v>
      </c>
      <c r="B3895" s="56" t="n">
        <v>25</v>
      </c>
      <c r="C3895" s="7" t="n">
        <v>1</v>
      </c>
      <c r="D3895" s="7" t="n">
        <v>65535</v>
      </c>
      <c r="E3895" s="7" t="n">
        <v>65535</v>
      </c>
      <c r="F3895" s="7" t="n">
        <v>0</v>
      </c>
    </row>
    <row r="3896" spans="1:10">
      <c r="A3896" t="s">
        <v>4</v>
      </c>
      <c r="B3896" s="4" t="s">
        <v>5</v>
      </c>
      <c r="C3896" s="4" t="s">
        <v>15</v>
      </c>
      <c r="D3896" s="4" t="s">
        <v>10</v>
      </c>
      <c r="E3896" s="4" t="s">
        <v>21</v>
      </c>
    </row>
    <row r="3897" spans="1:10">
      <c r="A3897" t="n">
        <v>32716</v>
      </c>
      <c r="B3897" s="28" t="n">
        <v>58</v>
      </c>
      <c r="C3897" s="7" t="n">
        <v>101</v>
      </c>
      <c r="D3897" s="7" t="n">
        <v>300</v>
      </c>
      <c r="E3897" s="7" t="n">
        <v>1</v>
      </c>
    </row>
    <row r="3898" spans="1:10">
      <c r="A3898" t="s">
        <v>4</v>
      </c>
      <c r="B3898" s="4" t="s">
        <v>5</v>
      </c>
      <c r="C3898" s="4" t="s">
        <v>15</v>
      </c>
      <c r="D3898" s="4" t="s">
        <v>10</v>
      </c>
    </row>
    <row r="3899" spans="1:10">
      <c r="A3899" t="n">
        <v>32724</v>
      </c>
      <c r="B3899" s="28" t="n">
        <v>58</v>
      </c>
      <c r="C3899" s="7" t="n">
        <v>254</v>
      </c>
      <c r="D3899" s="7" t="n">
        <v>0</v>
      </c>
    </row>
    <row r="3900" spans="1:10">
      <c r="A3900" t="s">
        <v>4</v>
      </c>
      <c r="B3900" s="4" t="s">
        <v>5</v>
      </c>
      <c r="C3900" s="4" t="s">
        <v>15</v>
      </c>
      <c r="D3900" s="4" t="s">
        <v>10</v>
      </c>
      <c r="E3900" s="4" t="s">
        <v>6</v>
      </c>
      <c r="F3900" s="4" t="s">
        <v>6</v>
      </c>
      <c r="G3900" s="4" t="s">
        <v>6</v>
      </c>
      <c r="H3900" s="4" t="s">
        <v>6</v>
      </c>
    </row>
    <row r="3901" spans="1:10">
      <c r="A3901" t="n">
        <v>32728</v>
      </c>
      <c r="B3901" s="47" t="n">
        <v>51</v>
      </c>
      <c r="C3901" s="7" t="n">
        <v>3</v>
      </c>
      <c r="D3901" s="7" t="n">
        <v>28</v>
      </c>
      <c r="E3901" s="7" t="s">
        <v>94</v>
      </c>
      <c r="F3901" s="7" t="s">
        <v>97</v>
      </c>
      <c r="G3901" s="7" t="s">
        <v>96</v>
      </c>
      <c r="H3901" s="7" t="s">
        <v>97</v>
      </c>
    </row>
    <row r="3902" spans="1:10">
      <c r="A3902" t="s">
        <v>4</v>
      </c>
      <c r="B3902" s="4" t="s">
        <v>5</v>
      </c>
      <c r="C3902" s="4" t="s">
        <v>15</v>
      </c>
      <c r="D3902" s="4" t="s">
        <v>10</v>
      </c>
      <c r="E3902" s="4" t="s">
        <v>6</v>
      </c>
      <c r="F3902" s="4" t="s">
        <v>6</v>
      </c>
      <c r="G3902" s="4" t="s">
        <v>6</v>
      </c>
      <c r="H3902" s="4" t="s">
        <v>6</v>
      </c>
    </row>
    <row r="3903" spans="1:10">
      <c r="A3903" t="n">
        <v>32741</v>
      </c>
      <c r="B3903" s="47" t="n">
        <v>51</v>
      </c>
      <c r="C3903" s="7" t="n">
        <v>3</v>
      </c>
      <c r="D3903" s="7" t="n">
        <v>29</v>
      </c>
      <c r="E3903" s="7" t="s">
        <v>94</v>
      </c>
      <c r="F3903" s="7" t="s">
        <v>97</v>
      </c>
      <c r="G3903" s="7" t="s">
        <v>96</v>
      </c>
      <c r="H3903" s="7" t="s">
        <v>97</v>
      </c>
    </row>
    <row r="3904" spans="1:10">
      <c r="A3904" t="s">
        <v>4</v>
      </c>
      <c r="B3904" s="4" t="s">
        <v>5</v>
      </c>
      <c r="C3904" s="4" t="s">
        <v>15</v>
      </c>
      <c r="D3904" s="4" t="s">
        <v>15</v>
      </c>
      <c r="E3904" s="4" t="s">
        <v>21</v>
      </c>
      <c r="F3904" s="4" t="s">
        <v>21</v>
      </c>
      <c r="G3904" s="4" t="s">
        <v>21</v>
      </c>
      <c r="H3904" s="4" t="s">
        <v>10</v>
      </c>
    </row>
    <row r="3905" spans="1:8">
      <c r="A3905" t="n">
        <v>32754</v>
      </c>
      <c r="B3905" s="32" t="n">
        <v>45</v>
      </c>
      <c r="C3905" s="7" t="n">
        <v>2</v>
      </c>
      <c r="D3905" s="7" t="n">
        <v>3</v>
      </c>
      <c r="E3905" s="7" t="n">
        <v>-7.28999996185303</v>
      </c>
      <c r="F3905" s="7" t="n">
        <v>5.28000020980835</v>
      </c>
      <c r="G3905" s="7" t="n">
        <v>-122.069999694824</v>
      </c>
      <c r="H3905" s="7" t="n">
        <v>0</v>
      </c>
    </row>
    <row r="3906" spans="1:8">
      <c r="A3906" t="s">
        <v>4</v>
      </c>
      <c r="B3906" s="4" t="s">
        <v>5</v>
      </c>
      <c r="C3906" s="4" t="s">
        <v>15</v>
      </c>
      <c r="D3906" s="4" t="s">
        <v>15</v>
      </c>
      <c r="E3906" s="4" t="s">
        <v>21</v>
      </c>
      <c r="F3906" s="4" t="s">
        <v>21</v>
      </c>
      <c r="G3906" s="4" t="s">
        <v>21</v>
      </c>
      <c r="H3906" s="4" t="s">
        <v>10</v>
      </c>
      <c r="I3906" s="4" t="s">
        <v>15</v>
      </c>
    </row>
    <row r="3907" spans="1:8">
      <c r="A3907" t="n">
        <v>32771</v>
      </c>
      <c r="B3907" s="32" t="n">
        <v>45</v>
      </c>
      <c r="C3907" s="7" t="n">
        <v>4</v>
      </c>
      <c r="D3907" s="7" t="n">
        <v>3</v>
      </c>
      <c r="E3907" s="7" t="n">
        <v>2.30999994277954</v>
      </c>
      <c r="F3907" s="7" t="n">
        <v>251.119995117188</v>
      </c>
      <c r="G3907" s="7" t="n">
        <v>0</v>
      </c>
      <c r="H3907" s="7" t="n">
        <v>0</v>
      </c>
      <c r="I3907" s="7" t="n">
        <v>1</v>
      </c>
    </row>
    <row r="3908" spans="1:8">
      <c r="A3908" t="s">
        <v>4</v>
      </c>
      <c r="B3908" s="4" t="s">
        <v>5</v>
      </c>
      <c r="C3908" s="4" t="s">
        <v>15</v>
      </c>
      <c r="D3908" s="4" t="s">
        <v>15</v>
      </c>
      <c r="E3908" s="4" t="s">
        <v>21</v>
      </c>
      <c r="F3908" s="4" t="s">
        <v>10</v>
      </c>
    </row>
    <row r="3909" spans="1:8">
      <c r="A3909" t="n">
        <v>32789</v>
      </c>
      <c r="B3909" s="32" t="n">
        <v>45</v>
      </c>
      <c r="C3909" s="7" t="n">
        <v>5</v>
      </c>
      <c r="D3909" s="7" t="n">
        <v>3</v>
      </c>
      <c r="E3909" s="7" t="n">
        <v>2.90000009536743</v>
      </c>
      <c r="F3909" s="7" t="n">
        <v>0</v>
      </c>
    </row>
    <row r="3910" spans="1:8">
      <c r="A3910" t="s">
        <v>4</v>
      </c>
      <c r="B3910" s="4" t="s">
        <v>5</v>
      </c>
      <c r="C3910" s="4" t="s">
        <v>15</v>
      </c>
      <c r="D3910" s="4" t="s">
        <v>15</v>
      </c>
      <c r="E3910" s="4" t="s">
        <v>21</v>
      </c>
      <c r="F3910" s="4" t="s">
        <v>10</v>
      </c>
    </row>
    <row r="3911" spans="1:8">
      <c r="A3911" t="n">
        <v>32798</v>
      </c>
      <c r="B3911" s="32" t="n">
        <v>45</v>
      </c>
      <c r="C3911" s="7" t="n">
        <v>11</v>
      </c>
      <c r="D3911" s="7" t="n">
        <v>3</v>
      </c>
      <c r="E3911" s="7" t="n">
        <v>15.1000003814697</v>
      </c>
      <c r="F3911" s="7" t="n">
        <v>0</v>
      </c>
    </row>
    <row r="3912" spans="1:8">
      <c r="A3912" t="s">
        <v>4</v>
      </c>
      <c r="B3912" s="4" t="s">
        <v>5</v>
      </c>
      <c r="C3912" s="4" t="s">
        <v>15</v>
      </c>
      <c r="D3912" s="4" t="s">
        <v>15</v>
      </c>
      <c r="E3912" s="4" t="s">
        <v>21</v>
      </c>
      <c r="F3912" s="4" t="s">
        <v>21</v>
      </c>
      <c r="G3912" s="4" t="s">
        <v>21</v>
      </c>
      <c r="H3912" s="4" t="s">
        <v>10</v>
      </c>
      <c r="I3912" s="4" t="s">
        <v>15</v>
      </c>
    </row>
    <row r="3913" spans="1:8">
      <c r="A3913" t="n">
        <v>32807</v>
      </c>
      <c r="B3913" s="32" t="n">
        <v>45</v>
      </c>
      <c r="C3913" s="7" t="n">
        <v>4</v>
      </c>
      <c r="D3913" s="7" t="n">
        <v>3</v>
      </c>
      <c r="E3913" s="7" t="n">
        <v>359.899993896484</v>
      </c>
      <c r="F3913" s="7" t="n">
        <v>252.800003051758</v>
      </c>
      <c r="G3913" s="7" t="n">
        <v>0</v>
      </c>
      <c r="H3913" s="7" t="n">
        <v>15000</v>
      </c>
      <c r="I3913" s="7" t="n">
        <v>1</v>
      </c>
    </row>
    <row r="3914" spans="1:8">
      <c r="A3914" t="s">
        <v>4</v>
      </c>
      <c r="B3914" s="4" t="s">
        <v>5</v>
      </c>
      <c r="C3914" s="4" t="s">
        <v>15</v>
      </c>
      <c r="D3914" s="4" t="s">
        <v>15</v>
      </c>
      <c r="E3914" s="4" t="s">
        <v>21</v>
      </c>
      <c r="F3914" s="4" t="s">
        <v>10</v>
      </c>
    </row>
    <row r="3915" spans="1:8">
      <c r="A3915" t="n">
        <v>32825</v>
      </c>
      <c r="B3915" s="32" t="n">
        <v>45</v>
      </c>
      <c r="C3915" s="7" t="n">
        <v>5</v>
      </c>
      <c r="D3915" s="7" t="n">
        <v>3</v>
      </c>
      <c r="E3915" s="7" t="n">
        <v>2.59999990463257</v>
      </c>
      <c r="F3915" s="7" t="n">
        <v>15000</v>
      </c>
    </row>
    <row r="3916" spans="1:8">
      <c r="A3916" t="s">
        <v>4</v>
      </c>
      <c r="B3916" s="4" t="s">
        <v>5</v>
      </c>
      <c r="C3916" s="4" t="s">
        <v>15</v>
      </c>
      <c r="D3916" s="4" t="s">
        <v>10</v>
      </c>
    </row>
    <row r="3917" spans="1:8">
      <c r="A3917" t="n">
        <v>32834</v>
      </c>
      <c r="B3917" s="28" t="n">
        <v>58</v>
      </c>
      <c r="C3917" s="7" t="n">
        <v>255</v>
      </c>
      <c r="D3917" s="7" t="n">
        <v>0</v>
      </c>
    </row>
    <row r="3918" spans="1:8">
      <c r="A3918" t="s">
        <v>4</v>
      </c>
      <c r="B3918" s="4" t="s">
        <v>5</v>
      </c>
      <c r="C3918" s="4" t="s">
        <v>10</v>
      </c>
    </row>
    <row r="3919" spans="1:8">
      <c r="A3919" t="n">
        <v>32838</v>
      </c>
      <c r="B3919" s="26" t="n">
        <v>16</v>
      </c>
      <c r="C3919" s="7" t="n">
        <v>300</v>
      </c>
    </row>
    <row r="3920" spans="1:8">
      <c r="A3920" t="s">
        <v>4</v>
      </c>
      <c r="B3920" s="4" t="s">
        <v>5</v>
      </c>
      <c r="C3920" s="4" t="s">
        <v>15</v>
      </c>
      <c r="D3920" s="4" t="s">
        <v>10</v>
      </c>
      <c r="E3920" s="4" t="s">
        <v>6</v>
      </c>
    </row>
    <row r="3921" spans="1:9">
      <c r="A3921" t="n">
        <v>32841</v>
      </c>
      <c r="B3921" s="47" t="n">
        <v>51</v>
      </c>
      <c r="C3921" s="7" t="n">
        <v>4</v>
      </c>
      <c r="D3921" s="7" t="n">
        <v>28</v>
      </c>
      <c r="E3921" s="7" t="s">
        <v>113</v>
      </c>
    </row>
    <row r="3922" spans="1:9">
      <c r="A3922" t="s">
        <v>4</v>
      </c>
      <c r="B3922" s="4" t="s">
        <v>5</v>
      </c>
      <c r="C3922" s="4" t="s">
        <v>10</v>
      </c>
    </row>
    <row r="3923" spans="1:9">
      <c r="A3923" t="n">
        <v>32854</v>
      </c>
      <c r="B3923" s="26" t="n">
        <v>16</v>
      </c>
      <c r="C3923" s="7" t="n">
        <v>0</v>
      </c>
    </row>
    <row r="3924" spans="1:9">
      <c r="A3924" t="s">
        <v>4</v>
      </c>
      <c r="B3924" s="4" t="s">
        <v>5</v>
      </c>
      <c r="C3924" s="4" t="s">
        <v>10</v>
      </c>
      <c r="D3924" s="4" t="s">
        <v>15</v>
      </c>
      <c r="E3924" s="4" t="s">
        <v>9</v>
      </c>
      <c r="F3924" s="4" t="s">
        <v>109</v>
      </c>
      <c r="G3924" s="4" t="s">
        <v>15</v>
      </c>
      <c r="H3924" s="4" t="s">
        <v>15</v>
      </c>
      <c r="I3924" s="4" t="s">
        <v>15</v>
      </c>
      <c r="J3924" s="4" t="s">
        <v>9</v>
      </c>
      <c r="K3924" s="4" t="s">
        <v>109</v>
      </c>
      <c r="L3924" s="4" t="s">
        <v>15</v>
      </c>
      <c r="M3924" s="4" t="s">
        <v>15</v>
      </c>
    </row>
    <row r="3925" spans="1:9">
      <c r="A3925" t="n">
        <v>32857</v>
      </c>
      <c r="B3925" s="53" t="n">
        <v>26</v>
      </c>
      <c r="C3925" s="7" t="n">
        <v>28</v>
      </c>
      <c r="D3925" s="7" t="n">
        <v>17</v>
      </c>
      <c r="E3925" s="7" t="n">
        <v>33439</v>
      </c>
      <c r="F3925" s="7" t="s">
        <v>352</v>
      </c>
      <c r="G3925" s="7" t="n">
        <v>2</v>
      </c>
      <c r="H3925" s="7" t="n">
        <v>3</v>
      </c>
      <c r="I3925" s="7" t="n">
        <v>17</v>
      </c>
      <c r="J3925" s="7" t="n">
        <v>33440</v>
      </c>
      <c r="K3925" s="7" t="s">
        <v>353</v>
      </c>
      <c r="L3925" s="7" t="n">
        <v>2</v>
      </c>
      <c r="M3925" s="7" t="n">
        <v>0</v>
      </c>
    </row>
    <row r="3926" spans="1:9">
      <c r="A3926" t="s">
        <v>4</v>
      </c>
      <c r="B3926" s="4" t="s">
        <v>5</v>
      </c>
    </row>
    <row r="3927" spans="1:9">
      <c r="A3927" t="n">
        <v>33065</v>
      </c>
      <c r="B3927" s="54" t="n">
        <v>28</v>
      </c>
    </row>
    <row r="3928" spans="1:9">
      <c r="A3928" t="s">
        <v>4</v>
      </c>
      <c r="B3928" s="4" t="s">
        <v>5</v>
      </c>
      <c r="C3928" s="4" t="s">
        <v>15</v>
      </c>
      <c r="D3928" s="4" t="s">
        <v>10</v>
      </c>
      <c r="E3928" s="4" t="s">
        <v>6</v>
      </c>
    </row>
    <row r="3929" spans="1:9">
      <c r="A3929" t="n">
        <v>33066</v>
      </c>
      <c r="B3929" s="47" t="n">
        <v>51</v>
      </c>
      <c r="C3929" s="7" t="n">
        <v>4</v>
      </c>
      <c r="D3929" s="7" t="n">
        <v>29</v>
      </c>
      <c r="E3929" s="7" t="s">
        <v>354</v>
      </c>
    </row>
    <row r="3930" spans="1:9">
      <c r="A3930" t="s">
        <v>4</v>
      </c>
      <c r="B3930" s="4" t="s">
        <v>5</v>
      </c>
      <c r="C3930" s="4" t="s">
        <v>10</v>
      </c>
    </row>
    <row r="3931" spans="1:9">
      <c r="A3931" t="n">
        <v>33080</v>
      </c>
      <c r="B3931" s="26" t="n">
        <v>16</v>
      </c>
      <c r="C3931" s="7" t="n">
        <v>0</v>
      </c>
    </row>
    <row r="3932" spans="1:9">
      <c r="A3932" t="s">
        <v>4</v>
      </c>
      <c r="B3932" s="4" t="s">
        <v>5</v>
      </c>
      <c r="C3932" s="4" t="s">
        <v>10</v>
      </c>
      <c r="D3932" s="4" t="s">
        <v>15</v>
      </c>
      <c r="E3932" s="4" t="s">
        <v>9</v>
      </c>
      <c r="F3932" s="4" t="s">
        <v>109</v>
      </c>
      <c r="G3932" s="4" t="s">
        <v>15</v>
      </c>
      <c r="H3932" s="4" t="s">
        <v>15</v>
      </c>
      <c r="I3932" s="4" t="s">
        <v>15</v>
      </c>
      <c r="J3932" s="4" t="s">
        <v>9</v>
      </c>
      <c r="K3932" s="4" t="s">
        <v>109</v>
      </c>
      <c r="L3932" s="4" t="s">
        <v>15</v>
      </c>
      <c r="M3932" s="4" t="s">
        <v>15</v>
      </c>
    </row>
    <row r="3933" spans="1:9">
      <c r="A3933" t="n">
        <v>33083</v>
      </c>
      <c r="B3933" s="53" t="n">
        <v>26</v>
      </c>
      <c r="C3933" s="7" t="n">
        <v>29</v>
      </c>
      <c r="D3933" s="7" t="n">
        <v>17</v>
      </c>
      <c r="E3933" s="7" t="n">
        <v>39450</v>
      </c>
      <c r="F3933" s="7" t="s">
        <v>355</v>
      </c>
      <c r="G3933" s="7" t="n">
        <v>2</v>
      </c>
      <c r="H3933" s="7" t="n">
        <v>3</v>
      </c>
      <c r="I3933" s="7" t="n">
        <v>17</v>
      </c>
      <c r="J3933" s="7" t="n">
        <v>39451</v>
      </c>
      <c r="K3933" s="7" t="s">
        <v>356</v>
      </c>
      <c r="L3933" s="7" t="n">
        <v>2</v>
      </c>
      <c r="M3933" s="7" t="n">
        <v>0</v>
      </c>
    </row>
    <row r="3934" spans="1:9">
      <c r="A3934" t="s">
        <v>4</v>
      </c>
      <c r="B3934" s="4" t="s">
        <v>5</v>
      </c>
    </row>
    <row r="3935" spans="1:9">
      <c r="A3935" t="n">
        <v>33278</v>
      </c>
      <c r="B3935" s="54" t="n">
        <v>28</v>
      </c>
    </row>
    <row r="3936" spans="1:9">
      <c r="A3936" t="s">
        <v>4</v>
      </c>
      <c r="B3936" s="4" t="s">
        <v>5</v>
      </c>
      <c r="C3936" s="4" t="s">
        <v>10</v>
      </c>
      <c r="D3936" s="4" t="s">
        <v>15</v>
      </c>
    </row>
    <row r="3937" spans="1:13">
      <c r="A3937" t="n">
        <v>33279</v>
      </c>
      <c r="B3937" s="55" t="n">
        <v>89</v>
      </c>
      <c r="C3937" s="7" t="n">
        <v>65533</v>
      </c>
      <c r="D3937" s="7" t="n">
        <v>1</v>
      </c>
    </row>
    <row r="3938" spans="1:13">
      <c r="A3938" t="s">
        <v>4</v>
      </c>
      <c r="B3938" s="4" t="s">
        <v>5</v>
      </c>
      <c r="C3938" s="4" t="s">
        <v>15</v>
      </c>
      <c r="D3938" s="4" t="s">
        <v>10</v>
      </c>
      <c r="E3938" s="4" t="s">
        <v>21</v>
      </c>
    </row>
    <row r="3939" spans="1:13">
      <c r="A3939" t="n">
        <v>33283</v>
      </c>
      <c r="B3939" s="28" t="n">
        <v>58</v>
      </c>
      <c r="C3939" s="7" t="n">
        <v>101</v>
      </c>
      <c r="D3939" s="7" t="n">
        <v>300</v>
      </c>
      <c r="E3939" s="7" t="n">
        <v>1</v>
      </c>
    </row>
    <row r="3940" spans="1:13">
      <c r="A3940" t="s">
        <v>4</v>
      </c>
      <c r="B3940" s="4" t="s">
        <v>5</v>
      </c>
      <c r="C3940" s="4" t="s">
        <v>15</v>
      </c>
      <c r="D3940" s="4" t="s">
        <v>10</v>
      </c>
    </row>
    <row r="3941" spans="1:13">
      <c r="A3941" t="n">
        <v>33291</v>
      </c>
      <c r="B3941" s="28" t="n">
        <v>58</v>
      </c>
      <c r="C3941" s="7" t="n">
        <v>254</v>
      </c>
      <c r="D3941" s="7" t="n">
        <v>0</v>
      </c>
    </row>
    <row r="3942" spans="1:13">
      <c r="A3942" t="s">
        <v>4</v>
      </c>
      <c r="B3942" s="4" t="s">
        <v>5</v>
      </c>
      <c r="C3942" s="4" t="s">
        <v>15</v>
      </c>
      <c r="D3942" s="4" t="s">
        <v>15</v>
      </c>
      <c r="E3942" s="4" t="s">
        <v>21</v>
      </c>
      <c r="F3942" s="4" t="s">
        <v>21</v>
      </c>
      <c r="G3942" s="4" t="s">
        <v>21</v>
      </c>
      <c r="H3942" s="4" t="s">
        <v>10</v>
      </c>
    </row>
    <row r="3943" spans="1:13">
      <c r="A3943" t="n">
        <v>33295</v>
      </c>
      <c r="B3943" s="32" t="n">
        <v>45</v>
      </c>
      <c r="C3943" s="7" t="n">
        <v>2</v>
      </c>
      <c r="D3943" s="7" t="n">
        <v>3</v>
      </c>
      <c r="E3943" s="7" t="n">
        <v>-18.0499992370605</v>
      </c>
      <c r="F3943" s="7" t="n">
        <v>11.5600004196167</v>
      </c>
      <c r="G3943" s="7" t="n">
        <v>-108.48999786377</v>
      </c>
      <c r="H3943" s="7" t="n">
        <v>0</v>
      </c>
    </row>
    <row r="3944" spans="1:13">
      <c r="A3944" t="s">
        <v>4</v>
      </c>
      <c r="B3944" s="4" t="s">
        <v>5</v>
      </c>
      <c r="C3944" s="4" t="s">
        <v>15</v>
      </c>
      <c r="D3944" s="4" t="s">
        <v>15</v>
      </c>
      <c r="E3944" s="4" t="s">
        <v>21</v>
      </c>
      <c r="F3944" s="4" t="s">
        <v>21</v>
      </c>
      <c r="G3944" s="4" t="s">
        <v>21</v>
      </c>
      <c r="H3944" s="4" t="s">
        <v>10</v>
      </c>
      <c r="I3944" s="4" t="s">
        <v>15</v>
      </c>
    </row>
    <row r="3945" spans="1:13">
      <c r="A3945" t="n">
        <v>33312</v>
      </c>
      <c r="B3945" s="32" t="n">
        <v>45</v>
      </c>
      <c r="C3945" s="7" t="n">
        <v>4</v>
      </c>
      <c r="D3945" s="7" t="n">
        <v>3</v>
      </c>
      <c r="E3945" s="7" t="n">
        <v>355.609985351563</v>
      </c>
      <c r="F3945" s="7" t="n">
        <v>161.460006713867</v>
      </c>
      <c r="G3945" s="7" t="n">
        <v>352</v>
      </c>
      <c r="H3945" s="7" t="n">
        <v>0</v>
      </c>
      <c r="I3945" s="7" t="n">
        <v>0</v>
      </c>
    </row>
    <row r="3946" spans="1:13">
      <c r="A3946" t="s">
        <v>4</v>
      </c>
      <c r="B3946" s="4" t="s">
        <v>5</v>
      </c>
      <c r="C3946" s="4" t="s">
        <v>15</v>
      </c>
      <c r="D3946" s="4" t="s">
        <v>15</v>
      </c>
      <c r="E3946" s="4" t="s">
        <v>21</v>
      </c>
      <c r="F3946" s="4" t="s">
        <v>10</v>
      </c>
    </row>
    <row r="3947" spans="1:13">
      <c r="A3947" t="n">
        <v>33330</v>
      </c>
      <c r="B3947" s="32" t="n">
        <v>45</v>
      </c>
      <c r="C3947" s="7" t="n">
        <v>5</v>
      </c>
      <c r="D3947" s="7" t="n">
        <v>3</v>
      </c>
      <c r="E3947" s="7" t="n">
        <v>3.29999995231628</v>
      </c>
      <c r="F3947" s="7" t="n">
        <v>0</v>
      </c>
    </row>
    <row r="3948" spans="1:13">
      <c r="A3948" t="s">
        <v>4</v>
      </c>
      <c r="B3948" s="4" t="s">
        <v>5</v>
      </c>
      <c r="C3948" s="4" t="s">
        <v>15</v>
      </c>
      <c r="D3948" s="4" t="s">
        <v>15</v>
      </c>
      <c r="E3948" s="4" t="s">
        <v>21</v>
      </c>
      <c r="F3948" s="4" t="s">
        <v>10</v>
      </c>
    </row>
    <row r="3949" spans="1:13">
      <c r="A3949" t="n">
        <v>33339</v>
      </c>
      <c r="B3949" s="32" t="n">
        <v>45</v>
      </c>
      <c r="C3949" s="7" t="n">
        <v>11</v>
      </c>
      <c r="D3949" s="7" t="n">
        <v>3</v>
      </c>
      <c r="E3949" s="7" t="n">
        <v>23.1000003814697</v>
      </c>
      <c r="F3949" s="7" t="n">
        <v>0</v>
      </c>
    </row>
    <row r="3950" spans="1:13">
      <c r="A3950" t="s">
        <v>4</v>
      </c>
      <c r="B3950" s="4" t="s">
        <v>5</v>
      </c>
      <c r="C3950" s="4" t="s">
        <v>15</v>
      </c>
      <c r="D3950" s="4" t="s">
        <v>15</v>
      </c>
      <c r="E3950" s="4" t="s">
        <v>21</v>
      </c>
      <c r="F3950" s="4" t="s">
        <v>10</v>
      </c>
    </row>
    <row r="3951" spans="1:13">
      <c r="A3951" t="n">
        <v>33348</v>
      </c>
      <c r="B3951" s="32" t="n">
        <v>45</v>
      </c>
      <c r="C3951" s="7" t="n">
        <v>5</v>
      </c>
      <c r="D3951" s="7" t="n">
        <v>3</v>
      </c>
      <c r="E3951" s="7" t="n">
        <v>2.79999995231628</v>
      </c>
      <c r="F3951" s="7" t="n">
        <v>10000</v>
      </c>
    </row>
    <row r="3952" spans="1:13">
      <c r="A3952" t="s">
        <v>4</v>
      </c>
      <c r="B3952" s="4" t="s">
        <v>5</v>
      </c>
      <c r="C3952" s="4" t="s">
        <v>10</v>
      </c>
      <c r="D3952" s="4" t="s">
        <v>15</v>
      </c>
      <c r="E3952" s="4" t="s">
        <v>15</v>
      </c>
      <c r="F3952" s="4" t="s">
        <v>6</v>
      </c>
    </row>
    <row r="3953" spans="1:9">
      <c r="A3953" t="n">
        <v>33357</v>
      </c>
      <c r="B3953" s="42" t="n">
        <v>47</v>
      </c>
      <c r="C3953" s="7" t="n">
        <v>33</v>
      </c>
      <c r="D3953" s="7" t="n">
        <v>0</v>
      </c>
      <c r="E3953" s="7" t="n">
        <v>0</v>
      </c>
      <c r="F3953" s="7" t="s">
        <v>357</v>
      </c>
    </row>
    <row r="3954" spans="1:9">
      <c r="A3954" t="s">
        <v>4</v>
      </c>
      <c r="B3954" s="4" t="s">
        <v>5</v>
      </c>
      <c r="C3954" s="4" t="s">
        <v>10</v>
      </c>
      <c r="D3954" s="4" t="s">
        <v>15</v>
      </c>
      <c r="E3954" s="4" t="s">
        <v>15</v>
      </c>
      <c r="F3954" s="4" t="s">
        <v>6</v>
      </c>
    </row>
    <row r="3955" spans="1:9">
      <c r="A3955" t="n">
        <v>33379</v>
      </c>
      <c r="B3955" s="42" t="n">
        <v>47</v>
      </c>
      <c r="C3955" s="7" t="n">
        <v>16</v>
      </c>
      <c r="D3955" s="7" t="n">
        <v>0</v>
      </c>
      <c r="E3955" s="7" t="n">
        <v>0</v>
      </c>
      <c r="F3955" s="7" t="s">
        <v>357</v>
      </c>
    </row>
    <row r="3956" spans="1:9">
      <c r="A3956" t="s">
        <v>4</v>
      </c>
      <c r="B3956" s="4" t="s">
        <v>5</v>
      </c>
      <c r="C3956" s="4" t="s">
        <v>10</v>
      </c>
      <c r="D3956" s="4" t="s">
        <v>15</v>
      </c>
      <c r="E3956" s="4" t="s">
        <v>6</v>
      </c>
      <c r="F3956" s="4" t="s">
        <v>21</v>
      </c>
      <c r="G3956" s="4" t="s">
        <v>21</v>
      </c>
      <c r="H3956" s="4" t="s">
        <v>21</v>
      </c>
    </row>
    <row r="3957" spans="1:9">
      <c r="A3957" t="n">
        <v>33401</v>
      </c>
      <c r="B3957" s="50" t="n">
        <v>48</v>
      </c>
      <c r="C3957" s="7" t="n">
        <v>33</v>
      </c>
      <c r="D3957" s="7" t="n">
        <v>0</v>
      </c>
      <c r="E3957" s="7" t="s">
        <v>358</v>
      </c>
      <c r="F3957" s="7" t="n">
        <v>0</v>
      </c>
      <c r="G3957" s="7" t="n">
        <v>1</v>
      </c>
      <c r="H3957" s="7" t="n">
        <v>0</v>
      </c>
    </row>
    <row r="3958" spans="1:9">
      <c r="A3958" t="s">
        <v>4</v>
      </c>
      <c r="B3958" s="4" t="s">
        <v>5</v>
      </c>
      <c r="C3958" s="4" t="s">
        <v>10</v>
      </c>
      <c r="D3958" s="4" t="s">
        <v>15</v>
      </c>
      <c r="E3958" s="4" t="s">
        <v>6</v>
      </c>
      <c r="F3958" s="4" t="s">
        <v>21</v>
      </c>
      <c r="G3958" s="4" t="s">
        <v>21</v>
      </c>
      <c r="H3958" s="4" t="s">
        <v>21</v>
      </c>
    </row>
    <row r="3959" spans="1:9">
      <c r="A3959" t="n">
        <v>33426</v>
      </c>
      <c r="B3959" s="50" t="n">
        <v>48</v>
      </c>
      <c r="C3959" s="7" t="n">
        <v>33</v>
      </c>
      <c r="D3959" s="7" t="n">
        <v>0</v>
      </c>
      <c r="E3959" s="7" t="s">
        <v>280</v>
      </c>
      <c r="F3959" s="7" t="n">
        <v>-1</v>
      </c>
      <c r="G3959" s="7" t="n">
        <v>1</v>
      </c>
      <c r="H3959" s="7" t="n">
        <v>0</v>
      </c>
    </row>
    <row r="3960" spans="1:9">
      <c r="A3960" t="s">
        <v>4</v>
      </c>
      <c r="B3960" s="4" t="s">
        <v>5</v>
      </c>
      <c r="C3960" s="4" t="s">
        <v>15</v>
      </c>
      <c r="D3960" s="4" t="s">
        <v>10</v>
      </c>
    </row>
    <row r="3961" spans="1:9">
      <c r="A3961" t="n">
        <v>33454</v>
      </c>
      <c r="B3961" s="28" t="n">
        <v>58</v>
      </c>
      <c r="C3961" s="7" t="n">
        <v>255</v>
      </c>
      <c r="D3961" s="7" t="n">
        <v>0</v>
      </c>
    </row>
    <row r="3962" spans="1:9">
      <c r="A3962" t="s">
        <v>4</v>
      </c>
      <c r="B3962" s="4" t="s">
        <v>5</v>
      </c>
      <c r="C3962" s="4" t="s">
        <v>10</v>
      </c>
    </row>
    <row r="3963" spans="1:9">
      <c r="A3963" t="n">
        <v>33458</v>
      </c>
      <c r="B3963" s="26" t="n">
        <v>16</v>
      </c>
      <c r="C3963" s="7" t="n">
        <v>500</v>
      </c>
    </row>
    <row r="3964" spans="1:9">
      <c r="A3964" t="s">
        <v>4</v>
      </c>
      <c r="B3964" s="4" t="s">
        <v>5</v>
      </c>
      <c r="C3964" s="4" t="s">
        <v>15</v>
      </c>
      <c r="D3964" s="4" t="s">
        <v>10</v>
      </c>
      <c r="E3964" s="4" t="s">
        <v>6</v>
      </c>
    </row>
    <row r="3965" spans="1:9">
      <c r="A3965" t="n">
        <v>33461</v>
      </c>
      <c r="B3965" s="47" t="n">
        <v>51</v>
      </c>
      <c r="C3965" s="7" t="n">
        <v>4</v>
      </c>
      <c r="D3965" s="7" t="n">
        <v>33</v>
      </c>
      <c r="E3965" s="7" t="s">
        <v>359</v>
      </c>
    </row>
    <row r="3966" spans="1:9">
      <c r="A3966" t="s">
        <v>4</v>
      </c>
      <c r="B3966" s="4" t="s">
        <v>5</v>
      </c>
      <c r="C3966" s="4" t="s">
        <v>10</v>
      </c>
    </row>
    <row r="3967" spans="1:9">
      <c r="A3967" t="n">
        <v>33475</v>
      </c>
      <c r="B3967" s="26" t="n">
        <v>16</v>
      </c>
      <c r="C3967" s="7" t="n">
        <v>0</v>
      </c>
    </row>
    <row r="3968" spans="1:9">
      <c r="A3968" t="s">
        <v>4</v>
      </c>
      <c r="B3968" s="4" t="s">
        <v>5</v>
      </c>
      <c r="C3968" s="4" t="s">
        <v>10</v>
      </c>
      <c r="D3968" s="4" t="s">
        <v>15</v>
      </c>
      <c r="E3968" s="4" t="s">
        <v>9</v>
      </c>
      <c r="F3968" s="4" t="s">
        <v>109</v>
      </c>
      <c r="G3968" s="4" t="s">
        <v>15</v>
      </c>
      <c r="H3968" s="4" t="s">
        <v>15</v>
      </c>
    </row>
    <row r="3969" spans="1:8">
      <c r="A3969" t="n">
        <v>33478</v>
      </c>
      <c r="B3969" s="53" t="n">
        <v>26</v>
      </c>
      <c r="C3969" s="7" t="n">
        <v>33</v>
      </c>
      <c r="D3969" s="7" t="n">
        <v>17</v>
      </c>
      <c r="E3969" s="7" t="n">
        <v>22364</v>
      </c>
      <c r="F3969" s="7" t="s">
        <v>360</v>
      </c>
      <c r="G3969" s="7" t="n">
        <v>2</v>
      </c>
      <c r="H3969" s="7" t="n">
        <v>0</v>
      </c>
    </row>
    <row r="3970" spans="1:8">
      <c r="A3970" t="s">
        <v>4</v>
      </c>
      <c r="B3970" s="4" t="s">
        <v>5</v>
      </c>
    </row>
    <row r="3971" spans="1:8">
      <c r="A3971" t="n">
        <v>33516</v>
      </c>
      <c r="B3971" s="54" t="n">
        <v>28</v>
      </c>
    </row>
    <row r="3972" spans="1:8">
      <c r="A3972" t="s">
        <v>4</v>
      </c>
      <c r="B3972" s="4" t="s">
        <v>5</v>
      </c>
      <c r="C3972" s="4" t="s">
        <v>15</v>
      </c>
      <c r="D3972" s="4" t="s">
        <v>10</v>
      </c>
      <c r="E3972" s="4" t="s">
        <v>10</v>
      </c>
      <c r="F3972" s="4" t="s">
        <v>15</v>
      </c>
    </row>
    <row r="3973" spans="1:8">
      <c r="A3973" t="n">
        <v>33517</v>
      </c>
      <c r="B3973" s="56" t="n">
        <v>25</v>
      </c>
      <c r="C3973" s="7" t="n">
        <v>1</v>
      </c>
      <c r="D3973" s="7" t="n">
        <v>60</v>
      </c>
      <c r="E3973" s="7" t="n">
        <v>640</v>
      </c>
      <c r="F3973" s="7" t="n">
        <v>1</v>
      </c>
    </row>
    <row r="3974" spans="1:8">
      <c r="A3974" t="s">
        <v>4</v>
      </c>
      <c r="B3974" s="4" t="s">
        <v>5</v>
      </c>
      <c r="C3974" s="4" t="s">
        <v>15</v>
      </c>
      <c r="D3974" s="4" t="s">
        <v>10</v>
      </c>
      <c r="E3974" s="4" t="s">
        <v>6</v>
      </c>
    </row>
    <row r="3975" spans="1:8">
      <c r="A3975" t="n">
        <v>33524</v>
      </c>
      <c r="B3975" s="47" t="n">
        <v>51</v>
      </c>
      <c r="C3975" s="7" t="n">
        <v>4</v>
      </c>
      <c r="D3975" s="7" t="n">
        <v>29</v>
      </c>
      <c r="E3975" s="7" t="s">
        <v>127</v>
      </c>
    </row>
    <row r="3976" spans="1:8">
      <c r="A3976" t="s">
        <v>4</v>
      </c>
      <c r="B3976" s="4" t="s">
        <v>5</v>
      </c>
      <c r="C3976" s="4" t="s">
        <v>10</v>
      </c>
    </row>
    <row r="3977" spans="1:8">
      <c r="A3977" t="n">
        <v>33538</v>
      </c>
      <c r="B3977" s="26" t="n">
        <v>16</v>
      </c>
      <c r="C3977" s="7" t="n">
        <v>0</v>
      </c>
    </row>
    <row r="3978" spans="1:8">
      <c r="A3978" t="s">
        <v>4</v>
      </c>
      <c r="B3978" s="4" t="s">
        <v>5</v>
      </c>
      <c r="C3978" s="4" t="s">
        <v>10</v>
      </c>
      <c r="D3978" s="4" t="s">
        <v>15</v>
      </c>
      <c r="E3978" s="4" t="s">
        <v>9</v>
      </c>
      <c r="F3978" s="4" t="s">
        <v>109</v>
      </c>
      <c r="G3978" s="4" t="s">
        <v>15</v>
      </c>
      <c r="H3978" s="4" t="s">
        <v>15</v>
      </c>
    </row>
    <row r="3979" spans="1:8">
      <c r="A3979" t="n">
        <v>33541</v>
      </c>
      <c r="B3979" s="53" t="n">
        <v>26</v>
      </c>
      <c r="C3979" s="7" t="n">
        <v>29</v>
      </c>
      <c r="D3979" s="7" t="n">
        <v>17</v>
      </c>
      <c r="E3979" s="7" t="n">
        <v>39452</v>
      </c>
      <c r="F3979" s="7" t="s">
        <v>361</v>
      </c>
      <c r="G3979" s="7" t="n">
        <v>2</v>
      </c>
      <c r="H3979" s="7" t="n">
        <v>0</v>
      </c>
    </row>
    <row r="3980" spans="1:8">
      <c r="A3980" t="s">
        <v>4</v>
      </c>
      <c r="B3980" s="4" t="s">
        <v>5</v>
      </c>
    </row>
    <row r="3981" spans="1:8">
      <c r="A3981" t="n">
        <v>33566</v>
      </c>
      <c r="B3981" s="54" t="n">
        <v>28</v>
      </c>
    </row>
    <row r="3982" spans="1:8">
      <c r="A3982" t="s">
        <v>4</v>
      </c>
      <c r="B3982" s="4" t="s">
        <v>5</v>
      </c>
      <c r="C3982" s="4" t="s">
        <v>10</v>
      </c>
      <c r="D3982" s="4" t="s">
        <v>15</v>
      </c>
      <c r="E3982" s="4" t="s">
        <v>6</v>
      </c>
      <c r="F3982" s="4" t="s">
        <v>21</v>
      </c>
      <c r="G3982" s="4" t="s">
        <v>21</v>
      </c>
      <c r="H3982" s="4" t="s">
        <v>21</v>
      </c>
    </row>
    <row r="3983" spans="1:8">
      <c r="A3983" t="n">
        <v>33567</v>
      </c>
      <c r="B3983" s="50" t="n">
        <v>48</v>
      </c>
      <c r="C3983" s="7" t="n">
        <v>16</v>
      </c>
      <c r="D3983" s="7" t="n">
        <v>0</v>
      </c>
      <c r="E3983" s="7" t="s">
        <v>276</v>
      </c>
      <c r="F3983" s="7" t="n">
        <v>-1</v>
      </c>
      <c r="G3983" s="7" t="n">
        <v>1</v>
      </c>
      <c r="H3983" s="7" t="n">
        <v>0</v>
      </c>
    </row>
    <row r="3984" spans="1:8">
      <c r="A3984" t="s">
        <v>4</v>
      </c>
      <c r="B3984" s="4" t="s">
        <v>5</v>
      </c>
      <c r="C3984" s="4" t="s">
        <v>10</v>
      </c>
    </row>
    <row r="3985" spans="1:8">
      <c r="A3985" t="n">
        <v>33596</v>
      </c>
      <c r="B3985" s="26" t="n">
        <v>16</v>
      </c>
      <c r="C3985" s="7" t="n">
        <v>500</v>
      </c>
    </row>
    <row r="3986" spans="1:8">
      <c r="A3986" t="s">
        <v>4</v>
      </c>
      <c r="B3986" s="4" t="s">
        <v>5</v>
      </c>
      <c r="C3986" s="4" t="s">
        <v>15</v>
      </c>
      <c r="D3986" s="4" t="s">
        <v>10</v>
      </c>
      <c r="E3986" s="4" t="s">
        <v>10</v>
      </c>
      <c r="F3986" s="4" t="s">
        <v>15</v>
      </c>
    </row>
    <row r="3987" spans="1:8">
      <c r="A3987" t="n">
        <v>33599</v>
      </c>
      <c r="B3987" s="56" t="n">
        <v>25</v>
      </c>
      <c r="C3987" s="7" t="n">
        <v>1</v>
      </c>
      <c r="D3987" s="7" t="n">
        <v>65535</v>
      </c>
      <c r="E3987" s="7" t="n">
        <v>65535</v>
      </c>
      <c r="F3987" s="7" t="n">
        <v>0</v>
      </c>
    </row>
    <row r="3988" spans="1:8">
      <c r="A3988" t="s">
        <v>4</v>
      </c>
      <c r="B3988" s="4" t="s">
        <v>5</v>
      </c>
      <c r="C3988" s="4" t="s">
        <v>15</v>
      </c>
      <c r="D3988" s="4" t="s">
        <v>10</v>
      </c>
      <c r="E3988" s="4" t="s">
        <v>6</v>
      </c>
    </row>
    <row r="3989" spans="1:8">
      <c r="A3989" t="n">
        <v>33606</v>
      </c>
      <c r="B3989" s="47" t="n">
        <v>51</v>
      </c>
      <c r="C3989" s="7" t="n">
        <v>4</v>
      </c>
      <c r="D3989" s="7" t="n">
        <v>16</v>
      </c>
      <c r="E3989" s="7" t="s">
        <v>160</v>
      </c>
    </row>
    <row r="3990" spans="1:8">
      <c r="A3990" t="s">
        <v>4</v>
      </c>
      <c r="B3990" s="4" t="s">
        <v>5</v>
      </c>
      <c r="C3990" s="4" t="s">
        <v>10</v>
      </c>
    </row>
    <row r="3991" spans="1:8">
      <c r="A3991" t="n">
        <v>33620</v>
      </c>
      <c r="B3991" s="26" t="n">
        <v>16</v>
      </c>
      <c r="C3991" s="7" t="n">
        <v>0</v>
      </c>
    </row>
    <row r="3992" spans="1:8">
      <c r="A3992" t="s">
        <v>4</v>
      </c>
      <c r="B3992" s="4" t="s">
        <v>5</v>
      </c>
      <c r="C3992" s="4" t="s">
        <v>10</v>
      </c>
      <c r="D3992" s="4" t="s">
        <v>15</v>
      </c>
      <c r="E3992" s="4" t="s">
        <v>9</v>
      </c>
      <c r="F3992" s="4" t="s">
        <v>109</v>
      </c>
      <c r="G3992" s="4" t="s">
        <v>15</v>
      </c>
      <c r="H3992" s="4" t="s">
        <v>15</v>
      </c>
      <c r="I3992" s="4" t="s">
        <v>15</v>
      </c>
      <c r="J3992" s="4" t="s">
        <v>9</v>
      </c>
      <c r="K3992" s="4" t="s">
        <v>109</v>
      </c>
      <c r="L3992" s="4" t="s">
        <v>15</v>
      </c>
      <c r="M3992" s="4" t="s">
        <v>15</v>
      </c>
    </row>
    <row r="3993" spans="1:8">
      <c r="A3993" t="n">
        <v>33623</v>
      </c>
      <c r="B3993" s="53" t="n">
        <v>26</v>
      </c>
      <c r="C3993" s="7" t="n">
        <v>16</v>
      </c>
      <c r="D3993" s="7" t="n">
        <v>17</v>
      </c>
      <c r="E3993" s="7" t="n">
        <v>14421</v>
      </c>
      <c r="F3993" s="7" t="s">
        <v>362</v>
      </c>
      <c r="G3993" s="7" t="n">
        <v>2</v>
      </c>
      <c r="H3993" s="7" t="n">
        <v>3</v>
      </c>
      <c r="I3993" s="7" t="n">
        <v>17</v>
      </c>
      <c r="J3993" s="7" t="n">
        <v>14422</v>
      </c>
      <c r="K3993" s="7" t="s">
        <v>363</v>
      </c>
      <c r="L3993" s="7" t="n">
        <v>2</v>
      </c>
      <c r="M3993" s="7" t="n">
        <v>0</v>
      </c>
    </row>
    <row r="3994" spans="1:8">
      <c r="A3994" t="s">
        <v>4</v>
      </c>
      <c r="B3994" s="4" t="s">
        <v>5</v>
      </c>
    </row>
    <row r="3995" spans="1:8">
      <c r="A3995" t="n">
        <v>33909</v>
      </c>
      <c r="B3995" s="54" t="n">
        <v>28</v>
      </c>
    </row>
    <row r="3996" spans="1:8">
      <c r="A3996" t="s">
        <v>4</v>
      </c>
      <c r="B3996" s="4" t="s">
        <v>5</v>
      </c>
      <c r="C3996" s="4" t="s">
        <v>15</v>
      </c>
      <c r="D3996" s="41" t="s">
        <v>77</v>
      </c>
      <c r="E3996" s="4" t="s">
        <v>5</v>
      </c>
      <c r="F3996" s="4" t="s">
        <v>15</v>
      </c>
      <c r="G3996" s="4" t="s">
        <v>10</v>
      </c>
      <c r="H3996" s="41" t="s">
        <v>78</v>
      </c>
      <c r="I3996" s="4" t="s">
        <v>15</v>
      </c>
      <c r="J3996" s="4" t="s">
        <v>22</v>
      </c>
    </row>
    <row r="3997" spans="1:8">
      <c r="A3997" t="n">
        <v>33910</v>
      </c>
      <c r="B3997" s="11" t="n">
        <v>5</v>
      </c>
      <c r="C3997" s="7" t="n">
        <v>28</v>
      </c>
      <c r="D3997" s="41" t="s">
        <v>3</v>
      </c>
      <c r="E3997" s="31" t="n">
        <v>64</v>
      </c>
      <c r="F3997" s="7" t="n">
        <v>5</v>
      </c>
      <c r="G3997" s="7" t="n">
        <v>11</v>
      </c>
      <c r="H3997" s="41" t="s">
        <v>3</v>
      </c>
      <c r="I3997" s="7" t="n">
        <v>1</v>
      </c>
      <c r="J3997" s="12" t="n">
        <f t="normal" ca="1">A4011</f>
        <v>0</v>
      </c>
    </row>
    <row r="3998" spans="1:8">
      <c r="A3998" t="s">
        <v>4</v>
      </c>
      <c r="B3998" s="4" t="s">
        <v>5</v>
      </c>
      <c r="C3998" s="4" t="s">
        <v>15</v>
      </c>
      <c r="D3998" s="4" t="s">
        <v>10</v>
      </c>
      <c r="E3998" s="4" t="s">
        <v>10</v>
      </c>
      <c r="F3998" s="4" t="s">
        <v>15</v>
      </c>
    </row>
    <row r="3999" spans="1:8">
      <c r="A3999" t="n">
        <v>33921</v>
      </c>
      <c r="B3999" s="56" t="n">
        <v>25</v>
      </c>
      <c r="C3999" s="7" t="n">
        <v>1</v>
      </c>
      <c r="D3999" s="7" t="n">
        <v>60</v>
      </c>
      <c r="E3999" s="7" t="n">
        <v>640</v>
      </c>
      <c r="F3999" s="7" t="n">
        <v>1</v>
      </c>
    </row>
    <row r="4000" spans="1:8">
      <c r="A4000" t="s">
        <v>4</v>
      </c>
      <c r="B4000" s="4" t="s">
        <v>5</v>
      </c>
      <c r="C4000" s="4" t="s">
        <v>15</v>
      </c>
      <c r="D4000" s="4" t="s">
        <v>10</v>
      </c>
      <c r="E4000" s="4" t="s">
        <v>6</v>
      </c>
    </row>
    <row r="4001" spans="1:13">
      <c r="A4001" t="n">
        <v>33928</v>
      </c>
      <c r="B4001" s="47" t="n">
        <v>51</v>
      </c>
      <c r="C4001" s="7" t="n">
        <v>4</v>
      </c>
      <c r="D4001" s="7" t="n">
        <v>11</v>
      </c>
      <c r="E4001" s="7" t="s">
        <v>127</v>
      </c>
    </row>
    <row r="4002" spans="1:13">
      <c r="A4002" t="s">
        <v>4</v>
      </c>
      <c r="B4002" s="4" t="s">
        <v>5</v>
      </c>
      <c r="C4002" s="4" t="s">
        <v>10</v>
      </c>
    </row>
    <row r="4003" spans="1:13">
      <c r="A4003" t="n">
        <v>33942</v>
      </c>
      <c r="B4003" s="26" t="n">
        <v>16</v>
      </c>
      <c r="C4003" s="7" t="n">
        <v>0</v>
      </c>
    </row>
    <row r="4004" spans="1:13">
      <c r="A4004" t="s">
        <v>4</v>
      </c>
      <c r="B4004" s="4" t="s">
        <v>5</v>
      </c>
      <c r="C4004" s="4" t="s">
        <v>10</v>
      </c>
      <c r="D4004" s="4" t="s">
        <v>15</v>
      </c>
      <c r="E4004" s="4" t="s">
        <v>9</v>
      </c>
      <c r="F4004" s="4" t="s">
        <v>109</v>
      </c>
      <c r="G4004" s="4" t="s">
        <v>15</v>
      </c>
      <c r="H4004" s="4" t="s">
        <v>15</v>
      </c>
    </row>
    <row r="4005" spans="1:13">
      <c r="A4005" t="n">
        <v>33945</v>
      </c>
      <c r="B4005" s="53" t="n">
        <v>26</v>
      </c>
      <c r="C4005" s="7" t="n">
        <v>11</v>
      </c>
      <c r="D4005" s="7" t="n">
        <v>17</v>
      </c>
      <c r="E4005" s="7" t="n">
        <v>10419</v>
      </c>
      <c r="F4005" s="7" t="s">
        <v>364</v>
      </c>
      <c r="G4005" s="7" t="n">
        <v>2</v>
      </c>
      <c r="H4005" s="7" t="n">
        <v>0</v>
      </c>
    </row>
    <row r="4006" spans="1:13">
      <c r="A4006" t="s">
        <v>4</v>
      </c>
      <c r="B4006" s="4" t="s">
        <v>5</v>
      </c>
    </row>
    <row r="4007" spans="1:13">
      <c r="A4007" t="n">
        <v>33994</v>
      </c>
      <c r="B4007" s="54" t="n">
        <v>28</v>
      </c>
    </row>
    <row r="4008" spans="1:13">
      <c r="A4008" t="s">
        <v>4</v>
      </c>
      <c r="B4008" s="4" t="s">
        <v>5</v>
      </c>
      <c r="C4008" s="4" t="s">
        <v>22</v>
      </c>
    </row>
    <row r="4009" spans="1:13">
      <c r="A4009" t="n">
        <v>33995</v>
      </c>
      <c r="B4009" s="15" t="n">
        <v>3</v>
      </c>
      <c r="C4009" s="12" t="n">
        <f t="normal" ca="1">A4023</f>
        <v>0</v>
      </c>
    </row>
    <row r="4010" spans="1:13">
      <c r="A4010" t="s">
        <v>4</v>
      </c>
      <c r="B4010" s="4" t="s">
        <v>5</v>
      </c>
      <c r="C4010" s="4" t="s">
        <v>15</v>
      </c>
      <c r="D4010" s="41" t="s">
        <v>77</v>
      </c>
      <c r="E4010" s="4" t="s">
        <v>5</v>
      </c>
      <c r="F4010" s="4" t="s">
        <v>15</v>
      </c>
      <c r="G4010" s="4" t="s">
        <v>10</v>
      </c>
      <c r="H4010" s="41" t="s">
        <v>78</v>
      </c>
      <c r="I4010" s="4" t="s">
        <v>15</v>
      </c>
      <c r="J4010" s="4" t="s">
        <v>22</v>
      </c>
    </row>
    <row r="4011" spans="1:13">
      <c r="A4011" t="n">
        <v>34000</v>
      </c>
      <c r="B4011" s="11" t="n">
        <v>5</v>
      </c>
      <c r="C4011" s="7" t="n">
        <v>28</v>
      </c>
      <c r="D4011" s="41" t="s">
        <v>3</v>
      </c>
      <c r="E4011" s="31" t="n">
        <v>64</v>
      </c>
      <c r="F4011" s="7" t="n">
        <v>5</v>
      </c>
      <c r="G4011" s="7" t="n">
        <v>2</v>
      </c>
      <c r="H4011" s="41" t="s">
        <v>3</v>
      </c>
      <c r="I4011" s="7" t="n">
        <v>1</v>
      </c>
      <c r="J4011" s="12" t="n">
        <f t="normal" ca="1">A4023</f>
        <v>0</v>
      </c>
    </row>
    <row r="4012" spans="1:13">
      <c r="A4012" t="s">
        <v>4</v>
      </c>
      <c r="B4012" s="4" t="s">
        <v>5</v>
      </c>
      <c r="C4012" s="4" t="s">
        <v>15</v>
      </c>
      <c r="D4012" s="4" t="s">
        <v>10</v>
      </c>
      <c r="E4012" s="4" t="s">
        <v>10</v>
      </c>
      <c r="F4012" s="4" t="s">
        <v>15</v>
      </c>
    </row>
    <row r="4013" spans="1:13">
      <c r="A4013" t="n">
        <v>34011</v>
      </c>
      <c r="B4013" s="56" t="n">
        <v>25</v>
      </c>
      <c r="C4013" s="7" t="n">
        <v>1</v>
      </c>
      <c r="D4013" s="7" t="n">
        <v>60</v>
      </c>
      <c r="E4013" s="7" t="n">
        <v>640</v>
      </c>
      <c r="F4013" s="7" t="n">
        <v>1</v>
      </c>
    </row>
    <row r="4014" spans="1:13">
      <c r="A4014" t="s">
        <v>4</v>
      </c>
      <c r="B4014" s="4" t="s">
        <v>5</v>
      </c>
      <c r="C4014" s="4" t="s">
        <v>15</v>
      </c>
      <c r="D4014" s="4" t="s">
        <v>10</v>
      </c>
      <c r="E4014" s="4" t="s">
        <v>6</v>
      </c>
    </row>
    <row r="4015" spans="1:13">
      <c r="A4015" t="n">
        <v>34018</v>
      </c>
      <c r="B4015" s="47" t="n">
        <v>51</v>
      </c>
      <c r="C4015" s="7" t="n">
        <v>4</v>
      </c>
      <c r="D4015" s="7" t="n">
        <v>2</v>
      </c>
      <c r="E4015" s="7" t="s">
        <v>127</v>
      </c>
    </row>
    <row r="4016" spans="1:13">
      <c r="A4016" t="s">
        <v>4</v>
      </c>
      <c r="B4016" s="4" t="s">
        <v>5</v>
      </c>
      <c r="C4016" s="4" t="s">
        <v>10</v>
      </c>
    </row>
    <row r="4017" spans="1:10">
      <c r="A4017" t="n">
        <v>34032</v>
      </c>
      <c r="B4017" s="26" t="n">
        <v>16</v>
      </c>
      <c r="C4017" s="7" t="n">
        <v>0</v>
      </c>
    </row>
    <row r="4018" spans="1:10">
      <c r="A4018" t="s">
        <v>4</v>
      </c>
      <c r="B4018" s="4" t="s">
        <v>5</v>
      </c>
      <c r="C4018" s="4" t="s">
        <v>10</v>
      </c>
      <c r="D4018" s="4" t="s">
        <v>15</v>
      </c>
      <c r="E4018" s="4" t="s">
        <v>9</v>
      </c>
      <c r="F4018" s="4" t="s">
        <v>109</v>
      </c>
      <c r="G4018" s="4" t="s">
        <v>15</v>
      </c>
      <c r="H4018" s="4" t="s">
        <v>15</v>
      </c>
    </row>
    <row r="4019" spans="1:10">
      <c r="A4019" t="n">
        <v>34035</v>
      </c>
      <c r="B4019" s="53" t="n">
        <v>26</v>
      </c>
      <c r="C4019" s="7" t="n">
        <v>2</v>
      </c>
      <c r="D4019" s="7" t="n">
        <v>17</v>
      </c>
      <c r="E4019" s="7" t="n">
        <v>6451</v>
      </c>
      <c r="F4019" s="7" t="s">
        <v>365</v>
      </c>
      <c r="G4019" s="7" t="n">
        <v>2</v>
      </c>
      <c r="H4019" s="7" t="n">
        <v>0</v>
      </c>
    </row>
    <row r="4020" spans="1:10">
      <c r="A4020" t="s">
        <v>4</v>
      </c>
      <c r="B4020" s="4" t="s">
        <v>5</v>
      </c>
    </row>
    <row r="4021" spans="1:10">
      <c r="A4021" t="n">
        <v>34081</v>
      </c>
      <c r="B4021" s="54" t="n">
        <v>28</v>
      </c>
    </row>
    <row r="4022" spans="1:10">
      <c r="A4022" t="s">
        <v>4</v>
      </c>
      <c r="B4022" s="4" t="s">
        <v>5</v>
      </c>
      <c r="C4022" s="4" t="s">
        <v>10</v>
      </c>
      <c r="D4022" s="4" t="s">
        <v>15</v>
      </c>
    </row>
    <row r="4023" spans="1:10">
      <c r="A4023" t="n">
        <v>34082</v>
      </c>
      <c r="B4023" s="55" t="n">
        <v>89</v>
      </c>
      <c r="C4023" s="7" t="n">
        <v>65533</v>
      </c>
      <c r="D4023" s="7" t="n">
        <v>1</v>
      </c>
    </row>
    <row r="4024" spans="1:10">
      <c r="A4024" t="s">
        <v>4</v>
      </c>
      <c r="B4024" s="4" t="s">
        <v>5</v>
      </c>
      <c r="C4024" s="4" t="s">
        <v>15</v>
      </c>
      <c r="D4024" s="4" t="s">
        <v>10</v>
      </c>
      <c r="E4024" s="4" t="s">
        <v>10</v>
      </c>
      <c r="F4024" s="4" t="s">
        <v>15</v>
      </c>
    </row>
    <row r="4025" spans="1:10">
      <c r="A4025" t="n">
        <v>34086</v>
      </c>
      <c r="B4025" s="56" t="n">
        <v>25</v>
      </c>
      <c r="C4025" s="7" t="n">
        <v>1</v>
      </c>
      <c r="D4025" s="7" t="n">
        <v>65535</v>
      </c>
      <c r="E4025" s="7" t="n">
        <v>65535</v>
      </c>
      <c r="F4025" s="7" t="n">
        <v>0</v>
      </c>
    </row>
    <row r="4026" spans="1:10">
      <c r="A4026" t="s">
        <v>4</v>
      </c>
      <c r="B4026" s="4" t="s">
        <v>5</v>
      </c>
      <c r="C4026" s="4" t="s">
        <v>15</v>
      </c>
      <c r="D4026" s="4" t="s">
        <v>21</v>
      </c>
      <c r="E4026" s="4" t="s">
        <v>10</v>
      </c>
      <c r="F4026" s="4" t="s">
        <v>15</v>
      </c>
    </row>
    <row r="4027" spans="1:10">
      <c r="A4027" t="n">
        <v>34093</v>
      </c>
      <c r="B4027" s="14" t="n">
        <v>49</v>
      </c>
      <c r="C4027" s="7" t="n">
        <v>3</v>
      </c>
      <c r="D4027" s="7" t="n">
        <v>1</v>
      </c>
      <c r="E4027" s="7" t="n">
        <v>500</v>
      </c>
      <c r="F4027" s="7" t="n">
        <v>0</v>
      </c>
    </row>
    <row r="4028" spans="1:10">
      <c r="A4028" t="s">
        <v>4</v>
      </c>
      <c r="B4028" s="4" t="s">
        <v>5</v>
      </c>
      <c r="C4028" s="4" t="s">
        <v>15</v>
      </c>
      <c r="D4028" s="4" t="s">
        <v>10</v>
      </c>
      <c r="E4028" s="4" t="s">
        <v>10</v>
      </c>
    </row>
    <row r="4029" spans="1:10">
      <c r="A4029" t="n">
        <v>34102</v>
      </c>
      <c r="B4029" s="13" t="n">
        <v>50</v>
      </c>
      <c r="C4029" s="7" t="n">
        <v>1</v>
      </c>
      <c r="D4029" s="7" t="n">
        <v>8200</v>
      </c>
      <c r="E4029" s="7" t="n">
        <v>1000</v>
      </c>
    </row>
    <row r="4030" spans="1:10">
      <c r="A4030" t="s">
        <v>4</v>
      </c>
      <c r="B4030" s="4" t="s">
        <v>5</v>
      </c>
      <c r="C4030" s="4" t="s">
        <v>15</v>
      </c>
      <c r="D4030" s="4" t="s">
        <v>10</v>
      </c>
      <c r="E4030" s="4" t="s">
        <v>21</v>
      </c>
    </row>
    <row r="4031" spans="1:10">
      <c r="A4031" t="n">
        <v>34108</v>
      </c>
      <c r="B4031" s="28" t="n">
        <v>58</v>
      </c>
      <c r="C4031" s="7" t="n">
        <v>0</v>
      </c>
      <c r="D4031" s="7" t="n">
        <v>1000</v>
      </c>
      <c r="E4031" s="7" t="n">
        <v>1</v>
      </c>
    </row>
    <row r="4032" spans="1:10">
      <c r="A4032" t="s">
        <v>4</v>
      </c>
      <c r="B4032" s="4" t="s">
        <v>5</v>
      </c>
      <c r="C4032" s="4" t="s">
        <v>15</v>
      </c>
      <c r="D4032" s="4" t="s">
        <v>10</v>
      </c>
    </row>
    <row r="4033" spans="1:8">
      <c r="A4033" t="n">
        <v>34116</v>
      </c>
      <c r="B4033" s="28" t="n">
        <v>58</v>
      </c>
      <c r="C4033" s="7" t="n">
        <v>255</v>
      </c>
      <c r="D4033" s="7" t="n">
        <v>0</v>
      </c>
    </row>
    <row r="4034" spans="1:8">
      <c r="A4034" t="s">
        <v>4</v>
      </c>
      <c r="B4034" s="4" t="s">
        <v>5</v>
      </c>
      <c r="C4034" s="4" t="s">
        <v>15</v>
      </c>
      <c r="D4034" s="4" t="s">
        <v>10</v>
      </c>
      <c r="E4034" s="4" t="s">
        <v>15</v>
      </c>
    </row>
    <row r="4035" spans="1:8">
      <c r="A4035" t="n">
        <v>34120</v>
      </c>
      <c r="B4035" s="10" t="n">
        <v>39</v>
      </c>
      <c r="C4035" s="7" t="n">
        <v>11</v>
      </c>
      <c r="D4035" s="7" t="n">
        <v>65533</v>
      </c>
      <c r="E4035" s="7" t="n">
        <v>200</v>
      </c>
    </row>
    <row r="4036" spans="1:8">
      <c r="A4036" t="s">
        <v>4</v>
      </c>
      <c r="B4036" s="4" t="s">
        <v>5</v>
      </c>
      <c r="C4036" s="4" t="s">
        <v>15</v>
      </c>
      <c r="D4036" s="4" t="s">
        <v>10</v>
      </c>
      <c r="E4036" s="4" t="s">
        <v>15</v>
      </c>
    </row>
    <row r="4037" spans="1:8">
      <c r="A4037" t="n">
        <v>34125</v>
      </c>
      <c r="B4037" s="10" t="n">
        <v>39</v>
      </c>
      <c r="C4037" s="7" t="n">
        <v>11</v>
      </c>
      <c r="D4037" s="7" t="n">
        <v>65533</v>
      </c>
      <c r="E4037" s="7" t="n">
        <v>201</v>
      </c>
    </row>
    <row r="4038" spans="1:8">
      <c r="A4038" t="s">
        <v>4</v>
      </c>
      <c r="B4038" s="4" t="s">
        <v>5</v>
      </c>
      <c r="C4038" s="4" t="s">
        <v>15</v>
      </c>
      <c r="D4038" s="4" t="s">
        <v>10</v>
      </c>
      <c r="E4038" s="4" t="s">
        <v>15</v>
      </c>
    </row>
    <row r="4039" spans="1:8">
      <c r="A4039" t="n">
        <v>34130</v>
      </c>
      <c r="B4039" s="10" t="n">
        <v>39</v>
      </c>
      <c r="C4039" s="7" t="n">
        <v>11</v>
      </c>
      <c r="D4039" s="7" t="n">
        <v>65533</v>
      </c>
      <c r="E4039" s="7" t="n">
        <v>202</v>
      </c>
    </row>
    <row r="4040" spans="1:8">
      <c r="A4040" t="s">
        <v>4</v>
      </c>
      <c r="B4040" s="4" t="s">
        <v>5</v>
      </c>
      <c r="C4040" s="4" t="s">
        <v>15</v>
      </c>
      <c r="D4040" s="4" t="s">
        <v>10</v>
      </c>
      <c r="E4040" s="4" t="s">
        <v>15</v>
      </c>
    </row>
    <row r="4041" spans="1:8">
      <c r="A4041" t="n">
        <v>34135</v>
      </c>
      <c r="B4041" s="10" t="n">
        <v>39</v>
      </c>
      <c r="C4041" s="7" t="n">
        <v>11</v>
      </c>
      <c r="D4041" s="7" t="n">
        <v>65533</v>
      </c>
      <c r="E4041" s="7" t="n">
        <v>203</v>
      </c>
    </row>
    <row r="4042" spans="1:8">
      <c r="A4042" t="s">
        <v>4</v>
      </c>
      <c r="B4042" s="4" t="s">
        <v>5</v>
      </c>
      <c r="C4042" s="4" t="s">
        <v>15</v>
      </c>
      <c r="D4042" s="4" t="s">
        <v>10</v>
      </c>
      <c r="E4042" s="4" t="s">
        <v>15</v>
      </c>
    </row>
    <row r="4043" spans="1:8">
      <c r="A4043" t="n">
        <v>34140</v>
      </c>
      <c r="B4043" s="10" t="n">
        <v>39</v>
      </c>
      <c r="C4043" s="7" t="n">
        <v>11</v>
      </c>
      <c r="D4043" s="7" t="n">
        <v>65533</v>
      </c>
      <c r="E4043" s="7" t="n">
        <v>204</v>
      </c>
    </row>
    <row r="4044" spans="1:8">
      <c r="A4044" t="s">
        <v>4</v>
      </c>
      <c r="B4044" s="4" t="s">
        <v>5</v>
      </c>
      <c r="C4044" s="4" t="s">
        <v>15</v>
      </c>
      <c r="D4044" s="4" t="s">
        <v>10</v>
      </c>
      <c r="E4044" s="4" t="s">
        <v>15</v>
      </c>
    </row>
    <row r="4045" spans="1:8">
      <c r="A4045" t="n">
        <v>34145</v>
      </c>
      <c r="B4045" s="10" t="n">
        <v>39</v>
      </c>
      <c r="C4045" s="7" t="n">
        <v>11</v>
      </c>
      <c r="D4045" s="7" t="n">
        <v>65533</v>
      </c>
      <c r="E4045" s="7" t="n">
        <v>205</v>
      </c>
    </row>
    <row r="4046" spans="1:8">
      <c r="A4046" t="s">
        <v>4</v>
      </c>
      <c r="B4046" s="4" t="s">
        <v>5</v>
      </c>
      <c r="C4046" s="4" t="s">
        <v>15</v>
      </c>
      <c r="D4046" s="4" t="s">
        <v>10</v>
      </c>
      <c r="E4046" s="4" t="s">
        <v>15</v>
      </c>
    </row>
    <row r="4047" spans="1:8">
      <c r="A4047" t="n">
        <v>34150</v>
      </c>
      <c r="B4047" s="10" t="n">
        <v>39</v>
      </c>
      <c r="C4047" s="7" t="n">
        <v>11</v>
      </c>
      <c r="D4047" s="7" t="n">
        <v>65533</v>
      </c>
      <c r="E4047" s="7" t="n">
        <v>206</v>
      </c>
    </row>
    <row r="4048" spans="1:8">
      <c r="A4048" t="s">
        <v>4</v>
      </c>
      <c r="B4048" s="4" t="s">
        <v>5</v>
      </c>
      <c r="C4048" s="4" t="s">
        <v>15</v>
      </c>
      <c r="D4048" s="4" t="s">
        <v>10</v>
      </c>
      <c r="E4048" s="4" t="s">
        <v>15</v>
      </c>
    </row>
    <row r="4049" spans="1:5">
      <c r="A4049" t="n">
        <v>34155</v>
      </c>
      <c r="B4049" s="10" t="n">
        <v>39</v>
      </c>
      <c r="C4049" s="7" t="n">
        <v>11</v>
      </c>
      <c r="D4049" s="7" t="n">
        <v>65533</v>
      </c>
      <c r="E4049" s="7" t="n">
        <v>207</v>
      </c>
    </row>
    <row r="4050" spans="1:5">
      <c r="A4050" t="s">
        <v>4</v>
      </c>
      <c r="B4050" s="4" t="s">
        <v>5</v>
      </c>
      <c r="C4050" s="4" t="s">
        <v>15</v>
      </c>
      <c r="D4050" s="4" t="s">
        <v>10</v>
      </c>
      <c r="E4050" s="4" t="s">
        <v>15</v>
      </c>
    </row>
    <row r="4051" spans="1:5">
      <c r="A4051" t="n">
        <v>34160</v>
      </c>
      <c r="B4051" s="10" t="n">
        <v>39</v>
      </c>
      <c r="C4051" s="7" t="n">
        <v>11</v>
      </c>
      <c r="D4051" s="7" t="n">
        <v>65533</v>
      </c>
      <c r="E4051" s="7" t="n">
        <v>208</v>
      </c>
    </row>
    <row r="4052" spans="1:5">
      <c r="A4052" t="s">
        <v>4</v>
      </c>
      <c r="B4052" s="4" t="s">
        <v>5</v>
      </c>
      <c r="C4052" s="4" t="s">
        <v>15</v>
      </c>
      <c r="D4052" s="4" t="s">
        <v>10</v>
      </c>
      <c r="E4052" s="4" t="s">
        <v>15</v>
      </c>
    </row>
    <row r="4053" spans="1:5">
      <c r="A4053" t="n">
        <v>34165</v>
      </c>
      <c r="B4053" s="10" t="n">
        <v>39</v>
      </c>
      <c r="C4053" s="7" t="n">
        <v>11</v>
      </c>
      <c r="D4053" s="7" t="n">
        <v>65533</v>
      </c>
      <c r="E4053" s="7" t="n">
        <v>209</v>
      </c>
    </row>
    <row r="4054" spans="1:5">
      <c r="A4054" t="s">
        <v>4</v>
      </c>
      <c r="B4054" s="4" t="s">
        <v>5</v>
      </c>
      <c r="C4054" s="4" t="s">
        <v>15</v>
      </c>
      <c r="D4054" s="4" t="s">
        <v>10</v>
      </c>
      <c r="E4054" s="4" t="s">
        <v>15</v>
      </c>
    </row>
    <row r="4055" spans="1:5">
      <c r="A4055" t="n">
        <v>34170</v>
      </c>
      <c r="B4055" s="10" t="n">
        <v>39</v>
      </c>
      <c r="C4055" s="7" t="n">
        <v>11</v>
      </c>
      <c r="D4055" s="7" t="n">
        <v>65533</v>
      </c>
      <c r="E4055" s="7" t="n">
        <v>210</v>
      </c>
    </row>
    <row r="4056" spans="1:5">
      <c r="A4056" t="s">
        <v>4</v>
      </c>
      <c r="B4056" s="4" t="s">
        <v>5</v>
      </c>
      <c r="C4056" s="4" t="s">
        <v>15</v>
      </c>
      <c r="D4056" s="4" t="s">
        <v>10</v>
      </c>
      <c r="E4056" s="4" t="s">
        <v>15</v>
      </c>
    </row>
    <row r="4057" spans="1:5">
      <c r="A4057" t="n">
        <v>34175</v>
      </c>
      <c r="B4057" s="10" t="n">
        <v>39</v>
      </c>
      <c r="C4057" s="7" t="n">
        <v>11</v>
      </c>
      <c r="D4057" s="7" t="n">
        <v>65533</v>
      </c>
      <c r="E4057" s="7" t="n">
        <v>211</v>
      </c>
    </row>
    <row r="4058" spans="1:5">
      <c r="A4058" t="s">
        <v>4</v>
      </c>
      <c r="B4058" s="4" t="s">
        <v>5</v>
      </c>
      <c r="C4058" s="4" t="s">
        <v>15</v>
      </c>
      <c r="D4058" s="41" t="s">
        <v>77</v>
      </c>
      <c r="E4058" s="4" t="s">
        <v>5</v>
      </c>
      <c r="F4058" s="4" t="s">
        <v>15</v>
      </c>
      <c r="G4058" s="4" t="s">
        <v>10</v>
      </c>
      <c r="H4058" s="41" t="s">
        <v>78</v>
      </c>
      <c r="I4058" s="4" t="s">
        <v>15</v>
      </c>
      <c r="J4058" s="4" t="s">
        <v>22</v>
      </c>
    </row>
    <row r="4059" spans="1:5">
      <c r="A4059" t="n">
        <v>34180</v>
      </c>
      <c r="B4059" s="11" t="n">
        <v>5</v>
      </c>
      <c r="C4059" s="7" t="n">
        <v>28</v>
      </c>
      <c r="D4059" s="41" t="s">
        <v>3</v>
      </c>
      <c r="E4059" s="31" t="n">
        <v>64</v>
      </c>
      <c r="F4059" s="7" t="n">
        <v>5</v>
      </c>
      <c r="G4059" s="7" t="n">
        <v>3</v>
      </c>
      <c r="H4059" s="41" t="s">
        <v>3</v>
      </c>
      <c r="I4059" s="7" t="n">
        <v>1</v>
      </c>
      <c r="J4059" s="12" t="n">
        <f t="normal" ca="1">A4063</f>
        <v>0</v>
      </c>
    </row>
    <row r="4060" spans="1:5">
      <c r="A4060" t="s">
        <v>4</v>
      </c>
      <c r="B4060" s="4" t="s">
        <v>5</v>
      </c>
      <c r="C4060" s="4" t="s">
        <v>10</v>
      </c>
    </row>
    <row r="4061" spans="1:5">
      <c r="A4061" t="n">
        <v>34191</v>
      </c>
      <c r="B4061" s="33" t="n">
        <v>12</v>
      </c>
      <c r="C4061" s="7" t="n">
        <v>10103</v>
      </c>
    </row>
    <row r="4062" spans="1:5">
      <c r="A4062" t="s">
        <v>4</v>
      </c>
      <c r="B4062" s="4" t="s">
        <v>5</v>
      </c>
      <c r="C4062" s="4" t="s">
        <v>15</v>
      </c>
      <c r="D4062" s="41" t="s">
        <v>77</v>
      </c>
      <c r="E4062" s="4" t="s">
        <v>5</v>
      </c>
      <c r="F4062" s="4" t="s">
        <v>15</v>
      </c>
      <c r="G4062" s="4" t="s">
        <v>10</v>
      </c>
      <c r="H4062" s="41" t="s">
        <v>78</v>
      </c>
      <c r="I4062" s="4" t="s">
        <v>15</v>
      </c>
      <c r="J4062" s="4" t="s">
        <v>22</v>
      </c>
    </row>
    <row r="4063" spans="1:5">
      <c r="A4063" t="n">
        <v>34194</v>
      </c>
      <c r="B4063" s="11" t="n">
        <v>5</v>
      </c>
      <c r="C4063" s="7" t="n">
        <v>28</v>
      </c>
      <c r="D4063" s="41" t="s">
        <v>3</v>
      </c>
      <c r="E4063" s="31" t="n">
        <v>64</v>
      </c>
      <c r="F4063" s="7" t="n">
        <v>5</v>
      </c>
      <c r="G4063" s="7" t="n">
        <v>11</v>
      </c>
      <c r="H4063" s="41" t="s">
        <v>3</v>
      </c>
      <c r="I4063" s="7" t="n">
        <v>1</v>
      </c>
      <c r="J4063" s="12" t="n">
        <f t="normal" ca="1">A4067</f>
        <v>0</v>
      </c>
    </row>
    <row r="4064" spans="1:5">
      <c r="A4064" t="s">
        <v>4</v>
      </c>
      <c r="B4064" s="4" t="s">
        <v>5</v>
      </c>
      <c r="C4064" s="4" t="s">
        <v>10</v>
      </c>
    </row>
    <row r="4065" spans="1:10">
      <c r="A4065" t="n">
        <v>34205</v>
      </c>
      <c r="B4065" s="33" t="n">
        <v>12</v>
      </c>
      <c r="C4065" s="7" t="n">
        <v>10104</v>
      </c>
    </row>
    <row r="4066" spans="1:10">
      <c r="A4066" t="s">
        <v>4</v>
      </c>
      <c r="B4066" s="4" t="s">
        <v>5</v>
      </c>
      <c r="C4066" s="4" t="s">
        <v>15</v>
      </c>
      <c r="D4066" s="4" t="s">
        <v>10</v>
      </c>
      <c r="E4066" s="4" t="s">
        <v>15</v>
      </c>
    </row>
    <row r="4067" spans="1:10">
      <c r="A4067" t="n">
        <v>34208</v>
      </c>
      <c r="B4067" s="49" t="n">
        <v>36</v>
      </c>
      <c r="C4067" s="7" t="n">
        <v>9</v>
      </c>
      <c r="D4067" s="7" t="n">
        <v>0</v>
      </c>
      <c r="E4067" s="7" t="n">
        <v>0</v>
      </c>
    </row>
    <row r="4068" spans="1:10">
      <c r="A4068" t="s">
        <v>4</v>
      </c>
      <c r="B4068" s="4" t="s">
        <v>5</v>
      </c>
      <c r="C4068" s="4" t="s">
        <v>15</v>
      </c>
      <c r="D4068" s="4" t="s">
        <v>10</v>
      </c>
      <c r="E4068" s="4" t="s">
        <v>15</v>
      </c>
    </row>
    <row r="4069" spans="1:10">
      <c r="A4069" t="n">
        <v>34213</v>
      </c>
      <c r="B4069" s="49" t="n">
        <v>36</v>
      </c>
      <c r="C4069" s="7" t="n">
        <v>9</v>
      </c>
      <c r="D4069" s="7" t="n">
        <v>61491</v>
      </c>
      <c r="E4069" s="7" t="n">
        <v>0</v>
      </c>
    </row>
    <row r="4070" spans="1:10">
      <c r="A4070" t="s">
        <v>4</v>
      </c>
      <c r="B4070" s="4" t="s">
        <v>5</v>
      </c>
      <c r="C4070" s="4" t="s">
        <v>15</v>
      </c>
      <c r="D4070" s="4" t="s">
        <v>10</v>
      </c>
      <c r="E4070" s="4" t="s">
        <v>15</v>
      </c>
    </row>
    <row r="4071" spans="1:10">
      <c r="A4071" t="n">
        <v>34218</v>
      </c>
      <c r="B4071" s="49" t="n">
        <v>36</v>
      </c>
      <c r="C4071" s="7" t="n">
        <v>9</v>
      </c>
      <c r="D4071" s="7" t="n">
        <v>61492</v>
      </c>
      <c r="E4071" s="7" t="n">
        <v>0</v>
      </c>
    </row>
    <row r="4072" spans="1:10">
      <c r="A4072" t="s">
        <v>4</v>
      </c>
      <c r="B4072" s="4" t="s">
        <v>5</v>
      </c>
      <c r="C4072" s="4" t="s">
        <v>15</v>
      </c>
      <c r="D4072" s="4" t="s">
        <v>10</v>
      </c>
      <c r="E4072" s="4" t="s">
        <v>15</v>
      </c>
    </row>
    <row r="4073" spans="1:10">
      <c r="A4073" t="n">
        <v>34223</v>
      </c>
      <c r="B4073" s="49" t="n">
        <v>36</v>
      </c>
      <c r="C4073" s="7" t="n">
        <v>9</v>
      </c>
      <c r="D4073" s="7" t="n">
        <v>61493</v>
      </c>
      <c r="E4073" s="7" t="n">
        <v>0</v>
      </c>
    </row>
    <row r="4074" spans="1:10">
      <c r="A4074" t="s">
        <v>4</v>
      </c>
      <c r="B4074" s="4" t="s">
        <v>5</v>
      </c>
      <c r="C4074" s="4" t="s">
        <v>15</v>
      </c>
      <c r="D4074" s="4" t="s">
        <v>10</v>
      </c>
      <c r="E4074" s="4" t="s">
        <v>15</v>
      </c>
    </row>
    <row r="4075" spans="1:10">
      <c r="A4075" t="n">
        <v>34228</v>
      </c>
      <c r="B4075" s="49" t="n">
        <v>36</v>
      </c>
      <c r="C4075" s="7" t="n">
        <v>9</v>
      </c>
      <c r="D4075" s="7" t="n">
        <v>61494</v>
      </c>
      <c r="E4075" s="7" t="n">
        <v>0</v>
      </c>
    </row>
    <row r="4076" spans="1:10">
      <c r="A4076" t="s">
        <v>4</v>
      </c>
      <c r="B4076" s="4" t="s">
        <v>5</v>
      </c>
      <c r="C4076" s="4" t="s">
        <v>15</v>
      </c>
      <c r="D4076" s="4" t="s">
        <v>10</v>
      </c>
      <c r="E4076" s="4" t="s">
        <v>15</v>
      </c>
    </row>
    <row r="4077" spans="1:10">
      <c r="A4077" t="n">
        <v>34233</v>
      </c>
      <c r="B4077" s="49" t="n">
        <v>36</v>
      </c>
      <c r="C4077" s="7" t="n">
        <v>9</v>
      </c>
      <c r="D4077" s="7" t="n">
        <v>61495</v>
      </c>
      <c r="E4077" s="7" t="n">
        <v>0</v>
      </c>
    </row>
    <row r="4078" spans="1:10">
      <c r="A4078" t="s">
        <v>4</v>
      </c>
      <c r="B4078" s="4" t="s">
        <v>5</v>
      </c>
      <c r="C4078" s="4" t="s">
        <v>15</v>
      </c>
      <c r="D4078" s="4" t="s">
        <v>10</v>
      </c>
      <c r="E4078" s="4" t="s">
        <v>15</v>
      </c>
    </row>
    <row r="4079" spans="1:10">
      <c r="A4079" t="n">
        <v>34238</v>
      </c>
      <c r="B4079" s="49" t="n">
        <v>36</v>
      </c>
      <c r="C4079" s="7" t="n">
        <v>9</v>
      </c>
      <c r="D4079" s="7" t="n">
        <v>61496</v>
      </c>
      <c r="E4079" s="7" t="n">
        <v>0</v>
      </c>
    </row>
    <row r="4080" spans="1:10">
      <c r="A4080" t="s">
        <v>4</v>
      </c>
      <c r="B4080" s="4" t="s">
        <v>5</v>
      </c>
      <c r="C4080" s="4" t="s">
        <v>15</v>
      </c>
      <c r="D4080" s="4" t="s">
        <v>10</v>
      </c>
      <c r="E4080" s="4" t="s">
        <v>15</v>
      </c>
    </row>
    <row r="4081" spans="1:5">
      <c r="A4081" t="n">
        <v>34243</v>
      </c>
      <c r="B4081" s="49" t="n">
        <v>36</v>
      </c>
      <c r="C4081" s="7" t="n">
        <v>9</v>
      </c>
      <c r="D4081" s="7" t="n">
        <v>28</v>
      </c>
      <c r="E4081" s="7" t="n">
        <v>0</v>
      </c>
    </row>
    <row r="4082" spans="1:5">
      <c r="A4082" t="s">
        <v>4</v>
      </c>
      <c r="B4082" s="4" t="s">
        <v>5</v>
      </c>
      <c r="C4082" s="4" t="s">
        <v>15</v>
      </c>
      <c r="D4082" s="4" t="s">
        <v>10</v>
      </c>
      <c r="E4082" s="4" t="s">
        <v>15</v>
      </c>
    </row>
    <row r="4083" spans="1:5">
      <c r="A4083" t="n">
        <v>34248</v>
      </c>
      <c r="B4083" s="49" t="n">
        <v>36</v>
      </c>
      <c r="C4083" s="7" t="n">
        <v>9</v>
      </c>
      <c r="D4083" s="7" t="n">
        <v>29</v>
      </c>
      <c r="E4083" s="7" t="n">
        <v>0</v>
      </c>
    </row>
    <row r="4084" spans="1:5">
      <c r="A4084" t="s">
        <v>4</v>
      </c>
      <c r="B4084" s="4" t="s">
        <v>5</v>
      </c>
      <c r="C4084" s="4" t="s">
        <v>15</v>
      </c>
      <c r="D4084" s="4" t="s">
        <v>10</v>
      </c>
      <c r="E4084" s="4" t="s">
        <v>15</v>
      </c>
    </row>
    <row r="4085" spans="1:5">
      <c r="A4085" t="n">
        <v>34253</v>
      </c>
      <c r="B4085" s="49" t="n">
        <v>36</v>
      </c>
      <c r="C4085" s="7" t="n">
        <v>9</v>
      </c>
      <c r="D4085" s="7" t="n">
        <v>1000</v>
      </c>
      <c r="E4085" s="7" t="n">
        <v>0</v>
      </c>
    </row>
    <row r="4086" spans="1:5">
      <c r="A4086" t="s">
        <v>4</v>
      </c>
      <c r="B4086" s="4" t="s">
        <v>5</v>
      </c>
      <c r="C4086" s="4" t="s">
        <v>15</v>
      </c>
      <c r="D4086" s="4" t="s">
        <v>10</v>
      </c>
      <c r="E4086" s="4" t="s">
        <v>15</v>
      </c>
    </row>
    <row r="4087" spans="1:5">
      <c r="A4087" t="n">
        <v>34258</v>
      </c>
      <c r="B4087" s="49" t="n">
        <v>36</v>
      </c>
      <c r="C4087" s="7" t="n">
        <v>9</v>
      </c>
      <c r="D4087" s="7" t="n">
        <v>1001</v>
      </c>
      <c r="E4087" s="7" t="n">
        <v>0</v>
      </c>
    </row>
    <row r="4088" spans="1:5">
      <c r="A4088" t="s">
        <v>4</v>
      </c>
      <c r="B4088" s="4" t="s">
        <v>5</v>
      </c>
      <c r="C4088" s="4" t="s">
        <v>15</v>
      </c>
      <c r="D4088" s="4" t="s">
        <v>10</v>
      </c>
      <c r="E4088" s="4" t="s">
        <v>15</v>
      </c>
    </row>
    <row r="4089" spans="1:5">
      <c r="A4089" t="n">
        <v>34263</v>
      </c>
      <c r="B4089" s="49" t="n">
        <v>36</v>
      </c>
      <c r="C4089" s="7" t="n">
        <v>9</v>
      </c>
      <c r="D4089" s="7" t="n">
        <v>16</v>
      </c>
      <c r="E4089" s="7" t="n">
        <v>0</v>
      </c>
    </row>
    <row r="4090" spans="1:5">
      <c r="A4090" t="s">
        <v>4</v>
      </c>
      <c r="B4090" s="4" t="s">
        <v>5</v>
      </c>
      <c r="C4090" s="4" t="s">
        <v>15</v>
      </c>
      <c r="D4090" s="4" t="s">
        <v>10</v>
      </c>
      <c r="E4090" s="4" t="s">
        <v>15</v>
      </c>
    </row>
    <row r="4091" spans="1:5">
      <c r="A4091" t="n">
        <v>34268</v>
      </c>
      <c r="B4091" s="49" t="n">
        <v>36</v>
      </c>
      <c r="C4091" s="7" t="n">
        <v>9</v>
      </c>
      <c r="D4091" s="7" t="n">
        <v>33</v>
      </c>
      <c r="E4091" s="7" t="n">
        <v>0</v>
      </c>
    </row>
    <row r="4092" spans="1:5">
      <c r="A4092" t="s">
        <v>4</v>
      </c>
      <c r="B4092" s="4" t="s">
        <v>5</v>
      </c>
      <c r="C4092" s="4" t="s">
        <v>15</v>
      </c>
      <c r="D4092" s="4" t="s">
        <v>10</v>
      </c>
    </row>
    <row r="4093" spans="1:5">
      <c r="A4093" t="n">
        <v>34273</v>
      </c>
      <c r="B4093" s="9" t="n">
        <v>162</v>
      </c>
      <c r="C4093" s="7" t="n">
        <v>1</v>
      </c>
      <c r="D4093" s="7" t="n">
        <v>0</v>
      </c>
    </row>
    <row r="4094" spans="1:5">
      <c r="A4094" t="s">
        <v>4</v>
      </c>
      <c r="B4094" s="4" t="s">
        <v>5</v>
      </c>
    </row>
    <row r="4095" spans="1:5">
      <c r="A4095" t="n">
        <v>34277</v>
      </c>
      <c r="B4095" s="5" t="n">
        <v>1</v>
      </c>
    </row>
    <row r="4096" spans="1:5" s="3" customFormat="1" customHeight="0">
      <c r="A4096" s="3" t="s">
        <v>2</v>
      </c>
      <c r="B4096" s="3" t="s">
        <v>366</v>
      </c>
    </row>
    <row r="4097" spans="1:5">
      <c r="A4097" t="s">
        <v>4</v>
      </c>
      <c r="B4097" s="4" t="s">
        <v>5</v>
      </c>
      <c r="C4097" s="4" t="s">
        <v>10</v>
      </c>
      <c r="D4097" s="4" t="s">
        <v>15</v>
      </c>
      <c r="E4097" s="4" t="s">
        <v>6</v>
      </c>
      <c r="F4097" s="4" t="s">
        <v>21</v>
      </c>
      <c r="G4097" s="4" t="s">
        <v>21</v>
      </c>
      <c r="H4097" s="4" t="s">
        <v>21</v>
      </c>
    </row>
    <row r="4098" spans="1:5">
      <c r="A4098" t="n">
        <v>34280</v>
      </c>
      <c r="B4098" s="50" t="n">
        <v>48</v>
      </c>
      <c r="C4098" s="7" t="n">
        <v>65534</v>
      </c>
      <c r="D4098" s="7" t="n">
        <v>0</v>
      </c>
      <c r="E4098" s="7" t="s">
        <v>262</v>
      </c>
      <c r="F4098" s="7" t="n">
        <v>-1</v>
      </c>
      <c r="G4098" s="7" t="n">
        <v>1.5</v>
      </c>
      <c r="H4098" s="7" t="n">
        <v>0</v>
      </c>
    </row>
    <row r="4099" spans="1:5">
      <c r="A4099" t="s">
        <v>4</v>
      </c>
      <c r="B4099" s="4" t="s">
        <v>5</v>
      </c>
      <c r="C4099" s="4" t="s">
        <v>10</v>
      </c>
    </row>
    <row r="4100" spans="1:5">
      <c r="A4100" t="n">
        <v>34308</v>
      </c>
      <c r="B4100" s="26" t="n">
        <v>16</v>
      </c>
      <c r="C4100" s="7" t="n">
        <v>400</v>
      </c>
    </row>
    <row r="4101" spans="1:5">
      <c r="A4101" t="s">
        <v>4</v>
      </c>
      <c r="B4101" s="4" t="s">
        <v>5</v>
      </c>
      <c r="C4101" s="4" t="s">
        <v>15</v>
      </c>
      <c r="D4101" s="4" t="s">
        <v>10</v>
      </c>
      <c r="E4101" s="4" t="s">
        <v>10</v>
      </c>
      <c r="F4101" s="4" t="s">
        <v>10</v>
      </c>
      <c r="G4101" s="4" t="s">
        <v>10</v>
      </c>
      <c r="H4101" s="4" t="s">
        <v>10</v>
      </c>
      <c r="I4101" s="4" t="s">
        <v>6</v>
      </c>
      <c r="J4101" s="4" t="s">
        <v>21</v>
      </c>
      <c r="K4101" s="4" t="s">
        <v>21</v>
      </c>
      <c r="L4101" s="4" t="s">
        <v>21</v>
      </c>
      <c r="M4101" s="4" t="s">
        <v>9</v>
      </c>
      <c r="N4101" s="4" t="s">
        <v>9</v>
      </c>
      <c r="O4101" s="4" t="s">
        <v>21</v>
      </c>
      <c r="P4101" s="4" t="s">
        <v>21</v>
      </c>
      <c r="Q4101" s="4" t="s">
        <v>21</v>
      </c>
      <c r="R4101" s="4" t="s">
        <v>21</v>
      </c>
      <c r="S4101" s="4" t="s">
        <v>15</v>
      </c>
    </row>
    <row r="4102" spans="1:5">
      <c r="A4102" t="n">
        <v>34311</v>
      </c>
      <c r="B4102" s="10" t="n">
        <v>39</v>
      </c>
      <c r="C4102" s="7" t="n">
        <v>12</v>
      </c>
      <c r="D4102" s="7" t="n">
        <v>65533</v>
      </c>
      <c r="E4102" s="7" t="n">
        <v>211</v>
      </c>
      <c r="F4102" s="7" t="n">
        <v>0</v>
      </c>
      <c r="G4102" s="7" t="n">
        <v>65534</v>
      </c>
      <c r="H4102" s="7" t="n">
        <v>259</v>
      </c>
      <c r="I4102" s="7" t="s">
        <v>14</v>
      </c>
      <c r="J4102" s="7" t="n">
        <v>0</v>
      </c>
      <c r="K4102" s="7" t="n">
        <v>1</v>
      </c>
      <c r="L4102" s="7" t="n">
        <v>0</v>
      </c>
      <c r="M4102" s="7" t="n">
        <v>0</v>
      </c>
      <c r="N4102" s="7" t="n">
        <v>0</v>
      </c>
      <c r="O4102" s="7" t="n">
        <v>90</v>
      </c>
      <c r="P4102" s="7" t="n">
        <v>1.20000004768372</v>
      </c>
      <c r="Q4102" s="7" t="n">
        <v>1.20000004768372</v>
      </c>
      <c r="R4102" s="7" t="n">
        <v>1.20000004768372</v>
      </c>
      <c r="S4102" s="7" t="n">
        <v>255</v>
      </c>
    </row>
    <row r="4103" spans="1:5">
      <c r="A4103" t="s">
        <v>4</v>
      </c>
      <c r="B4103" s="4" t="s">
        <v>5</v>
      </c>
      <c r="C4103" s="4" t="s">
        <v>10</v>
      </c>
    </row>
    <row r="4104" spans="1:5">
      <c r="A4104" t="n">
        <v>34361</v>
      </c>
      <c r="B4104" s="26" t="n">
        <v>16</v>
      </c>
      <c r="C4104" s="7" t="n">
        <v>300</v>
      </c>
    </row>
    <row r="4105" spans="1:5">
      <c r="A4105" t="s">
        <v>4</v>
      </c>
      <c r="B4105" s="4" t="s">
        <v>5</v>
      </c>
      <c r="C4105" s="4" t="s">
        <v>10</v>
      </c>
      <c r="D4105" s="4" t="s">
        <v>15</v>
      </c>
      <c r="E4105" s="4" t="s">
        <v>6</v>
      </c>
      <c r="F4105" s="4" t="s">
        <v>21</v>
      </c>
      <c r="G4105" s="4" t="s">
        <v>21</v>
      </c>
      <c r="H4105" s="4" t="s">
        <v>21</v>
      </c>
    </row>
    <row r="4106" spans="1:5">
      <c r="A4106" t="n">
        <v>34364</v>
      </c>
      <c r="B4106" s="50" t="n">
        <v>48</v>
      </c>
      <c r="C4106" s="7" t="n">
        <v>65534</v>
      </c>
      <c r="D4106" s="7" t="n">
        <v>0</v>
      </c>
      <c r="E4106" s="7" t="s">
        <v>264</v>
      </c>
      <c r="F4106" s="7" t="n">
        <v>-1</v>
      </c>
      <c r="G4106" s="7" t="n">
        <v>2</v>
      </c>
      <c r="H4106" s="7" t="n">
        <v>0</v>
      </c>
    </row>
    <row r="4107" spans="1:5">
      <c r="A4107" t="s">
        <v>4</v>
      </c>
      <c r="B4107" s="4" t="s">
        <v>5</v>
      </c>
      <c r="C4107" s="4" t="s">
        <v>10</v>
      </c>
    </row>
    <row r="4108" spans="1:5">
      <c r="A4108" t="n">
        <v>34396</v>
      </c>
      <c r="B4108" s="26" t="n">
        <v>16</v>
      </c>
      <c r="C4108" s="7" t="n">
        <v>700</v>
      </c>
    </row>
    <row r="4109" spans="1:5">
      <c r="A4109" t="s">
        <v>4</v>
      </c>
      <c r="B4109" s="4" t="s">
        <v>5</v>
      </c>
      <c r="C4109" s="4" t="s">
        <v>15</v>
      </c>
      <c r="D4109" s="4" t="s">
        <v>10</v>
      </c>
      <c r="E4109" s="4" t="s">
        <v>10</v>
      </c>
      <c r="F4109" s="4" t="s">
        <v>10</v>
      </c>
      <c r="G4109" s="4" t="s">
        <v>10</v>
      </c>
      <c r="H4109" s="4" t="s">
        <v>10</v>
      </c>
      <c r="I4109" s="4" t="s">
        <v>6</v>
      </c>
      <c r="J4109" s="4" t="s">
        <v>21</v>
      </c>
      <c r="K4109" s="4" t="s">
        <v>21</v>
      </c>
      <c r="L4109" s="4" t="s">
        <v>21</v>
      </c>
      <c r="M4109" s="4" t="s">
        <v>9</v>
      </c>
      <c r="N4109" s="4" t="s">
        <v>9</v>
      </c>
      <c r="O4109" s="4" t="s">
        <v>21</v>
      </c>
      <c r="P4109" s="4" t="s">
        <v>21</v>
      </c>
      <c r="Q4109" s="4" t="s">
        <v>21</v>
      </c>
      <c r="R4109" s="4" t="s">
        <v>21</v>
      </c>
      <c r="S4109" s="4" t="s">
        <v>15</v>
      </c>
    </row>
    <row r="4110" spans="1:5">
      <c r="A4110" t="n">
        <v>34399</v>
      </c>
      <c r="B4110" s="10" t="n">
        <v>39</v>
      </c>
      <c r="C4110" s="7" t="n">
        <v>12</v>
      </c>
      <c r="D4110" s="7" t="n">
        <v>65533</v>
      </c>
      <c r="E4110" s="7" t="n">
        <v>211</v>
      </c>
      <c r="F4110" s="7" t="n">
        <v>0</v>
      </c>
      <c r="G4110" s="7" t="n">
        <v>65534</v>
      </c>
      <c r="H4110" s="7" t="n">
        <v>259</v>
      </c>
      <c r="I4110" s="7" t="s">
        <v>14</v>
      </c>
      <c r="J4110" s="7" t="n">
        <v>0</v>
      </c>
      <c r="K4110" s="7" t="n">
        <v>1</v>
      </c>
      <c r="L4110" s="7" t="n">
        <v>0</v>
      </c>
      <c r="M4110" s="7" t="n">
        <v>0</v>
      </c>
      <c r="N4110" s="7" t="n">
        <v>0</v>
      </c>
      <c r="O4110" s="7" t="n">
        <v>0</v>
      </c>
      <c r="P4110" s="7" t="n">
        <v>1.20000004768372</v>
      </c>
      <c r="Q4110" s="7" t="n">
        <v>1.20000004768372</v>
      </c>
      <c r="R4110" s="7" t="n">
        <v>1.20000004768372</v>
      </c>
      <c r="S4110" s="7" t="n">
        <v>255</v>
      </c>
    </row>
    <row r="4111" spans="1:5">
      <c r="A4111" t="s">
        <v>4</v>
      </c>
      <c r="B4111" s="4" t="s">
        <v>5</v>
      </c>
    </row>
    <row r="4112" spans="1:5">
      <c r="A4112" t="n">
        <v>34449</v>
      </c>
      <c r="B4112" s="5" t="n">
        <v>1</v>
      </c>
    </row>
    <row r="4113" spans="1:19" s="3" customFormat="1" customHeight="0">
      <c r="A4113" s="3" t="s">
        <v>2</v>
      </c>
      <c r="B4113" s="3" t="s">
        <v>367</v>
      </c>
    </row>
    <row r="4114" spans="1:19">
      <c r="A4114" t="s">
        <v>4</v>
      </c>
      <c r="B4114" s="4" t="s">
        <v>5</v>
      </c>
      <c r="C4114" s="4" t="s">
        <v>10</v>
      </c>
      <c r="D4114" s="4" t="s">
        <v>21</v>
      </c>
      <c r="E4114" s="4" t="s">
        <v>21</v>
      </c>
      <c r="F4114" s="4" t="s">
        <v>15</v>
      </c>
    </row>
    <row r="4115" spans="1:19">
      <c r="A4115" t="n">
        <v>34452</v>
      </c>
      <c r="B4115" s="64" t="n">
        <v>52</v>
      </c>
      <c r="C4115" s="7" t="n">
        <v>28</v>
      </c>
      <c r="D4115" s="7" t="n">
        <v>51</v>
      </c>
      <c r="E4115" s="7" t="n">
        <v>3</v>
      </c>
      <c r="F4115" s="7" t="n">
        <v>3</v>
      </c>
    </row>
    <row r="4116" spans="1:19">
      <c r="A4116" t="s">
        <v>4</v>
      </c>
      <c r="B4116" s="4" t="s">
        <v>5</v>
      </c>
      <c r="C4116" s="4" t="s">
        <v>10</v>
      </c>
      <c r="D4116" s="4" t="s">
        <v>15</v>
      </c>
      <c r="E4116" s="4" t="s">
        <v>6</v>
      </c>
      <c r="F4116" s="4" t="s">
        <v>21</v>
      </c>
      <c r="G4116" s="4" t="s">
        <v>21</v>
      </c>
      <c r="H4116" s="4" t="s">
        <v>21</v>
      </c>
    </row>
    <row r="4117" spans="1:19">
      <c r="A4117" t="n">
        <v>34464</v>
      </c>
      <c r="B4117" s="50" t="n">
        <v>48</v>
      </c>
      <c r="C4117" s="7" t="n">
        <v>28</v>
      </c>
      <c r="D4117" s="7" t="n">
        <v>0</v>
      </c>
      <c r="E4117" s="7" t="s">
        <v>273</v>
      </c>
      <c r="F4117" s="7" t="n">
        <v>-1</v>
      </c>
      <c r="G4117" s="7" t="n">
        <v>1</v>
      </c>
      <c r="H4117" s="7" t="n">
        <v>0</v>
      </c>
    </row>
    <row r="4118" spans="1:19">
      <c r="A4118" t="s">
        <v>4</v>
      </c>
      <c r="B4118" s="4" t="s">
        <v>5</v>
      </c>
      <c r="C4118" s="4" t="s">
        <v>10</v>
      </c>
    </row>
    <row r="4119" spans="1:19">
      <c r="A4119" t="n">
        <v>34490</v>
      </c>
      <c r="B4119" s="26" t="n">
        <v>16</v>
      </c>
      <c r="C4119" s="7" t="n">
        <v>500</v>
      </c>
    </row>
    <row r="4120" spans="1:19">
      <c r="A4120" t="s">
        <v>4</v>
      </c>
      <c r="B4120" s="4" t="s">
        <v>5</v>
      </c>
      <c r="C4120" s="4" t="s">
        <v>10</v>
      </c>
      <c r="D4120" s="4" t="s">
        <v>10</v>
      </c>
      <c r="E4120" s="4" t="s">
        <v>21</v>
      </c>
      <c r="F4120" s="4" t="s">
        <v>21</v>
      </c>
      <c r="G4120" s="4" t="s">
        <v>21</v>
      </c>
      <c r="H4120" s="4" t="s">
        <v>21</v>
      </c>
      <c r="I4120" s="4" t="s">
        <v>21</v>
      </c>
      <c r="J4120" s="4" t="s">
        <v>15</v>
      </c>
      <c r="K4120" s="4" t="s">
        <v>10</v>
      </c>
    </row>
    <row r="4121" spans="1:19">
      <c r="A4121" t="n">
        <v>34493</v>
      </c>
      <c r="B4121" s="52" t="n">
        <v>55</v>
      </c>
      <c r="C4121" s="7" t="n">
        <v>28</v>
      </c>
      <c r="D4121" s="7" t="n">
        <v>65026</v>
      </c>
      <c r="E4121" s="7" t="n">
        <v>7</v>
      </c>
      <c r="F4121" s="7" t="n">
        <v>3.65000009536743</v>
      </c>
      <c r="G4121" s="7" t="n">
        <v>-117</v>
      </c>
      <c r="H4121" s="7" t="n">
        <v>1</v>
      </c>
      <c r="I4121" s="7" t="n">
        <v>15</v>
      </c>
      <c r="J4121" s="7" t="n">
        <v>0</v>
      </c>
      <c r="K4121" s="7" t="n">
        <v>1</v>
      </c>
    </row>
    <row r="4122" spans="1:19">
      <c r="A4122" t="s">
        <v>4</v>
      </c>
      <c r="B4122" s="4" t="s">
        <v>5</v>
      </c>
      <c r="C4122" s="4" t="s">
        <v>10</v>
      </c>
      <c r="D4122" s="4" t="s">
        <v>15</v>
      </c>
    </row>
    <row r="4123" spans="1:19">
      <c r="A4123" t="n">
        <v>34521</v>
      </c>
      <c r="B4123" s="65" t="n">
        <v>56</v>
      </c>
      <c r="C4123" s="7" t="n">
        <v>28</v>
      </c>
      <c r="D4123" s="7" t="n">
        <v>0</v>
      </c>
    </row>
    <row r="4124" spans="1:19">
      <c r="A4124" t="s">
        <v>4</v>
      </c>
      <c r="B4124" s="4" t="s">
        <v>5</v>
      </c>
      <c r="C4124" s="4" t="s">
        <v>10</v>
      </c>
      <c r="D4124" s="4" t="s">
        <v>15</v>
      </c>
      <c r="E4124" s="4" t="s">
        <v>6</v>
      </c>
      <c r="F4124" s="4" t="s">
        <v>21</v>
      </c>
      <c r="G4124" s="4" t="s">
        <v>21</v>
      </c>
      <c r="H4124" s="4" t="s">
        <v>21</v>
      </c>
    </row>
    <row r="4125" spans="1:19">
      <c r="A4125" t="n">
        <v>34525</v>
      </c>
      <c r="B4125" s="50" t="n">
        <v>48</v>
      </c>
      <c r="C4125" s="7" t="n">
        <v>28</v>
      </c>
      <c r="D4125" s="7" t="n">
        <v>0</v>
      </c>
      <c r="E4125" s="7" t="s">
        <v>268</v>
      </c>
      <c r="F4125" s="7" t="n">
        <v>-1</v>
      </c>
      <c r="G4125" s="7" t="n">
        <v>1</v>
      </c>
      <c r="H4125" s="7" t="n">
        <v>0</v>
      </c>
    </row>
    <row r="4126" spans="1:19">
      <c r="A4126" t="s">
        <v>4</v>
      </c>
      <c r="B4126" s="4" t="s">
        <v>5</v>
      </c>
      <c r="C4126" s="4" t="s">
        <v>15</v>
      </c>
      <c r="D4126" s="4" t="s">
        <v>10</v>
      </c>
      <c r="E4126" s="4" t="s">
        <v>21</v>
      </c>
      <c r="F4126" s="4" t="s">
        <v>10</v>
      </c>
      <c r="G4126" s="4" t="s">
        <v>9</v>
      </c>
      <c r="H4126" s="4" t="s">
        <v>9</v>
      </c>
      <c r="I4126" s="4" t="s">
        <v>10</v>
      </c>
      <c r="J4126" s="4" t="s">
        <v>10</v>
      </c>
      <c r="K4126" s="4" t="s">
        <v>9</v>
      </c>
      <c r="L4126" s="4" t="s">
        <v>9</v>
      </c>
      <c r="M4126" s="4" t="s">
        <v>9</v>
      </c>
      <c r="N4126" s="4" t="s">
        <v>9</v>
      </c>
      <c r="O4126" s="4" t="s">
        <v>6</v>
      </c>
    </row>
    <row r="4127" spans="1:19">
      <c r="A4127" t="n">
        <v>34552</v>
      </c>
      <c r="B4127" s="13" t="n">
        <v>50</v>
      </c>
      <c r="C4127" s="7" t="n">
        <v>0</v>
      </c>
      <c r="D4127" s="7" t="n">
        <v>2032</v>
      </c>
      <c r="E4127" s="7" t="n">
        <v>0.5</v>
      </c>
      <c r="F4127" s="7" t="n">
        <v>0</v>
      </c>
      <c r="G4127" s="7" t="n">
        <v>0</v>
      </c>
      <c r="H4127" s="7" t="n">
        <v>0</v>
      </c>
      <c r="I4127" s="7" t="n">
        <v>0</v>
      </c>
      <c r="J4127" s="7" t="n">
        <v>65533</v>
      </c>
      <c r="K4127" s="7" t="n">
        <v>0</v>
      </c>
      <c r="L4127" s="7" t="n">
        <v>0</v>
      </c>
      <c r="M4127" s="7" t="n">
        <v>0</v>
      </c>
      <c r="N4127" s="7" t="n">
        <v>0</v>
      </c>
      <c r="O4127" s="7" t="s">
        <v>14</v>
      </c>
    </row>
    <row r="4128" spans="1:19">
      <c r="A4128" t="s">
        <v>4</v>
      </c>
      <c r="B4128" s="4" t="s">
        <v>5</v>
      </c>
      <c r="C4128" s="4" t="s">
        <v>10</v>
      </c>
    </row>
    <row r="4129" spans="1:15">
      <c r="A4129" t="n">
        <v>34591</v>
      </c>
      <c r="B4129" s="26" t="n">
        <v>16</v>
      </c>
      <c r="C4129" s="7" t="n">
        <v>500</v>
      </c>
    </row>
    <row r="4130" spans="1:15">
      <c r="A4130" t="s">
        <v>4</v>
      </c>
      <c r="B4130" s="4" t="s">
        <v>5</v>
      </c>
      <c r="C4130" s="4" t="s">
        <v>15</v>
      </c>
      <c r="D4130" s="4" t="s">
        <v>10</v>
      </c>
      <c r="E4130" s="4" t="s">
        <v>10</v>
      </c>
      <c r="F4130" s="4" t="s">
        <v>10</v>
      </c>
      <c r="G4130" s="4" t="s">
        <v>10</v>
      </c>
      <c r="H4130" s="4" t="s">
        <v>10</v>
      </c>
      <c r="I4130" s="4" t="s">
        <v>6</v>
      </c>
      <c r="J4130" s="4" t="s">
        <v>21</v>
      </c>
      <c r="K4130" s="4" t="s">
        <v>21</v>
      </c>
      <c r="L4130" s="4" t="s">
        <v>21</v>
      </c>
      <c r="M4130" s="4" t="s">
        <v>9</v>
      </c>
      <c r="N4130" s="4" t="s">
        <v>9</v>
      </c>
      <c r="O4130" s="4" t="s">
        <v>21</v>
      </c>
      <c r="P4130" s="4" t="s">
        <v>21</v>
      </c>
      <c r="Q4130" s="4" t="s">
        <v>21</v>
      </c>
      <c r="R4130" s="4" t="s">
        <v>21</v>
      </c>
      <c r="S4130" s="4" t="s">
        <v>15</v>
      </c>
    </row>
    <row r="4131" spans="1:15">
      <c r="A4131" t="n">
        <v>34594</v>
      </c>
      <c r="B4131" s="10" t="n">
        <v>39</v>
      </c>
      <c r="C4131" s="7" t="n">
        <v>12</v>
      </c>
      <c r="D4131" s="7" t="n">
        <v>65533</v>
      </c>
      <c r="E4131" s="7" t="n">
        <v>203</v>
      </c>
      <c r="F4131" s="7" t="n">
        <v>0</v>
      </c>
      <c r="G4131" s="7" t="n">
        <v>28</v>
      </c>
      <c r="H4131" s="7" t="n">
        <v>259</v>
      </c>
      <c r="I4131" s="7" t="s">
        <v>14</v>
      </c>
      <c r="J4131" s="7" t="n">
        <v>0</v>
      </c>
      <c r="K4131" s="7" t="n">
        <v>1</v>
      </c>
      <c r="L4131" s="7" t="n">
        <v>0</v>
      </c>
      <c r="M4131" s="7" t="n">
        <v>0</v>
      </c>
      <c r="N4131" s="7" t="n">
        <v>0</v>
      </c>
      <c r="O4131" s="7" t="n">
        <v>0</v>
      </c>
      <c r="P4131" s="7" t="n">
        <v>1</v>
      </c>
      <c r="Q4131" s="7" t="n">
        <v>1</v>
      </c>
      <c r="R4131" s="7" t="n">
        <v>1</v>
      </c>
      <c r="S4131" s="7" t="n">
        <v>255</v>
      </c>
    </row>
    <row r="4132" spans="1:15">
      <c r="A4132" t="s">
        <v>4</v>
      </c>
      <c r="B4132" s="4" t="s">
        <v>5</v>
      </c>
      <c r="C4132" s="4" t="s">
        <v>10</v>
      </c>
      <c r="D4132" s="4" t="s">
        <v>9</v>
      </c>
      <c r="E4132" s="4" t="s">
        <v>9</v>
      </c>
      <c r="F4132" s="4" t="s">
        <v>9</v>
      </c>
      <c r="G4132" s="4" t="s">
        <v>9</v>
      </c>
      <c r="H4132" s="4" t="s">
        <v>10</v>
      </c>
      <c r="I4132" s="4" t="s">
        <v>15</v>
      </c>
    </row>
    <row r="4133" spans="1:15">
      <c r="A4133" t="n">
        <v>34644</v>
      </c>
      <c r="B4133" s="48" t="n">
        <v>66</v>
      </c>
      <c r="C4133" s="7" t="n">
        <v>28</v>
      </c>
      <c r="D4133" s="7" t="n">
        <v>1065353216</v>
      </c>
      <c r="E4133" s="7" t="n">
        <v>1065353216</v>
      </c>
      <c r="F4133" s="7" t="n">
        <v>1065353216</v>
      </c>
      <c r="G4133" s="7" t="n">
        <v>0</v>
      </c>
      <c r="H4133" s="7" t="n">
        <v>300</v>
      </c>
      <c r="I4133" s="7" t="n">
        <v>3</v>
      </c>
    </row>
    <row r="4134" spans="1:15">
      <c r="A4134" t="s">
        <v>4</v>
      </c>
      <c r="B4134" s="4" t="s">
        <v>5</v>
      </c>
      <c r="C4134" s="4" t="s">
        <v>10</v>
      </c>
    </row>
    <row r="4135" spans="1:15">
      <c r="A4135" t="n">
        <v>34666</v>
      </c>
      <c r="B4135" s="26" t="n">
        <v>16</v>
      </c>
      <c r="C4135" s="7" t="n">
        <v>1000</v>
      </c>
    </row>
    <row r="4136" spans="1:15">
      <c r="A4136" t="s">
        <v>4</v>
      </c>
      <c r="B4136" s="4" t="s">
        <v>5</v>
      </c>
      <c r="C4136" s="4" t="s">
        <v>10</v>
      </c>
      <c r="D4136" s="4" t="s">
        <v>21</v>
      </c>
      <c r="E4136" s="4" t="s">
        <v>21</v>
      </c>
      <c r="F4136" s="4" t="s">
        <v>21</v>
      </c>
      <c r="G4136" s="4" t="s">
        <v>21</v>
      </c>
    </row>
    <row r="4137" spans="1:15">
      <c r="A4137" t="n">
        <v>34669</v>
      </c>
      <c r="B4137" s="38" t="n">
        <v>46</v>
      </c>
      <c r="C4137" s="7" t="n">
        <v>28</v>
      </c>
      <c r="D4137" s="7" t="n">
        <v>-5.5</v>
      </c>
      <c r="E4137" s="7" t="n">
        <v>3.67000007629395</v>
      </c>
      <c r="F4137" s="7" t="n">
        <v>-120.300003051758</v>
      </c>
      <c r="G4137" s="7" t="n">
        <v>51</v>
      </c>
    </row>
    <row r="4138" spans="1:15">
      <c r="A4138" t="s">
        <v>4</v>
      </c>
      <c r="B4138" s="4" t="s">
        <v>5</v>
      </c>
      <c r="C4138" s="4" t="s">
        <v>10</v>
      </c>
      <c r="D4138" s="4" t="s">
        <v>15</v>
      </c>
      <c r="E4138" s="4" t="s">
        <v>6</v>
      </c>
      <c r="F4138" s="4" t="s">
        <v>21</v>
      </c>
      <c r="G4138" s="4" t="s">
        <v>21</v>
      </c>
      <c r="H4138" s="4" t="s">
        <v>21</v>
      </c>
    </row>
    <row r="4139" spans="1:15">
      <c r="A4139" t="n">
        <v>34688</v>
      </c>
      <c r="B4139" s="50" t="n">
        <v>48</v>
      </c>
      <c r="C4139" s="7" t="n">
        <v>28</v>
      </c>
      <c r="D4139" s="7" t="n">
        <v>0</v>
      </c>
      <c r="E4139" s="7" t="s">
        <v>80</v>
      </c>
      <c r="F4139" s="7" t="n">
        <v>1</v>
      </c>
      <c r="G4139" s="7" t="n">
        <v>1</v>
      </c>
      <c r="H4139" s="7" t="n">
        <v>0</v>
      </c>
    </row>
    <row r="4140" spans="1:15">
      <c r="A4140" t="s">
        <v>4</v>
      </c>
      <c r="B4140" s="4" t="s">
        <v>5</v>
      </c>
      <c r="C4140" s="4" t="s">
        <v>10</v>
      </c>
      <c r="D4140" s="4" t="s">
        <v>9</v>
      </c>
      <c r="E4140" s="4" t="s">
        <v>9</v>
      </c>
      <c r="F4140" s="4" t="s">
        <v>9</v>
      </c>
      <c r="G4140" s="4" t="s">
        <v>9</v>
      </c>
      <c r="H4140" s="4" t="s">
        <v>10</v>
      </c>
      <c r="I4140" s="4" t="s">
        <v>15</v>
      </c>
    </row>
    <row r="4141" spans="1:15">
      <c r="A4141" t="n">
        <v>34712</v>
      </c>
      <c r="B4141" s="48" t="n">
        <v>66</v>
      </c>
      <c r="C4141" s="7" t="n">
        <v>28</v>
      </c>
      <c r="D4141" s="7" t="n">
        <v>1065353216</v>
      </c>
      <c r="E4141" s="7" t="n">
        <v>1065353216</v>
      </c>
      <c r="F4141" s="7" t="n">
        <v>1065353216</v>
      </c>
      <c r="G4141" s="7" t="n">
        <v>1065353216</v>
      </c>
      <c r="H4141" s="7" t="n">
        <v>0</v>
      </c>
      <c r="I4141" s="7" t="n">
        <v>3</v>
      </c>
    </row>
    <row r="4142" spans="1:15">
      <c r="A4142" t="s">
        <v>4</v>
      </c>
      <c r="B4142" s="4" t="s">
        <v>5</v>
      </c>
    </row>
    <row r="4143" spans="1:15">
      <c r="A4143" t="n">
        <v>34734</v>
      </c>
      <c r="B4143" s="5" t="n">
        <v>1</v>
      </c>
    </row>
    <row r="4144" spans="1:15" s="3" customFormat="1" customHeight="0">
      <c r="A4144" s="3" t="s">
        <v>2</v>
      </c>
      <c r="B4144" s="3" t="s">
        <v>368</v>
      </c>
    </row>
    <row r="4145" spans="1:19">
      <c r="A4145" t="s">
        <v>4</v>
      </c>
      <c r="B4145" s="4" t="s">
        <v>5</v>
      </c>
      <c r="C4145" s="4" t="s">
        <v>10</v>
      </c>
    </row>
    <row r="4146" spans="1:19">
      <c r="A4146" t="n">
        <v>34736</v>
      </c>
      <c r="B4146" s="26" t="n">
        <v>16</v>
      </c>
      <c r="C4146" s="7" t="n">
        <v>2500</v>
      </c>
    </row>
    <row r="4147" spans="1:19">
      <c r="A4147" t="s">
        <v>4</v>
      </c>
      <c r="B4147" s="4" t="s">
        <v>5</v>
      </c>
      <c r="C4147" s="4" t="s">
        <v>10</v>
      </c>
      <c r="D4147" s="4" t="s">
        <v>15</v>
      </c>
      <c r="E4147" s="4" t="s">
        <v>6</v>
      </c>
      <c r="F4147" s="4" t="s">
        <v>21</v>
      </c>
      <c r="G4147" s="4" t="s">
        <v>21</v>
      </c>
      <c r="H4147" s="4" t="s">
        <v>21</v>
      </c>
    </row>
    <row r="4148" spans="1:19">
      <c r="A4148" t="n">
        <v>34739</v>
      </c>
      <c r="B4148" s="50" t="n">
        <v>48</v>
      </c>
      <c r="C4148" s="7" t="n">
        <v>29</v>
      </c>
      <c r="D4148" s="7" t="n">
        <v>0</v>
      </c>
      <c r="E4148" s="7" t="s">
        <v>267</v>
      </c>
      <c r="F4148" s="7" t="n">
        <v>-1</v>
      </c>
      <c r="G4148" s="7" t="n">
        <v>1</v>
      </c>
      <c r="H4148" s="7" t="n">
        <v>0</v>
      </c>
    </row>
    <row r="4149" spans="1:19">
      <c r="A4149" t="s">
        <v>4</v>
      </c>
      <c r="B4149" s="4" t="s">
        <v>5</v>
      </c>
      <c r="C4149" s="4" t="s">
        <v>10</v>
      </c>
      <c r="D4149" s="4" t="s">
        <v>21</v>
      </c>
      <c r="E4149" s="4" t="s">
        <v>21</v>
      </c>
      <c r="F4149" s="4" t="s">
        <v>15</v>
      </c>
    </row>
    <row r="4150" spans="1:19">
      <c r="A4150" t="n">
        <v>34765</v>
      </c>
      <c r="B4150" s="64" t="n">
        <v>52</v>
      </c>
      <c r="C4150" s="7" t="n">
        <v>29</v>
      </c>
      <c r="D4150" s="7" t="n">
        <v>51</v>
      </c>
      <c r="E4150" s="7" t="n">
        <v>10</v>
      </c>
      <c r="F4150" s="7" t="n">
        <v>3</v>
      </c>
    </row>
    <row r="4151" spans="1:19">
      <c r="A4151" t="s">
        <v>4</v>
      </c>
      <c r="B4151" s="4" t="s">
        <v>5</v>
      </c>
      <c r="C4151" s="4" t="s">
        <v>10</v>
      </c>
      <c r="D4151" s="4" t="s">
        <v>10</v>
      </c>
      <c r="E4151" s="4" t="s">
        <v>21</v>
      </c>
      <c r="F4151" s="4" t="s">
        <v>21</v>
      </c>
      <c r="G4151" s="4" t="s">
        <v>21</v>
      </c>
      <c r="H4151" s="4" t="s">
        <v>21</v>
      </c>
      <c r="I4151" s="4" t="s">
        <v>21</v>
      </c>
      <c r="J4151" s="4" t="s">
        <v>15</v>
      </c>
      <c r="K4151" s="4" t="s">
        <v>10</v>
      </c>
    </row>
    <row r="4152" spans="1:19">
      <c r="A4152" t="n">
        <v>34777</v>
      </c>
      <c r="B4152" s="52" t="n">
        <v>55</v>
      </c>
      <c r="C4152" s="7" t="n">
        <v>29</v>
      </c>
      <c r="D4152" s="7" t="n">
        <v>65026</v>
      </c>
      <c r="E4152" s="7" t="n">
        <v>-7.23000001907349</v>
      </c>
      <c r="F4152" s="7" t="n">
        <v>3.65000009536743</v>
      </c>
      <c r="G4152" s="7" t="n">
        <v>-113.889999389648</v>
      </c>
      <c r="H4152" s="7" t="n">
        <v>1</v>
      </c>
      <c r="I4152" s="7" t="n">
        <v>15</v>
      </c>
      <c r="J4152" s="7" t="n">
        <v>0</v>
      </c>
      <c r="K4152" s="7" t="n">
        <v>1</v>
      </c>
    </row>
    <row r="4153" spans="1:19">
      <c r="A4153" t="s">
        <v>4</v>
      </c>
      <c r="B4153" s="4" t="s">
        <v>5</v>
      </c>
      <c r="C4153" s="4" t="s">
        <v>10</v>
      </c>
      <c r="D4153" s="4" t="s">
        <v>15</v>
      </c>
    </row>
    <row r="4154" spans="1:19">
      <c r="A4154" t="n">
        <v>34805</v>
      </c>
      <c r="B4154" s="65" t="n">
        <v>56</v>
      </c>
      <c r="C4154" s="7" t="n">
        <v>29</v>
      </c>
      <c r="D4154" s="7" t="n">
        <v>0</v>
      </c>
    </row>
    <row r="4155" spans="1:19">
      <c r="A4155" t="s">
        <v>4</v>
      </c>
      <c r="B4155" s="4" t="s">
        <v>5</v>
      </c>
      <c r="C4155" s="4" t="s">
        <v>10</v>
      </c>
      <c r="D4155" s="4" t="s">
        <v>15</v>
      </c>
      <c r="E4155" s="4" t="s">
        <v>6</v>
      </c>
      <c r="F4155" s="4" t="s">
        <v>21</v>
      </c>
      <c r="G4155" s="4" t="s">
        <v>21</v>
      </c>
      <c r="H4155" s="4" t="s">
        <v>21</v>
      </c>
    </row>
    <row r="4156" spans="1:19">
      <c r="A4156" t="n">
        <v>34809</v>
      </c>
      <c r="B4156" s="50" t="n">
        <v>48</v>
      </c>
      <c r="C4156" s="7" t="n">
        <v>29</v>
      </c>
      <c r="D4156" s="7" t="n">
        <v>0</v>
      </c>
      <c r="E4156" s="7" t="s">
        <v>268</v>
      </c>
      <c r="F4156" s="7" t="n">
        <v>-1</v>
      </c>
      <c r="G4156" s="7" t="n">
        <v>1</v>
      </c>
      <c r="H4156" s="7" t="n">
        <v>0</v>
      </c>
    </row>
    <row r="4157" spans="1:19">
      <c r="A4157" t="s">
        <v>4</v>
      </c>
      <c r="B4157" s="4" t="s">
        <v>5</v>
      </c>
      <c r="C4157" s="4" t="s">
        <v>15</v>
      </c>
      <c r="D4157" s="4" t="s">
        <v>10</v>
      </c>
      <c r="E4157" s="4" t="s">
        <v>21</v>
      </c>
      <c r="F4157" s="4" t="s">
        <v>10</v>
      </c>
      <c r="G4157" s="4" t="s">
        <v>9</v>
      </c>
      <c r="H4157" s="4" t="s">
        <v>9</v>
      </c>
      <c r="I4157" s="4" t="s">
        <v>10</v>
      </c>
      <c r="J4157" s="4" t="s">
        <v>10</v>
      </c>
      <c r="K4157" s="4" t="s">
        <v>9</v>
      </c>
      <c r="L4157" s="4" t="s">
        <v>9</v>
      </c>
      <c r="M4157" s="4" t="s">
        <v>9</v>
      </c>
      <c r="N4157" s="4" t="s">
        <v>9</v>
      </c>
      <c r="O4157" s="4" t="s">
        <v>6</v>
      </c>
    </row>
    <row r="4158" spans="1:19">
      <c r="A4158" t="n">
        <v>34836</v>
      </c>
      <c r="B4158" s="13" t="n">
        <v>50</v>
      </c>
      <c r="C4158" s="7" t="n">
        <v>0</v>
      </c>
      <c r="D4158" s="7" t="n">
        <v>2032</v>
      </c>
      <c r="E4158" s="7" t="n">
        <v>0.5</v>
      </c>
      <c r="F4158" s="7" t="n">
        <v>0</v>
      </c>
      <c r="G4158" s="7" t="n">
        <v>0</v>
      </c>
      <c r="H4158" s="7" t="n">
        <v>0</v>
      </c>
      <c r="I4158" s="7" t="n">
        <v>0</v>
      </c>
      <c r="J4158" s="7" t="n">
        <v>65533</v>
      </c>
      <c r="K4158" s="7" t="n">
        <v>0</v>
      </c>
      <c r="L4158" s="7" t="n">
        <v>0</v>
      </c>
      <c r="M4158" s="7" t="n">
        <v>0</v>
      </c>
      <c r="N4158" s="7" t="n">
        <v>0</v>
      </c>
      <c r="O4158" s="7" t="s">
        <v>14</v>
      </c>
    </row>
    <row r="4159" spans="1:19">
      <c r="A4159" t="s">
        <v>4</v>
      </c>
      <c r="B4159" s="4" t="s">
        <v>5</v>
      </c>
      <c r="C4159" s="4" t="s">
        <v>10</v>
      </c>
    </row>
    <row r="4160" spans="1:19">
      <c r="A4160" t="n">
        <v>34875</v>
      </c>
      <c r="B4160" s="26" t="n">
        <v>16</v>
      </c>
      <c r="C4160" s="7" t="n">
        <v>1500</v>
      </c>
    </row>
    <row r="4161" spans="1:15">
      <c r="A4161" t="s">
        <v>4</v>
      </c>
      <c r="B4161" s="4" t="s">
        <v>5</v>
      </c>
      <c r="C4161" s="4" t="s">
        <v>10</v>
      </c>
      <c r="D4161" s="4" t="s">
        <v>15</v>
      </c>
      <c r="E4161" s="4" t="s">
        <v>6</v>
      </c>
      <c r="F4161" s="4" t="s">
        <v>21</v>
      </c>
      <c r="G4161" s="4" t="s">
        <v>21</v>
      </c>
      <c r="H4161" s="4" t="s">
        <v>21</v>
      </c>
    </row>
    <row r="4162" spans="1:15">
      <c r="A4162" t="n">
        <v>34878</v>
      </c>
      <c r="B4162" s="50" t="n">
        <v>48</v>
      </c>
      <c r="C4162" s="7" t="n">
        <v>29</v>
      </c>
      <c r="D4162" s="7" t="n">
        <v>0</v>
      </c>
      <c r="E4162" s="7" t="s">
        <v>267</v>
      </c>
      <c r="F4162" s="7" t="n">
        <v>-1</v>
      </c>
      <c r="G4162" s="7" t="n">
        <v>1</v>
      </c>
      <c r="H4162" s="7" t="n">
        <v>0</v>
      </c>
    </row>
    <row r="4163" spans="1:15">
      <c r="A4163" t="s">
        <v>4</v>
      </c>
      <c r="B4163" s="4" t="s">
        <v>5</v>
      </c>
      <c r="C4163" s="4" t="s">
        <v>10</v>
      </c>
      <c r="D4163" s="4" t="s">
        <v>10</v>
      </c>
      <c r="E4163" s="4" t="s">
        <v>21</v>
      </c>
      <c r="F4163" s="4" t="s">
        <v>21</v>
      </c>
      <c r="G4163" s="4" t="s">
        <v>21</v>
      </c>
      <c r="H4163" s="4" t="s">
        <v>21</v>
      </c>
      <c r="I4163" s="4" t="s">
        <v>21</v>
      </c>
      <c r="J4163" s="4" t="s">
        <v>15</v>
      </c>
      <c r="K4163" s="4" t="s">
        <v>10</v>
      </c>
    </row>
    <row r="4164" spans="1:15">
      <c r="A4164" t="n">
        <v>34904</v>
      </c>
      <c r="B4164" s="52" t="n">
        <v>55</v>
      </c>
      <c r="C4164" s="7" t="n">
        <v>29</v>
      </c>
      <c r="D4164" s="7" t="n">
        <v>65026</v>
      </c>
      <c r="E4164" s="7" t="n">
        <v>-7.09999990463257</v>
      </c>
      <c r="F4164" s="7" t="n">
        <v>3.65000009536743</v>
      </c>
      <c r="G4164" s="7" t="n">
        <v>-119.529998779297</v>
      </c>
      <c r="H4164" s="7" t="n">
        <v>1</v>
      </c>
      <c r="I4164" s="7" t="n">
        <v>15</v>
      </c>
      <c r="J4164" s="7" t="n">
        <v>0</v>
      </c>
      <c r="K4164" s="7" t="n">
        <v>1</v>
      </c>
    </row>
    <row r="4165" spans="1:15">
      <c r="A4165" t="s">
        <v>4</v>
      </c>
      <c r="B4165" s="4" t="s">
        <v>5</v>
      </c>
      <c r="C4165" s="4" t="s">
        <v>10</v>
      </c>
      <c r="D4165" s="4" t="s">
        <v>15</v>
      </c>
    </row>
    <row r="4166" spans="1:15">
      <c r="A4166" t="n">
        <v>34932</v>
      </c>
      <c r="B4166" s="65" t="n">
        <v>56</v>
      </c>
      <c r="C4166" s="7" t="n">
        <v>29</v>
      </c>
      <c r="D4166" s="7" t="n">
        <v>0</v>
      </c>
    </row>
    <row r="4167" spans="1:15">
      <c r="A4167" t="s">
        <v>4</v>
      </c>
      <c r="B4167" s="4" t="s">
        <v>5</v>
      </c>
      <c r="C4167" s="4" t="s">
        <v>10</v>
      </c>
      <c r="D4167" s="4" t="s">
        <v>15</v>
      </c>
      <c r="E4167" s="4" t="s">
        <v>6</v>
      </c>
      <c r="F4167" s="4" t="s">
        <v>21</v>
      </c>
      <c r="G4167" s="4" t="s">
        <v>21</v>
      </c>
      <c r="H4167" s="4" t="s">
        <v>21</v>
      </c>
    </row>
    <row r="4168" spans="1:15">
      <c r="A4168" t="n">
        <v>34936</v>
      </c>
      <c r="B4168" s="50" t="n">
        <v>48</v>
      </c>
      <c r="C4168" s="7" t="n">
        <v>29</v>
      </c>
      <c r="D4168" s="7" t="n">
        <v>0</v>
      </c>
      <c r="E4168" s="7" t="s">
        <v>268</v>
      </c>
      <c r="F4168" s="7" t="n">
        <v>-1</v>
      </c>
      <c r="G4168" s="7" t="n">
        <v>1</v>
      </c>
      <c r="H4168" s="7" t="n">
        <v>0</v>
      </c>
    </row>
    <row r="4169" spans="1:15">
      <c r="A4169" t="s">
        <v>4</v>
      </c>
      <c r="B4169" s="4" t="s">
        <v>5</v>
      </c>
      <c r="C4169" s="4" t="s">
        <v>15</v>
      </c>
      <c r="D4169" s="4" t="s">
        <v>10</v>
      </c>
      <c r="E4169" s="4" t="s">
        <v>21</v>
      </c>
      <c r="F4169" s="4" t="s">
        <v>10</v>
      </c>
      <c r="G4169" s="4" t="s">
        <v>9</v>
      </c>
      <c r="H4169" s="4" t="s">
        <v>9</v>
      </c>
      <c r="I4169" s="4" t="s">
        <v>10</v>
      </c>
      <c r="J4169" s="4" t="s">
        <v>10</v>
      </c>
      <c r="K4169" s="4" t="s">
        <v>9</v>
      </c>
      <c r="L4169" s="4" t="s">
        <v>9</v>
      </c>
      <c r="M4169" s="4" t="s">
        <v>9</v>
      </c>
      <c r="N4169" s="4" t="s">
        <v>9</v>
      </c>
      <c r="O4169" s="4" t="s">
        <v>6</v>
      </c>
    </row>
    <row r="4170" spans="1:15">
      <c r="A4170" t="n">
        <v>34963</v>
      </c>
      <c r="B4170" s="13" t="n">
        <v>50</v>
      </c>
      <c r="C4170" s="7" t="n">
        <v>0</v>
      </c>
      <c r="D4170" s="7" t="n">
        <v>2032</v>
      </c>
      <c r="E4170" s="7" t="n">
        <v>0.699999988079071</v>
      </c>
      <c r="F4170" s="7" t="n">
        <v>0</v>
      </c>
      <c r="G4170" s="7" t="n">
        <v>0</v>
      </c>
      <c r="H4170" s="7" t="n">
        <v>0</v>
      </c>
      <c r="I4170" s="7" t="n">
        <v>0</v>
      </c>
      <c r="J4170" s="7" t="n">
        <v>65533</v>
      </c>
      <c r="K4170" s="7" t="n">
        <v>0</v>
      </c>
      <c r="L4170" s="7" t="n">
        <v>0</v>
      </c>
      <c r="M4170" s="7" t="n">
        <v>0</v>
      </c>
      <c r="N4170" s="7" t="n">
        <v>0</v>
      </c>
      <c r="O4170" s="7" t="s">
        <v>14</v>
      </c>
    </row>
    <row r="4171" spans="1:15">
      <c r="A4171" t="s">
        <v>4</v>
      </c>
      <c r="B4171" s="4" t="s">
        <v>5</v>
      </c>
      <c r="C4171" s="4" t="s">
        <v>10</v>
      </c>
    </row>
    <row r="4172" spans="1:15">
      <c r="A4172" t="n">
        <v>35002</v>
      </c>
      <c r="B4172" s="26" t="n">
        <v>16</v>
      </c>
      <c r="C4172" s="7" t="n">
        <v>1000</v>
      </c>
    </row>
    <row r="4173" spans="1:15">
      <c r="A4173" t="s">
        <v>4</v>
      </c>
      <c r="B4173" s="4" t="s">
        <v>5</v>
      </c>
      <c r="C4173" s="4" t="s">
        <v>10</v>
      </c>
      <c r="D4173" s="4" t="s">
        <v>15</v>
      </c>
      <c r="E4173" s="4" t="s">
        <v>6</v>
      </c>
      <c r="F4173" s="4" t="s">
        <v>21</v>
      </c>
      <c r="G4173" s="4" t="s">
        <v>21</v>
      </c>
      <c r="H4173" s="4" t="s">
        <v>21</v>
      </c>
    </row>
    <row r="4174" spans="1:15">
      <c r="A4174" t="n">
        <v>35005</v>
      </c>
      <c r="B4174" s="50" t="n">
        <v>48</v>
      </c>
      <c r="C4174" s="7" t="n">
        <v>29</v>
      </c>
      <c r="D4174" s="7" t="n">
        <v>0</v>
      </c>
      <c r="E4174" s="7" t="s">
        <v>80</v>
      </c>
      <c r="F4174" s="7" t="n">
        <v>1</v>
      </c>
      <c r="G4174" s="7" t="n">
        <v>1</v>
      </c>
      <c r="H4174" s="7" t="n">
        <v>0</v>
      </c>
    </row>
    <row r="4175" spans="1:15">
      <c r="A4175" t="s">
        <v>4</v>
      </c>
      <c r="B4175" s="4" t="s">
        <v>5</v>
      </c>
    </row>
    <row r="4176" spans="1:15">
      <c r="A4176" t="n">
        <v>35029</v>
      </c>
      <c r="B4176" s="5" t="n">
        <v>1</v>
      </c>
    </row>
    <row r="4177" spans="1:15" s="3" customFormat="1" customHeight="0">
      <c r="A4177" s="3" t="s">
        <v>2</v>
      </c>
      <c r="B4177" s="3" t="s">
        <v>369</v>
      </c>
    </row>
    <row r="4178" spans="1:15">
      <c r="A4178" t="s">
        <v>4</v>
      </c>
      <c r="B4178" s="4" t="s">
        <v>5</v>
      </c>
      <c r="C4178" s="4" t="s">
        <v>15</v>
      </c>
      <c r="D4178" s="4" t="s">
        <v>15</v>
      </c>
      <c r="E4178" s="4" t="s">
        <v>15</v>
      </c>
      <c r="F4178" s="4" t="s">
        <v>15</v>
      </c>
    </row>
    <row r="4179" spans="1:15">
      <c r="A4179" t="n">
        <v>35032</v>
      </c>
      <c r="B4179" s="30" t="n">
        <v>14</v>
      </c>
      <c r="C4179" s="7" t="n">
        <v>2</v>
      </c>
      <c r="D4179" s="7" t="n">
        <v>0</v>
      </c>
      <c r="E4179" s="7" t="n">
        <v>0</v>
      </c>
      <c r="F4179" s="7" t="n">
        <v>0</v>
      </c>
    </row>
    <row r="4180" spans="1:15">
      <c r="A4180" t="s">
        <v>4</v>
      </c>
      <c r="B4180" s="4" t="s">
        <v>5</v>
      </c>
      <c r="C4180" s="4" t="s">
        <v>15</v>
      </c>
      <c r="D4180" s="41" t="s">
        <v>77</v>
      </c>
      <c r="E4180" s="4" t="s">
        <v>5</v>
      </c>
      <c r="F4180" s="4" t="s">
        <v>15</v>
      </c>
      <c r="G4180" s="4" t="s">
        <v>10</v>
      </c>
      <c r="H4180" s="41" t="s">
        <v>78</v>
      </c>
      <c r="I4180" s="4" t="s">
        <v>15</v>
      </c>
      <c r="J4180" s="4" t="s">
        <v>9</v>
      </c>
      <c r="K4180" s="4" t="s">
        <v>15</v>
      </c>
      <c r="L4180" s="4" t="s">
        <v>15</v>
      </c>
      <c r="M4180" s="41" t="s">
        <v>77</v>
      </c>
      <c r="N4180" s="4" t="s">
        <v>5</v>
      </c>
      <c r="O4180" s="4" t="s">
        <v>15</v>
      </c>
      <c r="P4180" s="4" t="s">
        <v>10</v>
      </c>
      <c r="Q4180" s="41" t="s">
        <v>78</v>
      </c>
      <c r="R4180" s="4" t="s">
        <v>15</v>
      </c>
      <c r="S4180" s="4" t="s">
        <v>9</v>
      </c>
      <c r="T4180" s="4" t="s">
        <v>15</v>
      </c>
      <c r="U4180" s="4" t="s">
        <v>15</v>
      </c>
      <c r="V4180" s="4" t="s">
        <v>15</v>
      </c>
      <c r="W4180" s="4" t="s">
        <v>22</v>
      </c>
    </row>
    <row r="4181" spans="1:15">
      <c r="A4181" t="n">
        <v>35037</v>
      </c>
      <c r="B4181" s="11" t="n">
        <v>5</v>
      </c>
      <c r="C4181" s="7" t="n">
        <v>28</v>
      </c>
      <c r="D4181" s="41" t="s">
        <v>3</v>
      </c>
      <c r="E4181" s="9" t="n">
        <v>162</v>
      </c>
      <c r="F4181" s="7" t="n">
        <v>3</v>
      </c>
      <c r="G4181" s="7" t="n">
        <v>16438</v>
      </c>
      <c r="H4181" s="41" t="s">
        <v>3</v>
      </c>
      <c r="I4181" s="7" t="n">
        <v>0</v>
      </c>
      <c r="J4181" s="7" t="n">
        <v>1</v>
      </c>
      <c r="K4181" s="7" t="n">
        <v>2</v>
      </c>
      <c r="L4181" s="7" t="n">
        <v>28</v>
      </c>
      <c r="M4181" s="41" t="s">
        <v>3</v>
      </c>
      <c r="N4181" s="9" t="n">
        <v>162</v>
      </c>
      <c r="O4181" s="7" t="n">
        <v>3</v>
      </c>
      <c r="P4181" s="7" t="n">
        <v>16438</v>
      </c>
      <c r="Q4181" s="41" t="s">
        <v>3</v>
      </c>
      <c r="R4181" s="7" t="n">
        <v>0</v>
      </c>
      <c r="S4181" s="7" t="n">
        <v>2</v>
      </c>
      <c r="T4181" s="7" t="n">
        <v>2</v>
      </c>
      <c r="U4181" s="7" t="n">
        <v>11</v>
      </c>
      <c r="V4181" s="7" t="n">
        <v>1</v>
      </c>
      <c r="W4181" s="12" t="n">
        <f t="normal" ca="1">A4185</f>
        <v>0</v>
      </c>
    </row>
    <row r="4182" spans="1:15">
      <c r="A4182" t="s">
        <v>4</v>
      </c>
      <c r="B4182" s="4" t="s">
        <v>5</v>
      </c>
      <c r="C4182" s="4" t="s">
        <v>15</v>
      </c>
      <c r="D4182" s="4" t="s">
        <v>10</v>
      </c>
      <c r="E4182" s="4" t="s">
        <v>21</v>
      </c>
    </row>
    <row r="4183" spans="1:15">
      <c r="A4183" t="n">
        <v>35066</v>
      </c>
      <c r="B4183" s="28" t="n">
        <v>58</v>
      </c>
      <c r="C4183" s="7" t="n">
        <v>0</v>
      </c>
      <c r="D4183" s="7" t="n">
        <v>0</v>
      </c>
      <c r="E4183" s="7" t="n">
        <v>1</v>
      </c>
    </row>
    <row r="4184" spans="1:15">
      <c r="A4184" t="s">
        <v>4</v>
      </c>
      <c r="B4184" s="4" t="s">
        <v>5</v>
      </c>
      <c r="C4184" s="4" t="s">
        <v>15</v>
      </c>
      <c r="D4184" s="41" t="s">
        <v>77</v>
      </c>
      <c r="E4184" s="4" t="s">
        <v>5</v>
      </c>
      <c r="F4184" s="4" t="s">
        <v>15</v>
      </c>
      <c r="G4184" s="4" t="s">
        <v>10</v>
      </c>
      <c r="H4184" s="41" t="s">
        <v>78</v>
      </c>
      <c r="I4184" s="4" t="s">
        <v>15</v>
      </c>
      <c r="J4184" s="4" t="s">
        <v>9</v>
      </c>
      <c r="K4184" s="4" t="s">
        <v>15</v>
      </c>
      <c r="L4184" s="4" t="s">
        <v>15</v>
      </c>
      <c r="M4184" s="41" t="s">
        <v>77</v>
      </c>
      <c r="N4184" s="4" t="s">
        <v>5</v>
      </c>
      <c r="O4184" s="4" t="s">
        <v>15</v>
      </c>
      <c r="P4184" s="4" t="s">
        <v>10</v>
      </c>
      <c r="Q4184" s="41" t="s">
        <v>78</v>
      </c>
      <c r="R4184" s="4" t="s">
        <v>15</v>
      </c>
      <c r="S4184" s="4" t="s">
        <v>9</v>
      </c>
      <c r="T4184" s="4" t="s">
        <v>15</v>
      </c>
      <c r="U4184" s="4" t="s">
        <v>15</v>
      </c>
      <c r="V4184" s="4" t="s">
        <v>15</v>
      </c>
      <c r="W4184" s="4" t="s">
        <v>22</v>
      </c>
    </row>
    <row r="4185" spans="1:15">
      <c r="A4185" t="n">
        <v>35074</v>
      </c>
      <c r="B4185" s="11" t="n">
        <v>5</v>
      </c>
      <c r="C4185" s="7" t="n">
        <v>28</v>
      </c>
      <c r="D4185" s="41" t="s">
        <v>3</v>
      </c>
      <c r="E4185" s="9" t="n">
        <v>162</v>
      </c>
      <c r="F4185" s="7" t="n">
        <v>3</v>
      </c>
      <c r="G4185" s="7" t="n">
        <v>16438</v>
      </c>
      <c r="H4185" s="41" t="s">
        <v>3</v>
      </c>
      <c r="I4185" s="7" t="n">
        <v>0</v>
      </c>
      <c r="J4185" s="7" t="n">
        <v>1</v>
      </c>
      <c r="K4185" s="7" t="n">
        <v>3</v>
      </c>
      <c r="L4185" s="7" t="n">
        <v>28</v>
      </c>
      <c r="M4185" s="41" t="s">
        <v>3</v>
      </c>
      <c r="N4185" s="9" t="n">
        <v>162</v>
      </c>
      <c r="O4185" s="7" t="n">
        <v>3</v>
      </c>
      <c r="P4185" s="7" t="n">
        <v>16438</v>
      </c>
      <c r="Q4185" s="41" t="s">
        <v>3</v>
      </c>
      <c r="R4185" s="7" t="n">
        <v>0</v>
      </c>
      <c r="S4185" s="7" t="n">
        <v>2</v>
      </c>
      <c r="T4185" s="7" t="n">
        <v>3</v>
      </c>
      <c r="U4185" s="7" t="n">
        <v>9</v>
      </c>
      <c r="V4185" s="7" t="n">
        <v>1</v>
      </c>
      <c r="W4185" s="12" t="n">
        <f t="normal" ca="1">A4195</f>
        <v>0</v>
      </c>
    </row>
    <row r="4186" spans="1:15">
      <c r="A4186" t="s">
        <v>4</v>
      </c>
      <c r="B4186" s="4" t="s">
        <v>5</v>
      </c>
      <c r="C4186" s="4" t="s">
        <v>15</v>
      </c>
      <c r="D4186" s="41" t="s">
        <v>77</v>
      </c>
      <c r="E4186" s="4" t="s">
        <v>5</v>
      </c>
      <c r="F4186" s="4" t="s">
        <v>10</v>
      </c>
      <c r="G4186" s="4" t="s">
        <v>15</v>
      </c>
      <c r="H4186" s="4" t="s">
        <v>15</v>
      </c>
      <c r="I4186" s="4" t="s">
        <v>6</v>
      </c>
      <c r="J4186" s="41" t="s">
        <v>78</v>
      </c>
      <c r="K4186" s="4" t="s">
        <v>15</v>
      </c>
      <c r="L4186" s="4" t="s">
        <v>15</v>
      </c>
      <c r="M4186" s="41" t="s">
        <v>77</v>
      </c>
      <c r="N4186" s="4" t="s">
        <v>5</v>
      </c>
      <c r="O4186" s="4" t="s">
        <v>15</v>
      </c>
      <c r="P4186" s="41" t="s">
        <v>78</v>
      </c>
      <c r="Q4186" s="4" t="s">
        <v>15</v>
      </c>
      <c r="R4186" s="4" t="s">
        <v>9</v>
      </c>
      <c r="S4186" s="4" t="s">
        <v>15</v>
      </c>
      <c r="T4186" s="4" t="s">
        <v>15</v>
      </c>
      <c r="U4186" s="4" t="s">
        <v>15</v>
      </c>
      <c r="V4186" s="41" t="s">
        <v>77</v>
      </c>
      <c r="W4186" s="4" t="s">
        <v>5</v>
      </c>
      <c r="X4186" s="4" t="s">
        <v>15</v>
      </c>
      <c r="Y4186" s="41" t="s">
        <v>78</v>
      </c>
      <c r="Z4186" s="4" t="s">
        <v>15</v>
      </c>
      <c r="AA4186" s="4" t="s">
        <v>9</v>
      </c>
      <c r="AB4186" s="4" t="s">
        <v>15</v>
      </c>
      <c r="AC4186" s="4" t="s">
        <v>15</v>
      </c>
      <c r="AD4186" s="4" t="s">
        <v>15</v>
      </c>
      <c r="AE4186" s="4" t="s">
        <v>22</v>
      </c>
    </row>
    <row r="4187" spans="1:15">
      <c r="A4187" t="n">
        <v>35103</v>
      </c>
      <c r="B4187" s="11" t="n">
        <v>5</v>
      </c>
      <c r="C4187" s="7" t="n">
        <v>28</v>
      </c>
      <c r="D4187" s="41" t="s">
        <v>3</v>
      </c>
      <c r="E4187" s="42" t="n">
        <v>47</v>
      </c>
      <c r="F4187" s="7" t="n">
        <v>61456</v>
      </c>
      <c r="G4187" s="7" t="n">
        <v>2</v>
      </c>
      <c r="H4187" s="7" t="n">
        <v>0</v>
      </c>
      <c r="I4187" s="7" t="s">
        <v>79</v>
      </c>
      <c r="J4187" s="41" t="s">
        <v>3</v>
      </c>
      <c r="K4187" s="7" t="n">
        <v>8</v>
      </c>
      <c r="L4187" s="7" t="n">
        <v>28</v>
      </c>
      <c r="M4187" s="41" t="s">
        <v>3</v>
      </c>
      <c r="N4187" s="16" t="n">
        <v>74</v>
      </c>
      <c r="O4187" s="7" t="n">
        <v>65</v>
      </c>
      <c r="P4187" s="41" t="s">
        <v>3</v>
      </c>
      <c r="Q4187" s="7" t="n">
        <v>0</v>
      </c>
      <c r="R4187" s="7" t="n">
        <v>1</v>
      </c>
      <c r="S4187" s="7" t="n">
        <v>3</v>
      </c>
      <c r="T4187" s="7" t="n">
        <v>9</v>
      </c>
      <c r="U4187" s="7" t="n">
        <v>28</v>
      </c>
      <c r="V4187" s="41" t="s">
        <v>3</v>
      </c>
      <c r="W4187" s="16" t="n">
        <v>74</v>
      </c>
      <c r="X4187" s="7" t="n">
        <v>65</v>
      </c>
      <c r="Y4187" s="41" t="s">
        <v>3</v>
      </c>
      <c r="Z4187" s="7" t="n">
        <v>0</v>
      </c>
      <c r="AA4187" s="7" t="n">
        <v>2</v>
      </c>
      <c r="AB4187" s="7" t="n">
        <v>3</v>
      </c>
      <c r="AC4187" s="7" t="n">
        <v>9</v>
      </c>
      <c r="AD4187" s="7" t="n">
        <v>1</v>
      </c>
      <c r="AE4187" s="12" t="n">
        <f t="normal" ca="1">A4191</f>
        <v>0</v>
      </c>
    </row>
    <row r="4188" spans="1:15">
      <c r="A4188" t="s">
        <v>4</v>
      </c>
      <c r="B4188" s="4" t="s">
        <v>5</v>
      </c>
      <c r="C4188" s="4" t="s">
        <v>10</v>
      </c>
      <c r="D4188" s="4" t="s">
        <v>15</v>
      </c>
      <c r="E4188" s="4" t="s">
        <v>15</v>
      </c>
      <c r="F4188" s="4" t="s">
        <v>6</v>
      </c>
    </row>
    <row r="4189" spans="1:15">
      <c r="A4189" t="n">
        <v>35151</v>
      </c>
      <c r="B4189" s="42" t="n">
        <v>47</v>
      </c>
      <c r="C4189" s="7" t="n">
        <v>61456</v>
      </c>
      <c r="D4189" s="7" t="n">
        <v>0</v>
      </c>
      <c r="E4189" s="7" t="n">
        <v>0</v>
      </c>
      <c r="F4189" s="7" t="s">
        <v>80</v>
      </c>
    </row>
    <row r="4190" spans="1:15">
      <c r="A4190" t="s">
        <v>4</v>
      </c>
      <c r="B4190" s="4" t="s">
        <v>5</v>
      </c>
      <c r="C4190" s="4" t="s">
        <v>15</v>
      </c>
      <c r="D4190" s="4" t="s">
        <v>10</v>
      </c>
      <c r="E4190" s="4" t="s">
        <v>21</v>
      </c>
    </row>
    <row r="4191" spans="1:15">
      <c r="A4191" t="n">
        <v>35164</v>
      </c>
      <c r="B4191" s="28" t="n">
        <v>58</v>
      </c>
      <c r="C4191" s="7" t="n">
        <v>0</v>
      </c>
      <c r="D4191" s="7" t="n">
        <v>300</v>
      </c>
      <c r="E4191" s="7" t="n">
        <v>1</v>
      </c>
    </row>
    <row r="4192" spans="1:15">
      <c r="A4192" t="s">
        <v>4</v>
      </c>
      <c r="B4192" s="4" t="s">
        <v>5</v>
      </c>
      <c r="C4192" s="4" t="s">
        <v>15</v>
      </c>
      <c r="D4192" s="4" t="s">
        <v>10</v>
      </c>
    </row>
    <row r="4193" spans="1:31">
      <c r="A4193" t="n">
        <v>35172</v>
      </c>
      <c r="B4193" s="28" t="n">
        <v>58</v>
      </c>
      <c r="C4193" s="7" t="n">
        <v>255</v>
      </c>
      <c r="D4193" s="7" t="n">
        <v>0</v>
      </c>
    </row>
    <row r="4194" spans="1:31">
      <c r="A4194" t="s">
        <v>4</v>
      </c>
      <c r="B4194" s="4" t="s">
        <v>5</v>
      </c>
      <c r="C4194" s="4" t="s">
        <v>15</v>
      </c>
      <c r="D4194" s="4" t="s">
        <v>15</v>
      </c>
      <c r="E4194" s="4" t="s">
        <v>15</v>
      </c>
      <c r="F4194" s="4" t="s">
        <v>15</v>
      </c>
    </row>
    <row r="4195" spans="1:31">
      <c r="A4195" t="n">
        <v>35176</v>
      </c>
      <c r="B4195" s="30" t="n">
        <v>14</v>
      </c>
      <c r="C4195" s="7" t="n">
        <v>0</v>
      </c>
      <c r="D4195" s="7" t="n">
        <v>0</v>
      </c>
      <c r="E4195" s="7" t="n">
        <v>0</v>
      </c>
      <c r="F4195" s="7" t="n">
        <v>64</v>
      </c>
    </row>
    <row r="4196" spans="1:31">
      <c r="A4196" t="s">
        <v>4</v>
      </c>
      <c r="B4196" s="4" t="s">
        <v>5</v>
      </c>
      <c r="C4196" s="4" t="s">
        <v>15</v>
      </c>
      <c r="D4196" s="4" t="s">
        <v>10</v>
      </c>
    </row>
    <row r="4197" spans="1:31">
      <c r="A4197" t="n">
        <v>35181</v>
      </c>
      <c r="B4197" s="24" t="n">
        <v>22</v>
      </c>
      <c r="C4197" s="7" t="n">
        <v>0</v>
      </c>
      <c r="D4197" s="7" t="n">
        <v>16438</v>
      </c>
    </row>
    <row r="4198" spans="1:31">
      <c r="A4198" t="s">
        <v>4</v>
      </c>
      <c r="B4198" s="4" t="s">
        <v>5</v>
      </c>
      <c r="C4198" s="4" t="s">
        <v>15</v>
      </c>
      <c r="D4198" s="4" t="s">
        <v>10</v>
      </c>
    </row>
    <row r="4199" spans="1:31">
      <c r="A4199" t="n">
        <v>35185</v>
      </c>
      <c r="B4199" s="28" t="n">
        <v>58</v>
      </c>
      <c r="C4199" s="7" t="n">
        <v>5</v>
      </c>
      <c r="D4199" s="7" t="n">
        <v>300</v>
      </c>
    </row>
    <row r="4200" spans="1:31">
      <c r="A4200" t="s">
        <v>4</v>
      </c>
      <c r="B4200" s="4" t="s">
        <v>5</v>
      </c>
      <c r="C4200" s="4" t="s">
        <v>21</v>
      </c>
      <c r="D4200" s="4" t="s">
        <v>10</v>
      </c>
    </row>
    <row r="4201" spans="1:31">
      <c r="A4201" t="n">
        <v>35189</v>
      </c>
      <c r="B4201" s="43" t="n">
        <v>103</v>
      </c>
      <c r="C4201" s="7" t="n">
        <v>0</v>
      </c>
      <c r="D4201" s="7" t="n">
        <v>300</v>
      </c>
    </row>
    <row r="4202" spans="1:31">
      <c r="A4202" t="s">
        <v>4</v>
      </c>
      <c r="B4202" s="4" t="s">
        <v>5</v>
      </c>
      <c r="C4202" s="4" t="s">
        <v>15</v>
      </c>
    </row>
    <row r="4203" spans="1:31">
      <c r="A4203" t="n">
        <v>35196</v>
      </c>
      <c r="B4203" s="31" t="n">
        <v>64</v>
      </c>
      <c r="C4203" s="7" t="n">
        <v>7</v>
      </c>
    </row>
    <row r="4204" spans="1:31">
      <c r="A4204" t="s">
        <v>4</v>
      </c>
      <c r="B4204" s="4" t="s">
        <v>5</v>
      </c>
      <c r="C4204" s="4" t="s">
        <v>15</v>
      </c>
      <c r="D4204" s="4" t="s">
        <v>10</v>
      </c>
    </row>
    <row r="4205" spans="1:31">
      <c r="A4205" t="n">
        <v>35198</v>
      </c>
      <c r="B4205" s="44" t="n">
        <v>72</v>
      </c>
      <c r="C4205" s="7" t="n">
        <v>5</v>
      </c>
      <c r="D4205" s="7" t="n">
        <v>0</v>
      </c>
    </row>
    <row r="4206" spans="1:31">
      <c r="A4206" t="s">
        <v>4</v>
      </c>
      <c r="B4206" s="4" t="s">
        <v>5</v>
      </c>
      <c r="C4206" s="4" t="s">
        <v>15</v>
      </c>
      <c r="D4206" s="41" t="s">
        <v>77</v>
      </c>
      <c r="E4206" s="4" t="s">
        <v>5</v>
      </c>
      <c r="F4206" s="4" t="s">
        <v>15</v>
      </c>
      <c r="G4206" s="4" t="s">
        <v>10</v>
      </c>
      <c r="H4206" s="41" t="s">
        <v>78</v>
      </c>
      <c r="I4206" s="4" t="s">
        <v>15</v>
      </c>
      <c r="J4206" s="4" t="s">
        <v>9</v>
      </c>
      <c r="K4206" s="4" t="s">
        <v>15</v>
      </c>
      <c r="L4206" s="4" t="s">
        <v>15</v>
      </c>
      <c r="M4206" s="4" t="s">
        <v>22</v>
      </c>
    </row>
    <row r="4207" spans="1:31">
      <c r="A4207" t="n">
        <v>35202</v>
      </c>
      <c r="B4207" s="11" t="n">
        <v>5</v>
      </c>
      <c r="C4207" s="7" t="n">
        <v>28</v>
      </c>
      <c r="D4207" s="41" t="s">
        <v>3</v>
      </c>
      <c r="E4207" s="9" t="n">
        <v>162</v>
      </c>
      <c r="F4207" s="7" t="n">
        <v>4</v>
      </c>
      <c r="G4207" s="7" t="n">
        <v>16438</v>
      </c>
      <c r="H4207" s="41" t="s">
        <v>3</v>
      </c>
      <c r="I4207" s="7" t="n">
        <v>0</v>
      </c>
      <c r="J4207" s="7" t="n">
        <v>1</v>
      </c>
      <c r="K4207" s="7" t="n">
        <v>2</v>
      </c>
      <c r="L4207" s="7" t="n">
        <v>1</v>
      </c>
      <c r="M4207" s="12" t="n">
        <f t="normal" ca="1">A4213</f>
        <v>0</v>
      </c>
    </row>
    <row r="4208" spans="1:31">
      <c r="A4208" t="s">
        <v>4</v>
      </c>
      <c r="B4208" s="4" t="s">
        <v>5</v>
      </c>
      <c r="C4208" s="4" t="s">
        <v>15</v>
      </c>
      <c r="D4208" s="4" t="s">
        <v>6</v>
      </c>
    </row>
    <row r="4209" spans="1:13">
      <c r="A4209" t="n">
        <v>35219</v>
      </c>
      <c r="B4209" s="8" t="n">
        <v>2</v>
      </c>
      <c r="C4209" s="7" t="n">
        <v>10</v>
      </c>
      <c r="D4209" s="7" t="s">
        <v>81</v>
      </c>
    </row>
    <row r="4210" spans="1:13">
      <c r="A4210" t="s">
        <v>4</v>
      </c>
      <c r="B4210" s="4" t="s">
        <v>5</v>
      </c>
      <c r="C4210" s="4" t="s">
        <v>10</v>
      </c>
    </row>
    <row r="4211" spans="1:13">
      <c r="A4211" t="n">
        <v>35236</v>
      </c>
      <c r="B4211" s="26" t="n">
        <v>16</v>
      </c>
      <c r="C4211" s="7" t="n">
        <v>0</v>
      </c>
    </row>
    <row r="4212" spans="1:13">
      <c r="A4212" t="s">
        <v>4</v>
      </c>
      <c r="B4212" s="4" t="s">
        <v>5</v>
      </c>
      <c r="C4212" s="4" t="s">
        <v>15</v>
      </c>
      <c r="D4212" s="4" t="s">
        <v>10</v>
      </c>
      <c r="E4212" s="4" t="s">
        <v>10</v>
      </c>
      <c r="F4212" s="4" t="s">
        <v>10</v>
      </c>
      <c r="G4212" s="4" t="s">
        <v>10</v>
      </c>
      <c r="H4212" s="4" t="s">
        <v>10</v>
      </c>
      <c r="I4212" s="4" t="s">
        <v>10</v>
      </c>
      <c r="J4212" s="4" t="s">
        <v>10</v>
      </c>
      <c r="K4212" s="4" t="s">
        <v>10</v>
      </c>
      <c r="L4212" s="4" t="s">
        <v>10</v>
      </c>
      <c r="M4212" s="4" t="s">
        <v>10</v>
      </c>
      <c r="N4212" s="4" t="s">
        <v>9</v>
      </c>
      <c r="O4212" s="4" t="s">
        <v>9</v>
      </c>
      <c r="P4212" s="4" t="s">
        <v>9</v>
      </c>
      <c r="Q4212" s="4" t="s">
        <v>9</v>
      </c>
      <c r="R4212" s="4" t="s">
        <v>15</v>
      </c>
      <c r="S4212" s="4" t="s">
        <v>6</v>
      </c>
    </row>
    <row r="4213" spans="1:13">
      <c r="A4213" t="n">
        <v>35239</v>
      </c>
      <c r="B4213" s="68" t="n">
        <v>75</v>
      </c>
      <c r="C4213" s="7" t="n">
        <v>0</v>
      </c>
      <c r="D4213" s="7" t="n">
        <v>0</v>
      </c>
      <c r="E4213" s="7" t="n">
        <v>0</v>
      </c>
      <c r="F4213" s="7" t="n">
        <v>1024</v>
      </c>
      <c r="G4213" s="7" t="n">
        <v>720</v>
      </c>
      <c r="H4213" s="7" t="n">
        <v>0</v>
      </c>
      <c r="I4213" s="7" t="n">
        <v>0</v>
      </c>
      <c r="J4213" s="7" t="n">
        <v>0</v>
      </c>
      <c r="K4213" s="7" t="n">
        <v>0</v>
      </c>
      <c r="L4213" s="7" t="n">
        <v>1024</v>
      </c>
      <c r="M4213" s="7" t="n">
        <v>720</v>
      </c>
      <c r="N4213" s="7" t="n">
        <v>1065353216</v>
      </c>
      <c r="O4213" s="7" t="n">
        <v>1065353216</v>
      </c>
      <c r="P4213" s="7" t="n">
        <v>1065353216</v>
      </c>
      <c r="Q4213" s="7" t="n">
        <v>0</v>
      </c>
      <c r="R4213" s="7" t="n">
        <v>1</v>
      </c>
      <c r="S4213" s="7" t="s">
        <v>370</v>
      </c>
    </row>
    <row r="4214" spans="1:13">
      <c r="A4214" t="s">
        <v>4</v>
      </c>
      <c r="B4214" s="4" t="s">
        <v>5</v>
      </c>
      <c r="C4214" s="4" t="s">
        <v>15</v>
      </c>
      <c r="D4214" s="4" t="s">
        <v>15</v>
      </c>
      <c r="E4214" s="4" t="s">
        <v>15</v>
      </c>
      <c r="F4214" s="4" t="s">
        <v>21</v>
      </c>
      <c r="G4214" s="4" t="s">
        <v>21</v>
      </c>
      <c r="H4214" s="4" t="s">
        <v>21</v>
      </c>
      <c r="I4214" s="4" t="s">
        <v>21</v>
      </c>
      <c r="J4214" s="4" t="s">
        <v>21</v>
      </c>
    </row>
    <row r="4215" spans="1:13">
      <c r="A4215" t="n">
        <v>35287</v>
      </c>
      <c r="B4215" s="69" t="n">
        <v>76</v>
      </c>
      <c r="C4215" s="7" t="n">
        <v>0</v>
      </c>
      <c r="D4215" s="7" t="n">
        <v>9</v>
      </c>
      <c r="E4215" s="7" t="n">
        <v>2</v>
      </c>
      <c r="F4215" s="7" t="n">
        <v>0</v>
      </c>
      <c r="G4215" s="7" t="n">
        <v>0</v>
      </c>
      <c r="H4215" s="7" t="n">
        <v>0</v>
      </c>
      <c r="I4215" s="7" t="n">
        <v>0</v>
      </c>
      <c r="J4215" s="7" t="n">
        <v>0</v>
      </c>
    </row>
    <row r="4216" spans="1:13">
      <c r="A4216" t="s">
        <v>4</v>
      </c>
      <c r="B4216" s="4" t="s">
        <v>5</v>
      </c>
      <c r="C4216" s="4" t="s">
        <v>15</v>
      </c>
      <c r="D4216" s="4" t="s">
        <v>10</v>
      </c>
      <c r="E4216" s="4" t="s">
        <v>15</v>
      </c>
      <c r="F4216" s="4" t="s">
        <v>6</v>
      </c>
    </row>
    <row r="4217" spans="1:13">
      <c r="A4217" t="n">
        <v>35311</v>
      </c>
      <c r="B4217" s="10" t="n">
        <v>39</v>
      </c>
      <c r="C4217" s="7" t="n">
        <v>10</v>
      </c>
      <c r="D4217" s="7" t="n">
        <v>65533</v>
      </c>
      <c r="E4217" s="7" t="n">
        <v>200</v>
      </c>
      <c r="F4217" s="7" t="s">
        <v>371</v>
      </c>
    </row>
    <row r="4218" spans="1:13">
      <c r="A4218" t="s">
        <v>4</v>
      </c>
      <c r="B4218" s="4" t="s">
        <v>5</v>
      </c>
      <c r="C4218" s="4" t="s">
        <v>15</v>
      </c>
      <c r="D4218" s="4" t="s">
        <v>10</v>
      </c>
      <c r="E4218" s="4" t="s">
        <v>15</v>
      </c>
      <c r="F4218" s="4" t="s">
        <v>6</v>
      </c>
    </row>
    <row r="4219" spans="1:13">
      <c r="A4219" t="n">
        <v>35335</v>
      </c>
      <c r="B4219" s="10" t="n">
        <v>39</v>
      </c>
      <c r="C4219" s="7" t="n">
        <v>10</v>
      </c>
      <c r="D4219" s="7" t="n">
        <v>65533</v>
      </c>
      <c r="E4219" s="7" t="n">
        <v>201</v>
      </c>
      <c r="F4219" s="7" t="s">
        <v>372</v>
      </c>
    </row>
    <row r="4220" spans="1:13">
      <c r="A4220" t="s">
        <v>4</v>
      </c>
      <c r="B4220" s="4" t="s">
        <v>5</v>
      </c>
      <c r="C4220" s="4" t="s">
        <v>15</v>
      </c>
      <c r="D4220" s="4" t="s">
        <v>10</v>
      </c>
      <c r="E4220" s="4" t="s">
        <v>15</v>
      </c>
      <c r="F4220" s="4" t="s">
        <v>6</v>
      </c>
    </row>
    <row r="4221" spans="1:13">
      <c r="A4221" t="n">
        <v>35359</v>
      </c>
      <c r="B4221" s="10" t="n">
        <v>39</v>
      </c>
      <c r="C4221" s="7" t="n">
        <v>10</v>
      </c>
      <c r="D4221" s="7" t="n">
        <v>65533</v>
      </c>
      <c r="E4221" s="7" t="n">
        <v>202</v>
      </c>
      <c r="F4221" s="7" t="s">
        <v>373</v>
      </c>
    </row>
    <row r="4222" spans="1:13">
      <c r="A4222" t="s">
        <v>4</v>
      </c>
      <c r="B4222" s="4" t="s">
        <v>5</v>
      </c>
      <c r="C4222" s="4" t="s">
        <v>15</v>
      </c>
      <c r="D4222" s="4" t="s">
        <v>10</v>
      </c>
      <c r="E4222" s="4" t="s">
        <v>15</v>
      </c>
      <c r="F4222" s="4" t="s">
        <v>6</v>
      </c>
    </row>
    <row r="4223" spans="1:13">
      <c r="A4223" t="n">
        <v>35380</v>
      </c>
      <c r="B4223" s="10" t="n">
        <v>39</v>
      </c>
      <c r="C4223" s="7" t="n">
        <v>10</v>
      </c>
      <c r="D4223" s="7" t="n">
        <v>65533</v>
      </c>
      <c r="E4223" s="7" t="n">
        <v>203</v>
      </c>
      <c r="F4223" s="7" t="s">
        <v>374</v>
      </c>
    </row>
    <row r="4224" spans="1:13">
      <c r="A4224" t="s">
        <v>4</v>
      </c>
      <c r="B4224" s="4" t="s">
        <v>5</v>
      </c>
      <c r="C4224" s="4" t="s">
        <v>15</v>
      </c>
      <c r="D4224" s="4" t="s">
        <v>10</v>
      </c>
      <c r="E4224" s="4" t="s">
        <v>15</v>
      </c>
      <c r="F4224" s="4" t="s">
        <v>6</v>
      </c>
    </row>
    <row r="4225" spans="1:19">
      <c r="A4225" t="n">
        <v>35402</v>
      </c>
      <c r="B4225" s="10" t="n">
        <v>39</v>
      </c>
      <c r="C4225" s="7" t="n">
        <v>10</v>
      </c>
      <c r="D4225" s="7" t="n">
        <v>65533</v>
      </c>
      <c r="E4225" s="7" t="n">
        <v>204</v>
      </c>
      <c r="F4225" s="7" t="s">
        <v>375</v>
      </c>
    </row>
    <row r="4226" spans="1:19">
      <c r="A4226" t="s">
        <v>4</v>
      </c>
      <c r="B4226" s="4" t="s">
        <v>5</v>
      </c>
      <c r="C4226" s="4" t="s">
        <v>10</v>
      </c>
      <c r="D4226" s="4" t="s">
        <v>6</v>
      </c>
      <c r="E4226" s="4" t="s">
        <v>6</v>
      </c>
      <c r="F4226" s="4" t="s">
        <v>6</v>
      </c>
      <c r="G4226" s="4" t="s">
        <v>15</v>
      </c>
      <c r="H4226" s="4" t="s">
        <v>9</v>
      </c>
      <c r="I4226" s="4" t="s">
        <v>21</v>
      </c>
      <c r="J4226" s="4" t="s">
        <v>21</v>
      </c>
      <c r="K4226" s="4" t="s">
        <v>21</v>
      </c>
      <c r="L4226" s="4" t="s">
        <v>21</v>
      </c>
      <c r="M4226" s="4" t="s">
        <v>21</v>
      </c>
      <c r="N4226" s="4" t="s">
        <v>21</v>
      </c>
      <c r="O4226" s="4" t="s">
        <v>21</v>
      </c>
      <c r="P4226" s="4" t="s">
        <v>6</v>
      </c>
      <c r="Q4226" s="4" t="s">
        <v>6</v>
      </c>
      <c r="R4226" s="4" t="s">
        <v>9</v>
      </c>
      <c r="S4226" s="4" t="s">
        <v>15</v>
      </c>
      <c r="T4226" s="4" t="s">
        <v>9</v>
      </c>
      <c r="U4226" s="4" t="s">
        <v>9</v>
      </c>
      <c r="V4226" s="4" t="s">
        <v>10</v>
      </c>
    </row>
    <row r="4227" spans="1:19">
      <c r="A4227" t="n">
        <v>35424</v>
      </c>
      <c r="B4227" s="45" t="n">
        <v>19</v>
      </c>
      <c r="C4227" s="7" t="n">
        <v>7032</v>
      </c>
      <c r="D4227" s="7" t="s">
        <v>85</v>
      </c>
      <c r="E4227" s="7" t="s">
        <v>86</v>
      </c>
      <c r="F4227" s="7" t="s">
        <v>14</v>
      </c>
      <c r="G4227" s="7" t="n">
        <v>0</v>
      </c>
      <c r="H4227" s="7" t="n">
        <v>1</v>
      </c>
      <c r="I4227" s="7" t="n">
        <v>-1.47000002861023</v>
      </c>
      <c r="J4227" s="7" t="n">
        <v>3.73000001907349</v>
      </c>
      <c r="K4227" s="7" t="n">
        <v>-117.290000915527</v>
      </c>
      <c r="L4227" s="7" t="n">
        <v>270</v>
      </c>
      <c r="M4227" s="7" t="n">
        <v>1</v>
      </c>
      <c r="N4227" s="7" t="n">
        <v>1.60000002384186</v>
      </c>
      <c r="O4227" s="7" t="n">
        <v>0.0900000035762787</v>
      </c>
      <c r="P4227" s="7" t="s">
        <v>14</v>
      </c>
      <c r="Q4227" s="7" t="s">
        <v>14</v>
      </c>
      <c r="R4227" s="7" t="n">
        <v>-1</v>
      </c>
      <c r="S4227" s="7" t="n">
        <v>0</v>
      </c>
      <c r="T4227" s="7" t="n">
        <v>0</v>
      </c>
      <c r="U4227" s="7" t="n">
        <v>0</v>
      </c>
      <c r="V4227" s="7" t="n">
        <v>0</v>
      </c>
    </row>
    <row r="4228" spans="1:19">
      <c r="A4228" t="s">
        <v>4</v>
      </c>
      <c r="B4228" s="4" t="s">
        <v>5</v>
      </c>
      <c r="C4228" s="4" t="s">
        <v>10</v>
      </c>
      <c r="D4228" s="4" t="s">
        <v>6</v>
      </c>
      <c r="E4228" s="4" t="s">
        <v>6</v>
      </c>
      <c r="F4228" s="4" t="s">
        <v>6</v>
      </c>
      <c r="G4228" s="4" t="s">
        <v>15</v>
      </c>
      <c r="H4228" s="4" t="s">
        <v>9</v>
      </c>
      <c r="I4228" s="4" t="s">
        <v>21</v>
      </c>
      <c r="J4228" s="4" t="s">
        <v>21</v>
      </c>
      <c r="K4228" s="4" t="s">
        <v>21</v>
      </c>
      <c r="L4228" s="4" t="s">
        <v>21</v>
      </c>
      <c r="M4228" s="4" t="s">
        <v>21</v>
      </c>
      <c r="N4228" s="4" t="s">
        <v>21</v>
      </c>
      <c r="O4228" s="4" t="s">
        <v>21</v>
      </c>
      <c r="P4228" s="4" t="s">
        <v>6</v>
      </c>
      <c r="Q4228" s="4" t="s">
        <v>6</v>
      </c>
      <c r="R4228" s="4" t="s">
        <v>9</v>
      </c>
      <c r="S4228" s="4" t="s">
        <v>15</v>
      </c>
      <c r="T4228" s="4" t="s">
        <v>9</v>
      </c>
      <c r="U4228" s="4" t="s">
        <v>9</v>
      </c>
      <c r="V4228" s="4" t="s">
        <v>10</v>
      </c>
    </row>
    <row r="4229" spans="1:19">
      <c r="A4229" t="n">
        <v>35494</v>
      </c>
      <c r="B4229" s="45" t="n">
        <v>19</v>
      </c>
      <c r="C4229" s="7" t="n">
        <v>28</v>
      </c>
      <c r="D4229" s="7" t="s">
        <v>87</v>
      </c>
      <c r="E4229" s="7" t="s">
        <v>88</v>
      </c>
      <c r="F4229" s="7" t="s">
        <v>14</v>
      </c>
      <c r="G4229" s="7" t="n">
        <v>0</v>
      </c>
      <c r="H4229" s="7" t="n">
        <v>1</v>
      </c>
      <c r="I4229" s="7" t="n">
        <v>-6.55000019073486</v>
      </c>
      <c r="J4229" s="7" t="n">
        <v>3.65000009536743</v>
      </c>
      <c r="K4229" s="7" t="n">
        <v>-121.169998168945</v>
      </c>
      <c r="L4229" s="7" t="n">
        <v>0</v>
      </c>
      <c r="M4229" s="7" t="n">
        <v>1</v>
      </c>
      <c r="N4229" s="7" t="n">
        <v>1.60000002384186</v>
      </c>
      <c r="O4229" s="7" t="n">
        <v>0.0900000035762787</v>
      </c>
      <c r="P4229" s="7" t="s">
        <v>14</v>
      </c>
      <c r="Q4229" s="7" t="s">
        <v>14</v>
      </c>
      <c r="R4229" s="7" t="n">
        <v>-1</v>
      </c>
      <c r="S4229" s="7" t="n">
        <v>0</v>
      </c>
      <c r="T4229" s="7" t="n">
        <v>0</v>
      </c>
      <c r="U4229" s="7" t="n">
        <v>0</v>
      </c>
      <c r="V4229" s="7" t="n">
        <v>0</v>
      </c>
    </row>
    <row r="4230" spans="1:19">
      <c r="A4230" t="s">
        <v>4</v>
      </c>
      <c r="B4230" s="4" t="s">
        <v>5</v>
      </c>
      <c r="C4230" s="4" t="s">
        <v>10</v>
      </c>
      <c r="D4230" s="4" t="s">
        <v>6</v>
      </c>
      <c r="E4230" s="4" t="s">
        <v>6</v>
      </c>
      <c r="F4230" s="4" t="s">
        <v>6</v>
      </c>
      <c r="G4230" s="4" t="s">
        <v>15</v>
      </c>
      <c r="H4230" s="4" t="s">
        <v>9</v>
      </c>
      <c r="I4230" s="4" t="s">
        <v>21</v>
      </c>
      <c r="J4230" s="4" t="s">
        <v>21</v>
      </c>
      <c r="K4230" s="4" t="s">
        <v>21</v>
      </c>
      <c r="L4230" s="4" t="s">
        <v>21</v>
      </c>
      <c r="M4230" s="4" t="s">
        <v>21</v>
      </c>
      <c r="N4230" s="4" t="s">
        <v>21</v>
      </c>
      <c r="O4230" s="4" t="s">
        <v>21</v>
      </c>
      <c r="P4230" s="4" t="s">
        <v>6</v>
      </c>
      <c r="Q4230" s="4" t="s">
        <v>6</v>
      </c>
      <c r="R4230" s="4" t="s">
        <v>9</v>
      </c>
      <c r="S4230" s="4" t="s">
        <v>15</v>
      </c>
      <c r="T4230" s="4" t="s">
        <v>9</v>
      </c>
      <c r="U4230" s="4" t="s">
        <v>9</v>
      </c>
      <c r="V4230" s="4" t="s">
        <v>10</v>
      </c>
    </row>
    <row r="4231" spans="1:19">
      <c r="A4231" t="n">
        <v>35567</v>
      </c>
      <c r="B4231" s="45" t="n">
        <v>19</v>
      </c>
      <c r="C4231" s="7" t="n">
        <v>29</v>
      </c>
      <c r="D4231" s="7" t="s">
        <v>89</v>
      </c>
      <c r="E4231" s="7" t="s">
        <v>90</v>
      </c>
      <c r="F4231" s="7" t="s">
        <v>14</v>
      </c>
      <c r="G4231" s="7" t="n">
        <v>0</v>
      </c>
      <c r="H4231" s="7" t="n">
        <v>1</v>
      </c>
      <c r="I4231" s="7" t="n">
        <v>-4.8899998664856</v>
      </c>
      <c r="J4231" s="7" t="n">
        <v>3.65000009536743</v>
      </c>
      <c r="K4231" s="7" t="n">
        <v>-121.400001525879</v>
      </c>
      <c r="L4231" s="7" t="n">
        <v>0</v>
      </c>
      <c r="M4231" s="7" t="n">
        <v>1</v>
      </c>
      <c r="N4231" s="7" t="n">
        <v>1.60000002384186</v>
      </c>
      <c r="O4231" s="7" t="n">
        <v>0.0900000035762787</v>
      </c>
      <c r="P4231" s="7" t="s">
        <v>14</v>
      </c>
      <c r="Q4231" s="7" t="s">
        <v>14</v>
      </c>
      <c r="R4231" s="7" t="n">
        <v>-1</v>
      </c>
      <c r="S4231" s="7" t="n">
        <v>0</v>
      </c>
      <c r="T4231" s="7" t="n">
        <v>0</v>
      </c>
      <c r="U4231" s="7" t="n">
        <v>0</v>
      </c>
      <c r="V4231" s="7" t="n">
        <v>0</v>
      </c>
    </row>
    <row r="4232" spans="1:19">
      <c r="A4232" t="s">
        <v>4</v>
      </c>
      <c r="B4232" s="4" t="s">
        <v>5</v>
      </c>
      <c r="C4232" s="4" t="s">
        <v>10</v>
      </c>
      <c r="D4232" s="4" t="s">
        <v>6</v>
      </c>
      <c r="E4232" s="4" t="s">
        <v>6</v>
      </c>
      <c r="F4232" s="4" t="s">
        <v>6</v>
      </c>
      <c r="G4232" s="4" t="s">
        <v>15</v>
      </c>
      <c r="H4232" s="4" t="s">
        <v>9</v>
      </c>
      <c r="I4232" s="4" t="s">
        <v>21</v>
      </c>
      <c r="J4232" s="4" t="s">
        <v>21</v>
      </c>
      <c r="K4232" s="4" t="s">
        <v>21</v>
      </c>
      <c r="L4232" s="4" t="s">
        <v>21</v>
      </c>
      <c r="M4232" s="4" t="s">
        <v>21</v>
      </c>
      <c r="N4232" s="4" t="s">
        <v>21</v>
      </c>
      <c r="O4232" s="4" t="s">
        <v>21</v>
      </c>
      <c r="P4232" s="4" t="s">
        <v>6</v>
      </c>
      <c r="Q4232" s="4" t="s">
        <v>6</v>
      </c>
      <c r="R4232" s="4" t="s">
        <v>9</v>
      </c>
      <c r="S4232" s="4" t="s">
        <v>15</v>
      </c>
      <c r="T4232" s="4" t="s">
        <v>9</v>
      </c>
      <c r="U4232" s="4" t="s">
        <v>9</v>
      </c>
      <c r="V4232" s="4" t="s">
        <v>10</v>
      </c>
    </row>
    <row r="4233" spans="1:19">
      <c r="A4233" t="n">
        <v>35638</v>
      </c>
      <c r="B4233" s="45" t="n">
        <v>19</v>
      </c>
      <c r="C4233" s="7" t="n">
        <v>33</v>
      </c>
      <c r="D4233" s="7" t="s">
        <v>251</v>
      </c>
      <c r="E4233" s="7" t="s">
        <v>252</v>
      </c>
      <c r="F4233" s="7" t="s">
        <v>14</v>
      </c>
      <c r="G4233" s="7" t="n">
        <v>0</v>
      </c>
      <c r="H4233" s="7" t="n">
        <v>1</v>
      </c>
      <c r="I4233" s="7" t="n">
        <v>-18.2900009155273</v>
      </c>
      <c r="J4233" s="7" t="n">
        <v>10.039999961853</v>
      </c>
      <c r="K4233" s="7" t="n">
        <v>-108.879997253418</v>
      </c>
      <c r="L4233" s="7" t="n">
        <v>119.800003051758</v>
      </c>
      <c r="M4233" s="7" t="n">
        <v>1</v>
      </c>
      <c r="N4233" s="7" t="n">
        <v>1.60000002384186</v>
      </c>
      <c r="O4233" s="7" t="n">
        <v>0.0900000035762787</v>
      </c>
      <c r="P4233" s="7" t="s">
        <v>14</v>
      </c>
      <c r="Q4233" s="7" t="s">
        <v>14</v>
      </c>
      <c r="R4233" s="7" t="n">
        <v>-1</v>
      </c>
      <c r="S4233" s="7" t="n">
        <v>0</v>
      </c>
      <c r="T4233" s="7" t="n">
        <v>0</v>
      </c>
      <c r="U4233" s="7" t="n">
        <v>0</v>
      </c>
      <c r="V4233" s="7" t="n">
        <v>0</v>
      </c>
    </row>
    <row r="4234" spans="1:19">
      <c r="A4234" t="s">
        <v>4</v>
      </c>
      <c r="B4234" s="4" t="s">
        <v>5</v>
      </c>
      <c r="C4234" s="4" t="s">
        <v>10</v>
      </c>
      <c r="D4234" s="4" t="s">
        <v>6</v>
      </c>
      <c r="E4234" s="4" t="s">
        <v>6</v>
      </c>
      <c r="F4234" s="4" t="s">
        <v>6</v>
      </c>
      <c r="G4234" s="4" t="s">
        <v>15</v>
      </c>
      <c r="H4234" s="4" t="s">
        <v>9</v>
      </c>
      <c r="I4234" s="4" t="s">
        <v>21</v>
      </c>
      <c r="J4234" s="4" t="s">
        <v>21</v>
      </c>
      <c r="K4234" s="4" t="s">
        <v>21</v>
      </c>
      <c r="L4234" s="4" t="s">
        <v>21</v>
      </c>
      <c r="M4234" s="4" t="s">
        <v>21</v>
      </c>
      <c r="N4234" s="4" t="s">
        <v>21</v>
      </c>
      <c r="O4234" s="4" t="s">
        <v>21</v>
      </c>
      <c r="P4234" s="4" t="s">
        <v>6</v>
      </c>
      <c r="Q4234" s="4" t="s">
        <v>6</v>
      </c>
      <c r="R4234" s="4" t="s">
        <v>9</v>
      </c>
      <c r="S4234" s="4" t="s">
        <v>15</v>
      </c>
      <c r="T4234" s="4" t="s">
        <v>9</v>
      </c>
      <c r="U4234" s="4" t="s">
        <v>9</v>
      </c>
      <c r="V4234" s="4" t="s">
        <v>10</v>
      </c>
    </row>
    <row r="4235" spans="1:19">
      <c r="A4235" t="n">
        <v>35716</v>
      </c>
      <c r="B4235" s="45" t="n">
        <v>19</v>
      </c>
      <c r="C4235" s="7" t="n">
        <v>16</v>
      </c>
      <c r="D4235" s="7" t="s">
        <v>253</v>
      </c>
      <c r="E4235" s="7" t="s">
        <v>254</v>
      </c>
      <c r="F4235" s="7" t="s">
        <v>14</v>
      </c>
      <c r="G4235" s="7" t="n">
        <v>0</v>
      </c>
      <c r="H4235" s="7" t="n">
        <v>1</v>
      </c>
      <c r="I4235" s="7" t="n">
        <v>-17.9699993133545</v>
      </c>
      <c r="J4235" s="7" t="n">
        <v>10.039999961853</v>
      </c>
      <c r="K4235" s="7" t="n">
        <v>-107.709999084473</v>
      </c>
      <c r="L4235" s="7" t="n">
        <v>119.800003051758</v>
      </c>
      <c r="M4235" s="7" t="n">
        <v>1</v>
      </c>
      <c r="N4235" s="7" t="n">
        <v>1.60000002384186</v>
      </c>
      <c r="O4235" s="7" t="n">
        <v>0.0900000035762787</v>
      </c>
      <c r="P4235" s="7" t="s">
        <v>14</v>
      </c>
      <c r="Q4235" s="7" t="s">
        <v>14</v>
      </c>
      <c r="R4235" s="7" t="n">
        <v>-1</v>
      </c>
      <c r="S4235" s="7" t="n">
        <v>0</v>
      </c>
      <c r="T4235" s="7" t="n">
        <v>0</v>
      </c>
      <c r="U4235" s="7" t="n">
        <v>0</v>
      </c>
      <c r="V4235" s="7" t="n">
        <v>0</v>
      </c>
    </row>
    <row r="4236" spans="1:19">
      <c r="A4236" t="s">
        <v>4</v>
      </c>
      <c r="B4236" s="4" t="s">
        <v>5</v>
      </c>
      <c r="C4236" s="4" t="s">
        <v>10</v>
      </c>
      <c r="D4236" s="4" t="s">
        <v>15</v>
      </c>
      <c r="E4236" s="4" t="s">
        <v>15</v>
      </c>
      <c r="F4236" s="4" t="s">
        <v>6</v>
      </c>
    </row>
    <row r="4237" spans="1:19">
      <c r="A4237" t="n">
        <v>35785</v>
      </c>
      <c r="B4237" s="23" t="n">
        <v>20</v>
      </c>
      <c r="C4237" s="7" t="n">
        <v>0</v>
      </c>
      <c r="D4237" s="7" t="n">
        <v>3</v>
      </c>
      <c r="E4237" s="7" t="n">
        <v>10</v>
      </c>
      <c r="F4237" s="7" t="s">
        <v>93</v>
      </c>
    </row>
    <row r="4238" spans="1:19">
      <c r="A4238" t="s">
        <v>4</v>
      </c>
      <c r="B4238" s="4" t="s">
        <v>5</v>
      </c>
      <c r="C4238" s="4" t="s">
        <v>10</v>
      </c>
    </row>
    <row r="4239" spans="1:19">
      <c r="A4239" t="n">
        <v>35803</v>
      </c>
      <c r="B4239" s="26" t="n">
        <v>16</v>
      </c>
      <c r="C4239" s="7" t="n">
        <v>0</v>
      </c>
    </row>
    <row r="4240" spans="1:19">
      <c r="A4240" t="s">
        <v>4</v>
      </c>
      <c r="B4240" s="4" t="s">
        <v>5</v>
      </c>
      <c r="C4240" s="4" t="s">
        <v>10</v>
      </c>
      <c r="D4240" s="4" t="s">
        <v>15</v>
      </c>
      <c r="E4240" s="4" t="s">
        <v>15</v>
      </c>
      <c r="F4240" s="4" t="s">
        <v>6</v>
      </c>
    </row>
    <row r="4241" spans="1:22">
      <c r="A4241" t="n">
        <v>35806</v>
      </c>
      <c r="B4241" s="23" t="n">
        <v>20</v>
      </c>
      <c r="C4241" s="7" t="n">
        <v>61491</v>
      </c>
      <c r="D4241" s="7" t="n">
        <v>3</v>
      </c>
      <c r="E4241" s="7" t="n">
        <v>10</v>
      </c>
      <c r="F4241" s="7" t="s">
        <v>93</v>
      </c>
    </row>
    <row r="4242" spans="1:22">
      <c r="A4242" t="s">
        <v>4</v>
      </c>
      <c r="B4242" s="4" t="s">
        <v>5</v>
      </c>
      <c r="C4242" s="4" t="s">
        <v>10</v>
      </c>
    </row>
    <row r="4243" spans="1:22">
      <c r="A4243" t="n">
        <v>35824</v>
      </c>
      <c r="B4243" s="26" t="n">
        <v>16</v>
      </c>
      <c r="C4243" s="7" t="n">
        <v>0</v>
      </c>
    </row>
    <row r="4244" spans="1:22">
      <c r="A4244" t="s">
        <v>4</v>
      </c>
      <c r="B4244" s="4" t="s">
        <v>5</v>
      </c>
      <c r="C4244" s="4" t="s">
        <v>10</v>
      </c>
      <c r="D4244" s="4" t="s">
        <v>15</v>
      </c>
      <c r="E4244" s="4" t="s">
        <v>15</v>
      </c>
      <c r="F4244" s="4" t="s">
        <v>6</v>
      </c>
    </row>
    <row r="4245" spans="1:22">
      <c r="A4245" t="n">
        <v>35827</v>
      </c>
      <c r="B4245" s="23" t="n">
        <v>20</v>
      </c>
      <c r="C4245" s="7" t="n">
        <v>61492</v>
      </c>
      <c r="D4245" s="7" t="n">
        <v>3</v>
      </c>
      <c r="E4245" s="7" t="n">
        <v>10</v>
      </c>
      <c r="F4245" s="7" t="s">
        <v>93</v>
      </c>
    </row>
    <row r="4246" spans="1:22">
      <c r="A4246" t="s">
        <v>4</v>
      </c>
      <c r="B4246" s="4" t="s">
        <v>5</v>
      </c>
      <c r="C4246" s="4" t="s">
        <v>10</v>
      </c>
    </row>
    <row r="4247" spans="1:22">
      <c r="A4247" t="n">
        <v>35845</v>
      </c>
      <c r="B4247" s="26" t="n">
        <v>16</v>
      </c>
      <c r="C4247" s="7" t="n">
        <v>0</v>
      </c>
    </row>
    <row r="4248" spans="1:22">
      <c r="A4248" t="s">
        <v>4</v>
      </c>
      <c r="B4248" s="4" t="s">
        <v>5</v>
      </c>
      <c r="C4248" s="4" t="s">
        <v>10</v>
      </c>
      <c r="D4248" s="4" t="s">
        <v>15</v>
      </c>
      <c r="E4248" s="4" t="s">
        <v>15</v>
      </c>
      <c r="F4248" s="4" t="s">
        <v>6</v>
      </c>
    </row>
    <row r="4249" spans="1:22">
      <c r="A4249" t="n">
        <v>35848</v>
      </c>
      <c r="B4249" s="23" t="n">
        <v>20</v>
      </c>
      <c r="C4249" s="7" t="n">
        <v>61493</v>
      </c>
      <c r="D4249" s="7" t="n">
        <v>3</v>
      </c>
      <c r="E4249" s="7" t="n">
        <v>10</v>
      </c>
      <c r="F4249" s="7" t="s">
        <v>93</v>
      </c>
    </row>
    <row r="4250" spans="1:22">
      <c r="A4250" t="s">
        <v>4</v>
      </c>
      <c r="B4250" s="4" t="s">
        <v>5</v>
      </c>
      <c r="C4250" s="4" t="s">
        <v>10</v>
      </c>
    </row>
    <row r="4251" spans="1:22">
      <c r="A4251" t="n">
        <v>35866</v>
      </c>
      <c r="B4251" s="26" t="n">
        <v>16</v>
      </c>
      <c r="C4251" s="7" t="n">
        <v>0</v>
      </c>
    </row>
    <row r="4252" spans="1:22">
      <c r="A4252" t="s">
        <v>4</v>
      </c>
      <c r="B4252" s="4" t="s">
        <v>5</v>
      </c>
      <c r="C4252" s="4" t="s">
        <v>10</v>
      </c>
      <c r="D4252" s="4" t="s">
        <v>15</v>
      </c>
      <c r="E4252" s="4" t="s">
        <v>15</v>
      </c>
      <c r="F4252" s="4" t="s">
        <v>6</v>
      </c>
    </row>
    <row r="4253" spans="1:22">
      <c r="A4253" t="n">
        <v>35869</v>
      </c>
      <c r="B4253" s="23" t="n">
        <v>20</v>
      </c>
      <c r="C4253" s="7" t="n">
        <v>61494</v>
      </c>
      <c r="D4253" s="7" t="n">
        <v>3</v>
      </c>
      <c r="E4253" s="7" t="n">
        <v>10</v>
      </c>
      <c r="F4253" s="7" t="s">
        <v>93</v>
      </c>
    </row>
    <row r="4254" spans="1:22">
      <c r="A4254" t="s">
        <v>4</v>
      </c>
      <c r="B4254" s="4" t="s">
        <v>5</v>
      </c>
      <c r="C4254" s="4" t="s">
        <v>10</v>
      </c>
    </row>
    <row r="4255" spans="1:22">
      <c r="A4255" t="n">
        <v>35887</v>
      </c>
      <c r="B4255" s="26" t="n">
        <v>16</v>
      </c>
      <c r="C4255" s="7" t="n">
        <v>0</v>
      </c>
    </row>
    <row r="4256" spans="1:22">
      <c r="A4256" t="s">
        <v>4</v>
      </c>
      <c r="B4256" s="4" t="s">
        <v>5</v>
      </c>
      <c r="C4256" s="4" t="s">
        <v>10</v>
      </c>
      <c r="D4256" s="4" t="s">
        <v>15</v>
      </c>
      <c r="E4256" s="4" t="s">
        <v>15</v>
      </c>
      <c r="F4256" s="4" t="s">
        <v>6</v>
      </c>
    </row>
    <row r="4257" spans="1:6">
      <c r="A4257" t="n">
        <v>35890</v>
      </c>
      <c r="B4257" s="23" t="n">
        <v>20</v>
      </c>
      <c r="C4257" s="7" t="n">
        <v>61495</v>
      </c>
      <c r="D4257" s="7" t="n">
        <v>3</v>
      </c>
      <c r="E4257" s="7" t="n">
        <v>10</v>
      </c>
      <c r="F4257" s="7" t="s">
        <v>93</v>
      </c>
    </row>
    <row r="4258" spans="1:6">
      <c r="A4258" t="s">
        <v>4</v>
      </c>
      <c r="B4258" s="4" t="s">
        <v>5</v>
      </c>
      <c r="C4258" s="4" t="s">
        <v>10</v>
      </c>
    </row>
    <row r="4259" spans="1:6">
      <c r="A4259" t="n">
        <v>35908</v>
      </c>
      <c r="B4259" s="26" t="n">
        <v>16</v>
      </c>
      <c r="C4259" s="7" t="n">
        <v>0</v>
      </c>
    </row>
    <row r="4260" spans="1:6">
      <c r="A4260" t="s">
        <v>4</v>
      </c>
      <c r="B4260" s="4" t="s">
        <v>5</v>
      </c>
      <c r="C4260" s="4" t="s">
        <v>10</v>
      </c>
      <c r="D4260" s="4" t="s">
        <v>15</v>
      </c>
      <c r="E4260" s="4" t="s">
        <v>15</v>
      </c>
      <c r="F4260" s="4" t="s">
        <v>6</v>
      </c>
    </row>
    <row r="4261" spans="1:6">
      <c r="A4261" t="n">
        <v>35911</v>
      </c>
      <c r="B4261" s="23" t="n">
        <v>20</v>
      </c>
      <c r="C4261" s="7" t="n">
        <v>61496</v>
      </c>
      <c r="D4261" s="7" t="n">
        <v>3</v>
      </c>
      <c r="E4261" s="7" t="n">
        <v>10</v>
      </c>
      <c r="F4261" s="7" t="s">
        <v>93</v>
      </c>
    </row>
    <row r="4262" spans="1:6">
      <c r="A4262" t="s">
        <v>4</v>
      </c>
      <c r="B4262" s="4" t="s">
        <v>5</v>
      </c>
      <c r="C4262" s="4" t="s">
        <v>10</v>
      </c>
    </row>
    <row r="4263" spans="1:6">
      <c r="A4263" t="n">
        <v>35929</v>
      </c>
      <c r="B4263" s="26" t="n">
        <v>16</v>
      </c>
      <c r="C4263" s="7" t="n">
        <v>0</v>
      </c>
    </row>
    <row r="4264" spans="1:6">
      <c r="A4264" t="s">
        <v>4</v>
      </c>
      <c r="B4264" s="4" t="s">
        <v>5</v>
      </c>
      <c r="C4264" s="4" t="s">
        <v>10</v>
      </c>
      <c r="D4264" s="4" t="s">
        <v>15</v>
      </c>
      <c r="E4264" s="4" t="s">
        <v>15</v>
      </c>
      <c r="F4264" s="4" t="s">
        <v>6</v>
      </c>
    </row>
    <row r="4265" spans="1:6">
      <c r="A4265" t="n">
        <v>35932</v>
      </c>
      <c r="B4265" s="23" t="n">
        <v>20</v>
      </c>
      <c r="C4265" s="7" t="n">
        <v>7032</v>
      </c>
      <c r="D4265" s="7" t="n">
        <v>3</v>
      </c>
      <c r="E4265" s="7" t="n">
        <v>10</v>
      </c>
      <c r="F4265" s="7" t="s">
        <v>93</v>
      </c>
    </row>
    <row r="4266" spans="1:6">
      <c r="A4266" t="s">
        <v>4</v>
      </c>
      <c r="B4266" s="4" t="s">
        <v>5</v>
      </c>
      <c r="C4266" s="4" t="s">
        <v>10</v>
      </c>
    </row>
    <row r="4267" spans="1:6">
      <c r="A4267" t="n">
        <v>35950</v>
      </c>
      <c r="B4267" s="26" t="n">
        <v>16</v>
      </c>
      <c r="C4267" s="7" t="n">
        <v>0</v>
      </c>
    </row>
    <row r="4268" spans="1:6">
      <c r="A4268" t="s">
        <v>4</v>
      </c>
      <c r="B4268" s="4" t="s">
        <v>5</v>
      </c>
      <c r="C4268" s="4" t="s">
        <v>10</v>
      </c>
      <c r="D4268" s="4" t="s">
        <v>15</v>
      </c>
      <c r="E4268" s="4" t="s">
        <v>15</v>
      </c>
      <c r="F4268" s="4" t="s">
        <v>6</v>
      </c>
    </row>
    <row r="4269" spans="1:6">
      <c r="A4269" t="n">
        <v>35953</v>
      </c>
      <c r="B4269" s="23" t="n">
        <v>20</v>
      </c>
      <c r="C4269" s="7" t="n">
        <v>28</v>
      </c>
      <c r="D4269" s="7" t="n">
        <v>3</v>
      </c>
      <c r="E4269" s="7" t="n">
        <v>10</v>
      </c>
      <c r="F4269" s="7" t="s">
        <v>93</v>
      </c>
    </row>
    <row r="4270" spans="1:6">
      <c r="A4270" t="s">
        <v>4</v>
      </c>
      <c r="B4270" s="4" t="s">
        <v>5</v>
      </c>
      <c r="C4270" s="4" t="s">
        <v>10</v>
      </c>
    </row>
    <row r="4271" spans="1:6">
      <c r="A4271" t="n">
        <v>35971</v>
      </c>
      <c r="B4271" s="26" t="n">
        <v>16</v>
      </c>
      <c r="C4271" s="7" t="n">
        <v>0</v>
      </c>
    </row>
    <row r="4272" spans="1:6">
      <c r="A4272" t="s">
        <v>4</v>
      </c>
      <c r="B4272" s="4" t="s">
        <v>5</v>
      </c>
      <c r="C4272" s="4" t="s">
        <v>10</v>
      </c>
      <c r="D4272" s="4" t="s">
        <v>15</v>
      </c>
      <c r="E4272" s="4" t="s">
        <v>15</v>
      </c>
      <c r="F4272" s="4" t="s">
        <v>6</v>
      </c>
    </row>
    <row r="4273" spans="1:6">
      <c r="A4273" t="n">
        <v>35974</v>
      </c>
      <c r="B4273" s="23" t="n">
        <v>20</v>
      </c>
      <c r="C4273" s="7" t="n">
        <v>29</v>
      </c>
      <c r="D4273" s="7" t="n">
        <v>3</v>
      </c>
      <c r="E4273" s="7" t="n">
        <v>10</v>
      </c>
      <c r="F4273" s="7" t="s">
        <v>93</v>
      </c>
    </row>
    <row r="4274" spans="1:6">
      <c r="A4274" t="s">
        <v>4</v>
      </c>
      <c r="B4274" s="4" t="s">
        <v>5</v>
      </c>
      <c r="C4274" s="4" t="s">
        <v>10</v>
      </c>
    </row>
    <row r="4275" spans="1:6">
      <c r="A4275" t="n">
        <v>35992</v>
      </c>
      <c r="B4275" s="26" t="n">
        <v>16</v>
      </c>
      <c r="C4275" s="7" t="n">
        <v>0</v>
      </c>
    </row>
    <row r="4276" spans="1:6">
      <c r="A4276" t="s">
        <v>4</v>
      </c>
      <c r="B4276" s="4" t="s">
        <v>5</v>
      </c>
      <c r="C4276" s="4" t="s">
        <v>10</v>
      </c>
      <c r="D4276" s="4" t="s">
        <v>15</v>
      </c>
      <c r="E4276" s="4" t="s">
        <v>15</v>
      </c>
      <c r="F4276" s="4" t="s">
        <v>6</v>
      </c>
    </row>
    <row r="4277" spans="1:6">
      <c r="A4277" t="n">
        <v>35995</v>
      </c>
      <c r="B4277" s="23" t="n">
        <v>20</v>
      </c>
      <c r="C4277" s="7" t="n">
        <v>33</v>
      </c>
      <c r="D4277" s="7" t="n">
        <v>3</v>
      </c>
      <c r="E4277" s="7" t="n">
        <v>10</v>
      </c>
      <c r="F4277" s="7" t="s">
        <v>93</v>
      </c>
    </row>
    <row r="4278" spans="1:6">
      <c r="A4278" t="s">
        <v>4</v>
      </c>
      <c r="B4278" s="4" t="s">
        <v>5</v>
      </c>
      <c r="C4278" s="4" t="s">
        <v>10</v>
      </c>
    </row>
    <row r="4279" spans="1:6">
      <c r="A4279" t="n">
        <v>36013</v>
      </c>
      <c r="B4279" s="26" t="n">
        <v>16</v>
      </c>
      <c r="C4279" s="7" t="n">
        <v>0</v>
      </c>
    </row>
    <row r="4280" spans="1:6">
      <c r="A4280" t="s">
        <v>4</v>
      </c>
      <c r="B4280" s="4" t="s">
        <v>5</v>
      </c>
      <c r="C4280" s="4" t="s">
        <v>10</v>
      </c>
      <c r="D4280" s="4" t="s">
        <v>15</v>
      </c>
      <c r="E4280" s="4" t="s">
        <v>15</v>
      </c>
      <c r="F4280" s="4" t="s">
        <v>6</v>
      </c>
    </row>
    <row r="4281" spans="1:6">
      <c r="A4281" t="n">
        <v>36016</v>
      </c>
      <c r="B4281" s="23" t="n">
        <v>20</v>
      </c>
      <c r="C4281" s="7" t="n">
        <v>16</v>
      </c>
      <c r="D4281" s="7" t="n">
        <v>3</v>
      </c>
      <c r="E4281" s="7" t="n">
        <v>10</v>
      </c>
      <c r="F4281" s="7" t="s">
        <v>93</v>
      </c>
    </row>
    <row r="4282" spans="1:6">
      <c r="A4282" t="s">
        <v>4</v>
      </c>
      <c r="B4282" s="4" t="s">
        <v>5</v>
      </c>
      <c r="C4282" s="4" t="s">
        <v>10</v>
      </c>
    </row>
    <row r="4283" spans="1:6">
      <c r="A4283" t="n">
        <v>36034</v>
      </c>
      <c r="B4283" s="26" t="n">
        <v>16</v>
      </c>
      <c r="C4283" s="7" t="n">
        <v>0</v>
      </c>
    </row>
    <row r="4284" spans="1:6">
      <c r="A4284" t="s">
        <v>4</v>
      </c>
      <c r="B4284" s="4" t="s">
        <v>5</v>
      </c>
      <c r="C4284" s="4" t="s">
        <v>10</v>
      </c>
      <c r="D4284" s="4" t="s">
        <v>10</v>
      </c>
      <c r="E4284" s="4" t="s">
        <v>10</v>
      </c>
    </row>
    <row r="4285" spans="1:6">
      <c r="A4285" t="n">
        <v>36037</v>
      </c>
      <c r="B4285" s="67" t="n">
        <v>61</v>
      </c>
      <c r="C4285" s="7" t="n">
        <v>28</v>
      </c>
      <c r="D4285" s="7" t="n">
        <v>0</v>
      </c>
      <c r="E4285" s="7" t="n">
        <v>0</v>
      </c>
    </row>
    <row r="4286" spans="1:6">
      <c r="A4286" t="s">
        <v>4</v>
      </c>
      <c r="B4286" s="4" t="s">
        <v>5</v>
      </c>
      <c r="C4286" s="4" t="s">
        <v>10</v>
      </c>
      <c r="D4286" s="4" t="s">
        <v>10</v>
      </c>
      <c r="E4286" s="4" t="s">
        <v>10</v>
      </c>
    </row>
    <row r="4287" spans="1:6">
      <c r="A4287" t="n">
        <v>36044</v>
      </c>
      <c r="B4287" s="67" t="n">
        <v>61</v>
      </c>
      <c r="C4287" s="7" t="n">
        <v>29</v>
      </c>
      <c r="D4287" s="7" t="n">
        <v>0</v>
      </c>
      <c r="E4287" s="7" t="n">
        <v>0</v>
      </c>
    </row>
    <row r="4288" spans="1:6">
      <c r="A4288" t="s">
        <v>4</v>
      </c>
      <c r="B4288" s="4" t="s">
        <v>5</v>
      </c>
      <c r="C4288" s="4" t="s">
        <v>10</v>
      </c>
      <c r="D4288" s="4" t="s">
        <v>10</v>
      </c>
      <c r="E4288" s="4" t="s">
        <v>10</v>
      </c>
    </row>
    <row r="4289" spans="1:6">
      <c r="A4289" t="n">
        <v>36051</v>
      </c>
      <c r="B4289" s="67" t="n">
        <v>61</v>
      </c>
      <c r="C4289" s="7" t="n">
        <v>0</v>
      </c>
      <c r="D4289" s="7" t="n">
        <v>16</v>
      </c>
      <c r="E4289" s="7" t="n">
        <v>0</v>
      </c>
    </row>
    <row r="4290" spans="1:6">
      <c r="A4290" t="s">
        <v>4</v>
      </c>
      <c r="B4290" s="4" t="s">
        <v>5</v>
      </c>
      <c r="C4290" s="4" t="s">
        <v>10</v>
      </c>
      <c r="D4290" s="4" t="s">
        <v>10</v>
      </c>
      <c r="E4290" s="4" t="s">
        <v>10</v>
      </c>
    </row>
    <row r="4291" spans="1:6">
      <c r="A4291" t="n">
        <v>36058</v>
      </c>
      <c r="B4291" s="67" t="n">
        <v>61</v>
      </c>
      <c r="C4291" s="7" t="n">
        <v>61491</v>
      </c>
      <c r="D4291" s="7" t="n">
        <v>16</v>
      </c>
      <c r="E4291" s="7" t="n">
        <v>0</v>
      </c>
    </row>
    <row r="4292" spans="1:6">
      <c r="A4292" t="s">
        <v>4</v>
      </c>
      <c r="B4292" s="4" t="s">
        <v>5</v>
      </c>
      <c r="C4292" s="4" t="s">
        <v>10</v>
      </c>
      <c r="D4292" s="4" t="s">
        <v>10</v>
      </c>
      <c r="E4292" s="4" t="s">
        <v>10</v>
      </c>
    </row>
    <row r="4293" spans="1:6">
      <c r="A4293" t="n">
        <v>36065</v>
      </c>
      <c r="B4293" s="67" t="n">
        <v>61</v>
      </c>
      <c r="C4293" s="7" t="n">
        <v>61492</v>
      </c>
      <c r="D4293" s="7" t="n">
        <v>16</v>
      </c>
      <c r="E4293" s="7" t="n">
        <v>0</v>
      </c>
    </row>
    <row r="4294" spans="1:6">
      <c r="A4294" t="s">
        <v>4</v>
      </c>
      <c r="B4294" s="4" t="s">
        <v>5</v>
      </c>
      <c r="C4294" s="4" t="s">
        <v>10</v>
      </c>
      <c r="D4294" s="4" t="s">
        <v>10</v>
      </c>
      <c r="E4294" s="4" t="s">
        <v>10</v>
      </c>
    </row>
    <row r="4295" spans="1:6">
      <c r="A4295" t="n">
        <v>36072</v>
      </c>
      <c r="B4295" s="67" t="n">
        <v>61</v>
      </c>
      <c r="C4295" s="7" t="n">
        <v>61493</v>
      </c>
      <c r="D4295" s="7" t="n">
        <v>16</v>
      </c>
      <c r="E4295" s="7" t="n">
        <v>0</v>
      </c>
    </row>
    <row r="4296" spans="1:6">
      <c r="A4296" t="s">
        <v>4</v>
      </c>
      <c r="B4296" s="4" t="s">
        <v>5</v>
      </c>
      <c r="C4296" s="4" t="s">
        <v>10</v>
      </c>
      <c r="D4296" s="4" t="s">
        <v>10</v>
      </c>
      <c r="E4296" s="4" t="s">
        <v>10</v>
      </c>
    </row>
    <row r="4297" spans="1:6">
      <c r="A4297" t="n">
        <v>36079</v>
      </c>
      <c r="B4297" s="67" t="n">
        <v>61</v>
      </c>
      <c r="C4297" s="7" t="n">
        <v>61494</v>
      </c>
      <c r="D4297" s="7" t="n">
        <v>16</v>
      </c>
      <c r="E4297" s="7" t="n">
        <v>0</v>
      </c>
    </row>
    <row r="4298" spans="1:6">
      <c r="A4298" t="s">
        <v>4</v>
      </c>
      <c r="B4298" s="4" t="s">
        <v>5</v>
      </c>
      <c r="C4298" s="4" t="s">
        <v>10</v>
      </c>
      <c r="D4298" s="4" t="s">
        <v>10</v>
      </c>
      <c r="E4298" s="4" t="s">
        <v>10</v>
      </c>
    </row>
    <row r="4299" spans="1:6">
      <c r="A4299" t="n">
        <v>36086</v>
      </c>
      <c r="B4299" s="67" t="n">
        <v>61</v>
      </c>
      <c r="C4299" s="7" t="n">
        <v>61495</v>
      </c>
      <c r="D4299" s="7" t="n">
        <v>16</v>
      </c>
      <c r="E4299" s="7" t="n">
        <v>0</v>
      </c>
    </row>
    <row r="4300" spans="1:6">
      <c r="A4300" t="s">
        <v>4</v>
      </c>
      <c r="B4300" s="4" t="s">
        <v>5</v>
      </c>
      <c r="C4300" s="4" t="s">
        <v>10</v>
      </c>
      <c r="D4300" s="4" t="s">
        <v>10</v>
      </c>
      <c r="E4300" s="4" t="s">
        <v>10</v>
      </c>
    </row>
    <row r="4301" spans="1:6">
      <c r="A4301" t="n">
        <v>36093</v>
      </c>
      <c r="B4301" s="67" t="n">
        <v>61</v>
      </c>
      <c r="C4301" s="7" t="n">
        <v>61496</v>
      </c>
      <c r="D4301" s="7" t="n">
        <v>16</v>
      </c>
      <c r="E4301" s="7" t="n">
        <v>0</v>
      </c>
    </row>
    <row r="4302" spans="1:6">
      <c r="A4302" t="s">
        <v>4</v>
      </c>
      <c r="B4302" s="4" t="s">
        <v>5</v>
      </c>
      <c r="C4302" s="4" t="s">
        <v>10</v>
      </c>
      <c r="D4302" s="4" t="s">
        <v>10</v>
      </c>
      <c r="E4302" s="4" t="s">
        <v>21</v>
      </c>
      <c r="F4302" s="4" t="s">
        <v>15</v>
      </c>
    </row>
    <row r="4303" spans="1:6">
      <c r="A4303" t="n">
        <v>36100</v>
      </c>
      <c r="B4303" s="66" t="n">
        <v>53</v>
      </c>
      <c r="C4303" s="7" t="n">
        <v>0</v>
      </c>
      <c r="D4303" s="7" t="n">
        <v>16</v>
      </c>
      <c r="E4303" s="7" t="n">
        <v>0</v>
      </c>
      <c r="F4303" s="7" t="n">
        <v>0</v>
      </c>
    </row>
    <row r="4304" spans="1:6">
      <c r="A4304" t="s">
        <v>4</v>
      </c>
      <c r="B4304" s="4" t="s">
        <v>5</v>
      </c>
      <c r="C4304" s="4" t="s">
        <v>10</v>
      </c>
      <c r="D4304" s="4" t="s">
        <v>10</v>
      </c>
      <c r="E4304" s="4" t="s">
        <v>21</v>
      </c>
      <c r="F4304" s="4" t="s">
        <v>15</v>
      </c>
    </row>
    <row r="4305" spans="1:6">
      <c r="A4305" t="n">
        <v>36110</v>
      </c>
      <c r="B4305" s="66" t="n">
        <v>53</v>
      </c>
      <c r="C4305" s="7" t="n">
        <v>61491</v>
      </c>
      <c r="D4305" s="7" t="n">
        <v>16</v>
      </c>
      <c r="E4305" s="7" t="n">
        <v>0</v>
      </c>
      <c r="F4305" s="7" t="n">
        <v>0</v>
      </c>
    </row>
    <row r="4306" spans="1:6">
      <c r="A4306" t="s">
        <v>4</v>
      </c>
      <c r="B4306" s="4" t="s">
        <v>5</v>
      </c>
      <c r="C4306" s="4" t="s">
        <v>10</v>
      </c>
      <c r="D4306" s="4" t="s">
        <v>10</v>
      </c>
      <c r="E4306" s="4" t="s">
        <v>21</v>
      </c>
      <c r="F4306" s="4" t="s">
        <v>15</v>
      </c>
    </row>
    <row r="4307" spans="1:6">
      <c r="A4307" t="n">
        <v>36120</v>
      </c>
      <c r="B4307" s="66" t="n">
        <v>53</v>
      </c>
      <c r="C4307" s="7" t="n">
        <v>61492</v>
      </c>
      <c r="D4307" s="7" t="n">
        <v>16</v>
      </c>
      <c r="E4307" s="7" t="n">
        <v>0</v>
      </c>
      <c r="F4307" s="7" t="n">
        <v>0</v>
      </c>
    </row>
    <row r="4308" spans="1:6">
      <c r="A4308" t="s">
        <v>4</v>
      </c>
      <c r="B4308" s="4" t="s">
        <v>5</v>
      </c>
      <c r="C4308" s="4" t="s">
        <v>10</v>
      </c>
      <c r="D4308" s="4" t="s">
        <v>10</v>
      </c>
      <c r="E4308" s="4" t="s">
        <v>21</v>
      </c>
      <c r="F4308" s="4" t="s">
        <v>15</v>
      </c>
    </row>
    <row r="4309" spans="1:6">
      <c r="A4309" t="n">
        <v>36130</v>
      </c>
      <c r="B4309" s="66" t="n">
        <v>53</v>
      </c>
      <c r="C4309" s="7" t="n">
        <v>61493</v>
      </c>
      <c r="D4309" s="7" t="n">
        <v>16</v>
      </c>
      <c r="E4309" s="7" t="n">
        <v>0</v>
      </c>
      <c r="F4309" s="7" t="n">
        <v>0</v>
      </c>
    </row>
    <row r="4310" spans="1:6">
      <c r="A4310" t="s">
        <v>4</v>
      </c>
      <c r="B4310" s="4" t="s">
        <v>5</v>
      </c>
      <c r="C4310" s="4" t="s">
        <v>10</v>
      </c>
      <c r="D4310" s="4" t="s">
        <v>10</v>
      </c>
      <c r="E4310" s="4" t="s">
        <v>21</v>
      </c>
      <c r="F4310" s="4" t="s">
        <v>15</v>
      </c>
    </row>
    <row r="4311" spans="1:6">
      <c r="A4311" t="n">
        <v>36140</v>
      </c>
      <c r="B4311" s="66" t="n">
        <v>53</v>
      </c>
      <c r="C4311" s="7" t="n">
        <v>61494</v>
      </c>
      <c r="D4311" s="7" t="n">
        <v>16</v>
      </c>
      <c r="E4311" s="7" t="n">
        <v>0</v>
      </c>
      <c r="F4311" s="7" t="n">
        <v>0</v>
      </c>
    </row>
    <row r="4312" spans="1:6">
      <c r="A4312" t="s">
        <v>4</v>
      </c>
      <c r="B4312" s="4" t="s">
        <v>5</v>
      </c>
      <c r="C4312" s="4" t="s">
        <v>10</v>
      </c>
      <c r="D4312" s="4" t="s">
        <v>10</v>
      </c>
      <c r="E4312" s="4" t="s">
        <v>21</v>
      </c>
      <c r="F4312" s="4" t="s">
        <v>15</v>
      </c>
    </row>
    <row r="4313" spans="1:6">
      <c r="A4313" t="n">
        <v>36150</v>
      </c>
      <c r="B4313" s="66" t="n">
        <v>53</v>
      </c>
      <c r="C4313" s="7" t="n">
        <v>61495</v>
      </c>
      <c r="D4313" s="7" t="n">
        <v>16</v>
      </c>
      <c r="E4313" s="7" t="n">
        <v>0</v>
      </c>
      <c r="F4313" s="7" t="n">
        <v>0</v>
      </c>
    </row>
    <row r="4314" spans="1:6">
      <c r="A4314" t="s">
        <v>4</v>
      </c>
      <c r="B4314" s="4" t="s">
        <v>5</v>
      </c>
      <c r="C4314" s="4" t="s">
        <v>10</v>
      </c>
      <c r="D4314" s="4" t="s">
        <v>10</v>
      </c>
      <c r="E4314" s="4" t="s">
        <v>21</v>
      </c>
      <c r="F4314" s="4" t="s">
        <v>15</v>
      </c>
    </row>
    <row r="4315" spans="1:6">
      <c r="A4315" t="n">
        <v>36160</v>
      </c>
      <c r="B4315" s="66" t="n">
        <v>53</v>
      </c>
      <c r="C4315" s="7" t="n">
        <v>61496</v>
      </c>
      <c r="D4315" s="7" t="n">
        <v>16</v>
      </c>
      <c r="E4315" s="7" t="n">
        <v>0</v>
      </c>
      <c r="F4315" s="7" t="n">
        <v>0</v>
      </c>
    </row>
    <row r="4316" spans="1:6">
      <c r="A4316" t="s">
        <v>4</v>
      </c>
      <c r="B4316" s="4" t="s">
        <v>5</v>
      </c>
      <c r="C4316" s="4" t="s">
        <v>10</v>
      </c>
      <c r="D4316" s="4" t="s">
        <v>10</v>
      </c>
      <c r="E4316" s="4" t="s">
        <v>21</v>
      </c>
      <c r="F4316" s="4" t="s">
        <v>15</v>
      </c>
    </row>
    <row r="4317" spans="1:6">
      <c r="A4317" t="n">
        <v>36170</v>
      </c>
      <c r="B4317" s="66" t="n">
        <v>53</v>
      </c>
      <c r="C4317" s="7" t="n">
        <v>7032</v>
      </c>
      <c r="D4317" s="7" t="n">
        <v>16</v>
      </c>
      <c r="E4317" s="7" t="n">
        <v>0</v>
      </c>
      <c r="F4317" s="7" t="n">
        <v>0</v>
      </c>
    </row>
    <row r="4318" spans="1:6">
      <c r="A4318" t="s">
        <v>4</v>
      </c>
      <c r="B4318" s="4" t="s">
        <v>5</v>
      </c>
      <c r="C4318" s="4" t="s">
        <v>10</v>
      </c>
      <c r="D4318" s="4" t="s">
        <v>21</v>
      </c>
      <c r="E4318" s="4" t="s">
        <v>21</v>
      </c>
      <c r="F4318" s="4" t="s">
        <v>21</v>
      </c>
      <c r="G4318" s="4" t="s">
        <v>10</v>
      </c>
      <c r="H4318" s="4" t="s">
        <v>10</v>
      </c>
    </row>
    <row r="4319" spans="1:6">
      <c r="A4319" t="n">
        <v>36180</v>
      </c>
      <c r="B4319" s="70" t="n">
        <v>60</v>
      </c>
      <c r="C4319" s="7" t="n">
        <v>16</v>
      </c>
      <c r="D4319" s="7" t="n">
        <v>0</v>
      </c>
      <c r="E4319" s="7" t="n">
        <v>-15</v>
      </c>
      <c r="F4319" s="7" t="n">
        <v>0</v>
      </c>
      <c r="G4319" s="7" t="n">
        <v>0</v>
      </c>
      <c r="H4319" s="7" t="n">
        <v>0</v>
      </c>
    </row>
    <row r="4320" spans="1:6">
      <c r="A4320" t="s">
        <v>4</v>
      </c>
      <c r="B4320" s="4" t="s">
        <v>5</v>
      </c>
      <c r="C4320" s="4" t="s">
        <v>10</v>
      </c>
      <c r="D4320" s="4" t="s">
        <v>21</v>
      </c>
      <c r="E4320" s="4" t="s">
        <v>21</v>
      </c>
      <c r="F4320" s="4" t="s">
        <v>21</v>
      </c>
      <c r="G4320" s="4" t="s">
        <v>10</v>
      </c>
      <c r="H4320" s="4" t="s">
        <v>10</v>
      </c>
    </row>
    <row r="4321" spans="1:8">
      <c r="A4321" t="n">
        <v>36199</v>
      </c>
      <c r="B4321" s="70" t="n">
        <v>60</v>
      </c>
      <c r="C4321" s="7" t="n">
        <v>33</v>
      </c>
      <c r="D4321" s="7" t="n">
        <v>0</v>
      </c>
      <c r="E4321" s="7" t="n">
        <v>-15</v>
      </c>
      <c r="F4321" s="7" t="n">
        <v>0</v>
      </c>
      <c r="G4321" s="7" t="n">
        <v>0</v>
      </c>
      <c r="H4321" s="7" t="n">
        <v>0</v>
      </c>
    </row>
    <row r="4322" spans="1:8">
      <c r="A4322" t="s">
        <v>4</v>
      </c>
      <c r="B4322" s="4" t="s">
        <v>5</v>
      </c>
      <c r="C4322" s="4" t="s">
        <v>15</v>
      </c>
      <c r="D4322" s="4" t="s">
        <v>10</v>
      </c>
      <c r="E4322" s="4" t="s">
        <v>15</v>
      </c>
      <c r="F4322" s="4" t="s">
        <v>6</v>
      </c>
      <c r="G4322" s="4" t="s">
        <v>6</v>
      </c>
      <c r="H4322" s="4" t="s">
        <v>6</v>
      </c>
      <c r="I4322" s="4" t="s">
        <v>6</v>
      </c>
      <c r="J4322" s="4" t="s">
        <v>6</v>
      </c>
      <c r="K4322" s="4" t="s">
        <v>6</v>
      </c>
      <c r="L4322" s="4" t="s">
        <v>6</v>
      </c>
      <c r="M4322" s="4" t="s">
        <v>6</v>
      </c>
      <c r="N4322" s="4" t="s">
        <v>6</v>
      </c>
      <c r="O4322" s="4" t="s">
        <v>6</v>
      </c>
      <c r="P4322" s="4" t="s">
        <v>6</v>
      </c>
      <c r="Q4322" s="4" t="s">
        <v>6</v>
      </c>
      <c r="R4322" s="4" t="s">
        <v>6</v>
      </c>
      <c r="S4322" s="4" t="s">
        <v>6</v>
      </c>
      <c r="T4322" s="4" t="s">
        <v>6</v>
      </c>
      <c r="U4322" s="4" t="s">
        <v>6</v>
      </c>
    </row>
    <row r="4323" spans="1:8">
      <c r="A4323" t="n">
        <v>36218</v>
      </c>
      <c r="B4323" s="49" t="n">
        <v>36</v>
      </c>
      <c r="C4323" s="7" t="n">
        <v>8</v>
      </c>
      <c r="D4323" s="7" t="n">
        <v>28</v>
      </c>
      <c r="E4323" s="7" t="n">
        <v>0</v>
      </c>
      <c r="F4323" s="7" t="s">
        <v>100</v>
      </c>
      <c r="G4323" s="7" t="s">
        <v>272</v>
      </c>
      <c r="H4323" s="7" t="s">
        <v>273</v>
      </c>
      <c r="I4323" s="7" t="s">
        <v>268</v>
      </c>
      <c r="J4323" s="7" t="s">
        <v>14</v>
      </c>
      <c r="K4323" s="7" t="s">
        <v>14</v>
      </c>
      <c r="L4323" s="7" t="s">
        <v>14</v>
      </c>
      <c r="M4323" s="7" t="s">
        <v>14</v>
      </c>
      <c r="N4323" s="7" t="s">
        <v>14</v>
      </c>
      <c r="O4323" s="7" t="s">
        <v>14</v>
      </c>
      <c r="P4323" s="7" t="s">
        <v>14</v>
      </c>
      <c r="Q4323" s="7" t="s">
        <v>14</v>
      </c>
      <c r="R4323" s="7" t="s">
        <v>14</v>
      </c>
      <c r="S4323" s="7" t="s">
        <v>14</v>
      </c>
      <c r="T4323" s="7" t="s">
        <v>14</v>
      </c>
      <c r="U4323" s="7" t="s">
        <v>14</v>
      </c>
    </row>
    <row r="4324" spans="1:8">
      <c r="A4324" t="s">
        <v>4</v>
      </c>
      <c r="B4324" s="4" t="s">
        <v>5</v>
      </c>
      <c r="C4324" s="4" t="s">
        <v>15</v>
      </c>
      <c r="D4324" s="4" t="s">
        <v>10</v>
      </c>
      <c r="E4324" s="4" t="s">
        <v>15</v>
      </c>
      <c r="F4324" s="4" t="s">
        <v>6</v>
      </c>
      <c r="G4324" s="4" t="s">
        <v>6</v>
      </c>
      <c r="H4324" s="4" t="s">
        <v>6</v>
      </c>
      <c r="I4324" s="4" t="s">
        <v>6</v>
      </c>
      <c r="J4324" s="4" t="s">
        <v>6</v>
      </c>
      <c r="K4324" s="4" t="s">
        <v>6</v>
      </c>
      <c r="L4324" s="4" t="s">
        <v>6</v>
      </c>
      <c r="M4324" s="4" t="s">
        <v>6</v>
      </c>
      <c r="N4324" s="4" t="s">
        <v>6</v>
      </c>
      <c r="O4324" s="4" t="s">
        <v>6</v>
      </c>
      <c r="P4324" s="4" t="s">
        <v>6</v>
      </c>
      <c r="Q4324" s="4" t="s">
        <v>6</v>
      </c>
      <c r="R4324" s="4" t="s">
        <v>6</v>
      </c>
      <c r="S4324" s="4" t="s">
        <v>6</v>
      </c>
      <c r="T4324" s="4" t="s">
        <v>6</v>
      </c>
      <c r="U4324" s="4" t="s">
        <v>6</v>
      </c>
    </row>
    <row r="4325" spans="1:8">
      <c r="A4325" t="n">
        <v>36279</v>
      </c>
      <c r="B4325" s="49" t="n">
        <v>36</v>
      </c>
      <c r="C4325" s="7" t="n">
        <v>8</v>
      </c>
      <c r="D4325" s="7" t="n">
        <v>16</v>
      </c>
      <c r="E4325" s="7" t="n">
        <v>0</v>
      </c>
      <c r="F4325" s="7" t="s">
        <v>376</v>
      </c>
      <c r="G4325" s="7" t="s">
        <v>267</v>
      </c>
      <c r="H4325" s="7" t="s">
        <v>268</v>
      </c>
      <c r="I4325" s="7" t="s">
        <v>274</v>
      </c>
      <c r="J4325" s="7" t="s">
        <v>275</v>
      </c>
      <c r="K4325" s="7" t="s">
        <v>14</v>
      </c>
      <c r="L4325" s="7" t="s">
        <v>14</v>
      </c>
      <c r="M4325" s="7" t="s">
        <v>14</v>
      </c>
      <c r="N4325" s="7" t="s">
        <v>14</v>
      </c>
      <c r="O4325" s="7" t="s">
        <v>14</v>
      </c>
      <c r="P4325" s="7" t="s">
        <v>14</v>
      </c>
      <c r="Q4325" s="7" t="s">
        <v>14</v>
      </c>
      <c r="R4325" s="7" t="s">
        <v>14</v>
      </c>
      <c r="S4325" s="7" t="s">
        <v>14</v>
      </c>
      <c r="T4325" s="7" t="s">
        <v>14</v>
      </c>
      <c r="U4325" s="7" t="s">
        <v>14</v>
      </c>
    </row>
    <row r="4326" spans="1:8">
      <c r="A4326" t="s">
        <v>4</v>
      </c>
      <c r="B4326" s="4" t="s">
        <v>5</v>
      </c>
      <c r="C4326" s="4" t="s">
        <v>15</v>
      </c>
      <c r="D4326" s="4" t="s">
        <v>10</v>
      </c>
      <c r="E4326" s="4" t="s">
        <v>15</v>
      </c>
      <c r="F4326" s="4" t="s">
        <v>6</v>
      </c>
      <c r="G4326" s="4" t="s">
        <v>6</v>
      </c>
      <c r="H4326" s="4" t="s">
        <v>6</v>
      </c>
      <c r="I4326" s="4" t="s">
        <v>6</v>
      </c>
      <c r="J4326" s="4" t="s">
        <v>6</v>
      </c>
      <c r="K4326" s="4" t="s">
        <v>6</v>
      </c>
      <c r="L4326" s="4" t="s">
        <v>6</v>
      </c>
      <c r="M4326" s="4" t="s">
        <v>6</v>
      </c>
      <c r="N4326" s="4" t="s">
        <v>6</v>
      </c>
      <c r="O4326" s="4" t="s">
        <v>6</v>
      </c>
      <c r="P4326" s="4" t="s">
        <v>6</v>
      </c>
      <c r="Q4326" s="4" t="s">
        <v>6</v>
      </c>
      <c r="R4326" s="4" t="s">
        <v>6</v>
      </c>
      <c r="S4326" s="4" t="s">
        <v>6</v>
      </c>
      <c r="T4326" s="4" t="s">
        <v>6</v>
      </c>
      <c r="U4326" s="4" t="s">
        <v>6</v>
      </c>
    </row>
    <row r="4327" spans="1:8">
      <c r="A4327" t="n">
        <v>36349</v>
      </c>
      <c r="B4327" s="49" t="n">
        <v>36</v>
      </c>
      <c r="C4327" s="7" t="n">
        <v>8</v>
      </c>
      <c r="D4327" s="7" t="n">
        <v>33</v>
      </c>
      <c r="E4327" s="7" t="n">
        <v>0</v>
      </c>
      <c r="F4327" s="7" t="s">
        <v>376</v>
      </c>
      <c r="G4327" s="7" t="s">
        <v>267</v>
      </c>
      <c r="H4327" s="7" t="s">
        <v>268</v>
      </c>
      <c r="I4327" s="7" t="s">
        <v>278</v>
      </c>
      <c r="J4327" s="7" t="s">
        <v>279</v>
      </c>
      <c r="K4327" s="7" t="s">
        <v>14</v>
      </c>
      <c r="L4327" s="7" t="s">
        <v>14</v>
      </c>
      <c r="M4327" s="7" t="s">
        <v>14</v>
      </c>
      <c r="N4327" s="7" t="s">
        <v>14</v>
      </c>
      <c r="O4327" s="7" t="s">
        <v>14</v>
      </c>
      <c r="P4327" s="7" t="s">
        <v>14</v>
      </c>
      <c r="Q4327" s="7" t="s">
        <v>14</v>
      </c>
      <c r="R4327" s="7" t="s">
        <v>14</v>
      </c>
      <c r="S4327" s="7" t="s">
        <v>14</v>
      </c>
      <c r="T4327" s="7" t="s">
        <v>14</v>
      </c>
      <c r="U4327" s="7" t="s">
        <v>14</v>
      </c>
    </row>
    <row r="4328" spans="1:8">
      <c r="A4328" t="s">
        <v>4</v>
      </c>
      <c r="B4328" s="4" t="s">
        <v>5</v>
      </c>
      <c r="C4328" s="4" t="s">
        <v>15</v>
      </c>
      <c r="D4328" s="4" t="s">
        <v>10</v>
      </c>
      <c r="E4328" s="4" t="s">
        <v>15</v>
      </c>
      <c r="F4328" s="4" t="s">
        <v>6</v>
      </c>
      <c r="G4328" s="4" t="s">
        <v>6</v>
      </c>
      <c r="H4328" s="4" t="s">
        <v>6</v>
      </c>
      <c r="I4328" s="4" t="s">
        <v>6</v>
      </c>
      <c r="J4328" s="4" t="s">
        <v>6</v>
      </c>
      <c r="K4328" s="4" t="s">
        <v>6</v>
      </c>
      <c r="L4328" s="4" t="s">
        <v>6</v>
      </c>
      <c r="M4328" s="4" t="s">
        <v>6</v>
      </c>
      <c r="N4328" s="4" t="s">
        <v>6</v>
      </c>
      <c r="O4328" s="4" t="s">
        <v>6</v>
      </c>
      <c r="P4328" s="4" t="s">
        <v>6</v>
      </c>
      <c r="Q4328" s="4" t="s">
        <v>6</v>
      </c>
      <c r="R4328" s="4" t="s">
        <v>6</v>
      </c>
      <c r="S4328" s="4" t="s">
        <v>6</v>
      </c>
      <c r="T4328" s="4" t="s">
        <v>6</v>
      </c>
      <c r="U4328" s="4" t="s">
        <v>6</v>
      </c>
    </row>
    <row r="4329" spans="1:8">
      <c r="A4329" t="n">
        <v>36419</v>
      </c>
      <c r="B4329" s="49" t="n">
        <v>36</v>
      </c>
      <c r="C4329" s="7" t="n">
        <v>8</v>
      </c>
      <c r="D4329" s="7" t="n">
        <v>29</v>
      </c>
      <c r="E4329" s="7" t="n">
        <v>0</v>
      </c>
      <c r="F4329" s="7" t="s">
        <v>98</v>
      </c>
      <c r="G4329" s="7" t="s">
        <v>267</v>
      </c>
      <c r="H4329" s="7" t="s">
        <v>268</v>
      </c>
      <c r="I4329" s="7" t="s">
        <v>103</v>
      </c>
      <c r="J4329" s="7" t="s">
        <v>14</v>
      </c>
      <c r="K4329" s="7" t="s">
        <v>14</v>
      </c>
      <c r="L4329" s="7" t="s">
        <v>14</v>
      </c>
      <c r="M4329" s="7" t="s">
        <v>14</v>
      </c>
      <c r="N4329" s="7" t="s">
        <v>14</v>
      </c>
      <c r="O4329" s="7" t="s">
        <v>14</v>
      </c>
      <c r="P4329" s="7" t="s">
        <v>14</v>
      </c>
      <c r="Q4329" s="7" t="s">
        <v>14</v>
      </c>
      <c r="R4329" s="7" t="s">
        <v>14</v>
      </c>
      <c r="S4329" s="7" t="s">
        <v>14</v>
      </c>
      <c r="T4329" s="7" t="s">
        <v>14</v>
      </c>
      <c r="U4329" s="7" t="s">
        <v>14</v>
      </c>
    </row>
    <row r="4330" spans="1:8">
      <c r="A4330" t="s">
        <v>4</v>
      </c>
      <c r="B4330" s="4" t="s">
        <v>5</v>
      </c>
      <c r="C4330" s="4" t="s">
        <v>10</v>
      </c>
      <c r="D4330" s="4" t="s">
        <v>15</v>
      </c>
      <c r="E4330" s="4" t="s">
        <v>15</v>
      </c>
      <c r="F4330" s="4" t="s">
        <v>6</v>
      </c>
    </row>
    <row r="4331" spans="1:8">
      <c r="A4331" t="n">
        <v>36477</v>
      </c>
      <c r="B4331" s="42" t="n">
        <v>47</v>
      </c>
      <c r="C4331" s="7" t="n">
        <v>33</v>
      </c>
      <c r="D4331" s="7" t="n">
        <v>0</v>
      </c>
      <c r="E4331" s="7" t="n">
        <v>0</v>
      </c>
      <c r="F4331" s="7" t="s">
        <v>107</v>
      </c>
    </row>
    <row r="4332" spans="1:8">
      <c r="A4332" t="s">
        <v>4</v>
      </c>
      <c r="B4332" s="4" t="s">
        <v>5</v>
      </c>
      <c r="C4332" s="4" t="s">
        <v>10</v>
      </c>
      <c r="D4332" s="4" t="s">
        <v>15</v>
      </c>
      <c r="E4332" s="4" t="s">
        <v>15</v>
      </c>
      <c r="F4332" s="4" t="s">
        <v>6</v>
      </c>
    </row>
    <row r="4333" spans="1:8">
      <c r="A4333" t="n">
        <v>36499</v>
      </c>
      <c r="B4333" s="42" t="n">
        <v>47</v>
      </c>
      <c r="C4333" s="7" t="n">
        <v>16</v>
      </c>
      <c r="D4333" s="7" t="n">
        <v>0</v>
      </c>
      <c r="E4333" s="7" t="n">
        <v>0</v>
      </c>
      <c r="F4333" s="7" t="s">
        <v>107</v>
      </c>
    </row>
    <row r="4334" spans="1:8">
      <c r="A4334" t="s">
        <v>4</v>
      </c>
      <c r="B4334" s="4" t="s">
        <v>5</v>
      </c>
      <c r="C4334" s="4" t="s">
        <v>10</v>
      </c>
      <c r="D4334" s="4" t="s">
        <v>15</v>
      </c>
      <c r="E4334" s="4" t="s">
        <v>15</v>
      </c>
      <c r="F4334" s="4" t="s">
        <v>6</v>
      </c>
    </row>
    <row r="4335" spans="1:8">
      <c r="A4335" t="n">
        <v>36521</v>
      </c>
      <c r="B4335" s="42" t="n">
        <v>47</v>
      </c>
      <c r="C4335" s="7" t="n">
        <v>29</v>
      </c>
      <c r="D4335" s="7" t="n">
        <v>0</v>
      </c>
      <c r="E4335" s="7" t="n">
        <v>0</v>
      </c>
      <c r="F4335" s="7" t="s">
        <v>107</v>
      </c>
    </row>
    <row r="4336" spans="1:8">
      <c r="A4336" t="s">
        <v>4</v>
      </c>
      <c r="B4336" s="4" t="s">
        <v>5</v>
      </c>
      <c r="C4336" s="4" t="s">
        <v>10</v>
      </c>
      <c r="D4336" s="4" t="s">
        <v>15</v>
      </c>
      <c r="E4336" s="4" t="s">
        <v>15</v>
      </c>
      <c r="F4336" s="4" t="s">
        <v>6</v>
      </c>
    </row>
    <row r="4337" spans="1:21">
      <c r="A4337" t="n">
        <v>36543</v>
      </c>
      <c r="B4337" s="42" t="n">
        <v>47</v>
      </c>
      <c r="C4337" s="7" t="n">
        <v>28</v>
      </c>
      <c r="D4337" s="7" t="n">
        <v>0</v>
      </c>
      <c r="E4337" s="7" t="n">
        <v>0</v>
      </c>
      <c r="F4337" s="7" t="s">
        <v>107</v>
      </c>
    </row>
    <row r="4338" spans="1:21">
      <c r="A4338" t="s">
        <v>4</v>
      </c>
      <c r="B4338" s="4" t="s">
        <v>5</v>
      </c>
      <c r="C4338" s="4" t="s">
        <v>15</v>
      </c>
      <c r="D4338" s="4" t="s">
        <v>10</v>
      </c>
    </row>
    <row r="4339" spans="1:21">
      <c r="A4339" t="n">
        <v>36565</v>
      </c>
      <c r="B4339" s="13" t="n">
        <v>50</v>
      </c>
      <c r="C4339" s="7" t="n">
        <v>55</v>
      </c>
      <c r="D4339" s="7" t="n">
        <v>14425</v>
      </c>
    </row>
    <row r="4340" spans="1:21">
      <c r="A4340" t="s">
        <v>4</v>
      </c>
      <c r="B4340" s="4" t="s">
        <v>5</v>
      </c>
      <c r="C4340" s="4" t="s">
        <v>15</v>
      </c>
      <c r="D4340" s="4" t="s">
        <v>10</v>
      </c>
      <c r="E4340" s="4" t="s">
        <v>9</v>
      </c>
      <c r="F4340" s="4" t="s">
        <v>10</v>
      </c>
      <c r="G4340" s="4" t="s">
        <v>9</v>
      </c>
      <c r="H4340" s="4" t="s">
        <v>15</v>
      </c>
    </row>
    <row r="4341" spans="1:21">
      <c r="A4341" t="n">
        <v>36569</v>
      </c>
      <c r="B4341" s="14" t="n">
        <v>49</v>
      </c>
      <c r="C4341" s="7" t="n">
        <v>0</v>
      </c>
      <c r="D4341" s="7" t="n">
        <v>308</v>
      </c>
      <c r="E4341" s="7" t="n">
        <v>1065353216</v>
      </c>
      <c r="F4341" s="7" t="n">
        <v>0</v>
      </c>
      <c r="G4341" s="7" t="n">
        <v>0</v>
      </c>
      <c r="H4341" s="7" t="n">
        <v>0</v>
      </c>
    </row>
    <row r="4342" spans="1:21">
      <c r="A4342" t="s">
        <v>4</v>
      </c>
      <c r="B4342" s="4" t="s">
        <v>5</v>
      </c>
      <c r="C4342" s="4" t="s">
        <v>15</v>
      </c>
      <c r="D4342" s="4" t="s">
        <v>10</v>
      </c>
    </row>
    <row r="4343" spans="1:21">
      <c r="A4343" t="n">
        <v>36584</v>
      </c>
      <c r="B4343" s="14" t="n">
        <v>49</v>
      </c>
      <c r="C4343" s="7" t="n">
        <v>6</v>
      </c>
      <c r="D4343" s="7" t="n">
        <v>308</v>
      </c>
    </row>
    <row r="4344" spans="1:21">
      <c r="A4344" t="s">
        <v>4</v>
      </c>
      <c r="B4344" s="4" t="s">
        <v>5</v>
      </c>
      <c r="C4344" s="4" t="s">
        <v>15</v>
      </c>
      <c r="D4344" s="4" t="s">
        <v>10</v>
      </c>
      <c r="E4344" s="4" t="s">
        <v>9</v>
      </c>
      <c r="F4344" s="4" t="s">
        <v>10</v>
      </c>
    </row>
    <row r="4345" spans="1:21">
      <c r="A4345" t="n">
        <v>36588</v>
      </c>
      <c r="B4345" s="13" t="n">
        <v>50</v>
      </c>
      <c r="C4345" s="7" t="n">
        <v>3</v>
      </c>
      <c r="D4345" s="7" t="n">
        <v>8200</v>
      </c>
      <c r="E4345" s="7" t="n">
        <v>1050253722</v>
      </c>
      <c r="F4345" s="7" t="n">
        <v>1000</v>
      </c>
    </row>
    <row r="4346" spans="1:21">
      <c r="A4346" t="s">
        <v>4</v>
      </c>
      <c r="B4346" s="4" t="s">
        <v>5</v>
      </c>
      <c r="C4346" s="4" t="s">
        <v>10</v>
      </c>
      <c r="D4346" s="4" t="s">
        <v>21</v>
      </c>
      <c r="E4346" s="4" t="s">
        <v>21</v>
      </c>
      <c r="F4346" s="4" t="s">
        <v>21</v>
      </c>
      <c r="G4346" s="4" t="s">
        <v>21</v>
      </c>
    </row>
    <row r="4347" spans="1:21">
      <c r="A4347" t="n">
        <v>36598</v>
      </c>
      <c r="B4347" s="38" t="n">
        <v>46</v>
      </c>
      <c r="C4347" s="7" t="n">
        <v>0</v>
      </c>
      <c r="D4347" s="7" t="n">
        <v>-0.800000011920929</v>
      </c>
      <c r="E4347" s="7" t="n">
        <v>3.71000003814697</v>
      </c>
      <c r="F4347" s="7" t="n">
        <v>-115.699996948242</v>
      </c>
      <c r="G4347" s="7" t="n">
        <v>180</v>
      </c>
    </row>
    <row r="4348" spans="1:21">
      <c r="A4348" t="s">
        <v>4</v>
      </c>
      <c r="B4348" s="4" t="s">
        <v>5</v>
      </c>
      <c r="C4348" s="4" t="s">
        <v>10</v>
      </c>
      <c r="D4348" s="4" t="s">
        <v>21</v>
      </c>
      <c r="E4348" s="4" t="s">
        <v>21</v>
      </c>
      <c r="F4348" s="4" t="s">
        <v>21</v>
      </c>
      <c r="G4348" s="4" t="s">
        <v>21</v>
      </c>
    </row>
    <row r="4349" spans="1:21">
      <c r="A4349" t="n">
        <v>36617</v>
      </c>
      <c r="B4349" s="38" t="n">
        <v>46</v>
      </c>
      <c r="C4349" s="7" t="n">
        <v>61491</v>
      </c>
      <c r="D4349" s="7" t="n">
        <v>0.800000011920929</v>
      </c>
      <c r="E4349" s="7" t="n">
        <v>3.65000009536743</v>
      </c>
      <c r="F4349" s="7" t="n">
        <v>-115.699996948242</v>
      </c>
      <c r="G4349" s="7" t="n">
        <v>180</v>
      </c>
    </row>
    <row r="4350" spans="1:21">
      <c r="A4350" t="s">
        <v>4</v>
      </c>
      <c r="B4350" s="4" t="s">
        <v>5</v>
      </c>
      <c r="C4350" s="4" t="s">
        <v>10</v>
      </c>
      <c r="D4350" s="4" t="s">
        <v>21</v>
      </c>
      <c r="E4350" s="4" t="s">
        <v>21</v>
      </c>
      <c r="F4350" s="4" t="s">
        <v>21</v>
      </c>
      <c r="G4350" s="4" t="s">
        <v>21</v>
      </c>
    </row>
    <row r="4351" spans="1:21">
      <c r="A4351" t="n">
        <v>36636</v>
      </c>
      <c r="B4351" s="38" t="n">
        <v>46</v>
      </c>
      <c r="C4351" s="7" t="n">
        <v>61492</v>
      </c>
      <c r="D4351" s="7" t="n">
        <v>-1.5</v>
      </c>
      <c r="E4351" s="7" t="n">
        <v>3.65000009536743</v>
      </c>
      <c r="F4351" s="7" t="n">
        <v>-114.300003051758</v>
      </c>
      <c r="G4351" s="7" t="n">
        <v>180</v>
      </c>
    </row>
    <row r="4352" spans="1:21">
      <c r="A4352" t="s">
        <v>4</v>
      </c>
      <c r="B4352" s="4" t="s">
        <v>5</v>
      </c>
      <c r="C4352" s="4" t="s">
        <v>10</v>
      </c>
      <c r="D4352" s="4" t="s">
        <v>21</v>
      </c>
      <c r="E4352" s="4" t="s">
        <v>21</v>
      </c>
      <c r="F4352" s="4" t="s">
        <v>21</v>
      </c>
      <c r="G4352" s="4" t="s">
        <v>21</v>
      </c>
    </row>
    <row r="4353" spans="1:8">
      <c r="A4353" t="n">
        <v>36655</v>
      </c>
      <c r="B4353" s="38" t="n">
        <v>46</v>
      </c>
      <c r="C4353" s="7" t="n">
        <v>61493</v>
      </c>
      <c r="D4353" s="7" t="n">
        <v>0</v>
      </c>
      <c r="E4353" s="7" t="n">
        <v>3.65000009536743</v>
      </c>
      <c r="F4353" s="7" t="n">
        <v>-114.300003051758</v>
      </c>
      <c r="G4353" s="7" t="n">
        <v>180</v>
      </c>
    </row>
    <row r="4354" spans="1:8">
      <c r="A4354" t="s">
        <v>4</v>
      </c>
      <c r="B4354" s="4" t="s">
        <v>5</v>
      </c>
      <c r="C4354" s="4" t="s">
        <v>10</v>
      </c>
      <c r="D4354" s="4" t="s">
        <v>21</v>
      </c>
      <c r="E4354" s="4" t="s">
        <v>21</v>
      </c>
      <c r="F4354" s="4" t="s">
        <v>21</v>
      </c>
      <c r="G4354" s="4" t="s">
        <v>21</v>
      </c>
    </row>
    <row r="4355" spans="1:8">
      <c r="A4355" t="n">
        <v>36674</v>
      </c>
      <c r="B4355" s="38" t="n">
        <v>46</v>
      </c>
      <c r="C4355" s="7" t="n">
        <v>61494</v>
      </c>
      <c r="D4355" s="7" t="n">
        <v>1.5</v>
      </c>
      <c r="E4355" s="7" t="n">
        <v>3.65000009536743</v>
      </c>
      <c r="F4355" s="7" t="n">
        <v>-114.300003051758</v>
      </c>
      <c r="G4355" s="7" t="n">
        <v>180</v>
      </c>
    </row>
    <row r="4356" spans="1:8">
      <c r="A4356" t="s">
        <v>4</v>
      </c>
      <c r="B4356" s="4" t="s">
        <v>5</v>
      </c>
      <c r="C4356" s="4" t="s">
        <v>10</v>
      </c>
      <c r="D4356" s="4" t="s">
        <v>21</v>
      </c>
      <c r="E4356" s="4" t="s">
        <v>21</v>
      </c>
      <c r="F4356" s="4" t="s">
        <v>21</v>
      </c>
      <c r="G4356" s="4" t="s">
        <v>21</v>
      </c>
    </row>
    <row r="4357" spans="1:8">
      <c r="A4357" t="n">
        <v>36693</v>
      </c>
      <c r="B4357" s="38" t="n">
        <v>46</v>
      </c>
      <c r="C4357" s="7" t="n">
        <v>61495</v>
      </c>
      <c r="D4357" s="7" t="n">
        <v>-0.800000011920929</v>
      </c>
      <c r="E4357" s="7" t="n">
        <v>3.65000009536743</v>
      </c>
      <c r="F4357" s="7" t="n">
        <v>-113</v>
      </c>
      <c r="G4357" s="7" t="n">
        <v>180</v>
      </c>
    </row>
    <row r="4358" spans="1:8">
      <c r="A4358" t="s">
        <v>4</v>
      </c>
      <c r="B4358" s="4" t="s">
        <v>5</v>
      </c>
      <c r="C4358" s="4" t="s">
        <v>10</v>
      </c>
      <c r="D4358" s="4" t="s">
        <v>21</v>
      </c>
      <c r="E4358" s="4" t="s">
        <v>21</v>
      </c>
      <c r="F4358" s="4" t="s">
        <v>21</v>
      </c>
      <c r="G4358" s="4" t="s">
        <v>21</v>
      </c>
    </row>
    <row r="4359" spans="1:8">
      <c r="A4359" t="n">
        <v>36712</v>
      </c>
      <c r="B4359" s="38" t="n">
        <v>46</v>
      </c>
      <c r="C4359" s="7" t="n">
        <v>61496</v>
      </c>
      <c r="D4359" s="7" t="n">
        <v>0.800000011920929</v>
      </c>
      <c r="E4359" s="7" t="n">
        <v>3.65000009536743</v>
      </c>
      <c r="F4359" s="7" t="n">
        <v>-113</v>
      </c>
      <c r="G4359" s="7" t="n">
        <v>180</v>
      </c>
    </row>
    <row r="4360" spans="1:8">
      <c r="A4360" t="s">
        <v>4</v>
      </c>
      <c r="B4360" s="4" t="s">
        <v>5</v>
      </c>
      <c r="C4360" s="4" t="s">
        <v>10</v>
      </c>
      <c r="D4360" s="4" t="s">
        <v>21</v>
      </c>
      <c r="E4360" s="4" t="s">
        <v>21</v>
      </c>
      <c r="F4360" s="4" t="s">
        <v>21</v>
      </c>
      <c r="G4360" s="4" t="s">
        <v>21</v>
      </c>
    </row>
    <row r="4361" spans="1:8">
      <c r="A4361" t="n">
        <v>36731</v>
      </c>
      <c r="B4361" s="38" t="n">
        <v>46</v>
      </c>
      <c r="C4361" s="7" t="n">
        <v>7032</v>
      </c>
      <c r="D4361" s="7" t="n">
        <v>0</v>
      </c>
      <c r="E4361" s="7" t="n">
        <v>3.65000009536743</v>
      </c>
      <c r="F4361" s="7" t="n">
        <v>-115</v>
      </c>
      <c r="G4361" s="7" t="n">
        <v>180</v>
      </c>
    </row>
    <row r="4362" spans="1:8">
      <c r="A4362" t="s">
        <v>4</v>
      </c>
      <c r="B4362" s="4" t="s">
        <v>5</v>
      </c>
      <c r="C4362" s="4" t="s">
        <v>10</v>
      </c>
      <c r="D4362" s="4" t="s">
        <v>10</v>
      </c>
      <c r="E4362" s="4" t="s">
        <v>21</v>
      </c>
      <c r="F4362" s="4" t="s">
        <v>15</v>
      </c>
    </row>
    <row r="4363" spans="1:8">
      <c r="A4363" t="n">
        <v>36750</v>
      </c>
      <c r="B4363" s="66" t="n">
        <v>53</v>
      </c>
      <c r="C4363" s="7" t="n">
        <v>0</v>
      </c>
      <c r="D4363" s="7" t="n">
        <v>16</v>
      </c>
      <c r="E4363" s="7" t="n">
        <v>0</v>
      </c>
      <c r="F4363" s="7" t="n">
        <v>0</v>
      </c>
    </row>
    <row r="4364" spans="1:8">
      <c r="A4364" t="s">
        <v>4</v>
      </c>
      <c r="B4364" s="4" t="s">
        <v>5</v>
      </c>
      <c r="C4364" s="4" t="s">
        <v>10</v>
      </c>
      <c r="D4364" s="4" t="s">
        <v>10</v>
      </c>
      <c r="E4364" s="4" t="s">
        <v>21</v>
      </c>
      <c r="F4364" s="4" t="s">
        <v>15</v>
      </c>
    </row>
    <row r="4365" spans="1:8">
      <c r="A4365" t="n">
        <v>36760</v>
      </c>
      <c r="B4365" s="66" t="n">
        <v>53</v>
      </c>
      <c r="C4365" s="7" t="n">
        <v>61491</v>
      </c>
      <c r="D4365" s="7" t="n">
        <v>16</v>
      </c>
      <c r="E4365" s="7" t="n">
        <v>0</v>
      </c>
      <c r="F4365" s="7" t="n">
        <v>0</v>
      </c>
    </row>
    <row r="4366" spans="1:8">
      <c r="A4366" t="s">
        <v>4</v>
      </c>
      <c r="B4366" s="4" t="s">
        <v>5</v>
      </c>
      <c r="C4366" s="4" t="s">
        <v>10</v>
      </c>
      <c r="D4366" s="4" t="s">
        <v>10</v>
      </c>
      <c r="E4366" s="4" t="s">
        <v>21</v>
      </c>
      <c r="F4366" s="4" t="s">
        <v>15</v>
      </c>
    </row>
    <row r="4367" spans="1:8">
      <c r="A4367" t="n">
        <v>36770</v>
      </c>
      <c r="B4367" s="66" t="n">
        <v>53</v>
      </c>
      <c r="C4367" s="7" t="n">
        <v>61492</v>
      </c>
      <c r="D4367" s="7" t="n">
        <v>16</v>
      </c>
      <c r="E4367" s="7" t="n">
        <v>0</v>
      </c>
      <c r="F4367" s="7" t="n">
        <v>0</v>
      </c>
    </row>
    <row r="4368" spans="1:8">
      <c r="A4368" t="s">
        <v>4</v>
      </c>
      <c r="B4368" s="4" t="s">
        <v>5</v>
      </c>
      <c r="C4368" s="4" t="s">
        <v>10</v>
      </c>
      <c r="D4368" s="4" t="s">
        <v>10</v>
      </c>
      <c r="E4368" s="4" t="s">
        <v>21</v>
      </c>
      <c r="F4368" s="4" t="s">
        <v>15</v>
      </c>
    </row>
    <row r="4369" spans="1:7">
      <c r="A4369" t="n">
        <v>36780</v>
      </c>
      <c r="B4369" s="66" t="n">
        <v>53</v>
      </c>
      <c r="C4369" s="7" t="n">
        <v>61493</v>
      </c>
      <c r="D4369" s="7" t="n">
        <v>16</v>
      </c>
      <c r="E4369" s="7" t="n">
        <v>0</v>
      </c>
      <c r="F4369" s="7" t="n">
        <v>0</v>
      </c>
    </row>
    <row r="4370" spans="1:7">
      <c r="A4370" t="s">
        <v>4</v>
      </c>
      <c r="B4370" s="4" t="s">
        <v>5</v>
      </c>
      <c r="C4370" s="4" t="s">
        <v>10</v>
      </c>
      <c r="D4370" s="4" t="s">
        <v>10</v>
      </c>
      <c r="E4370" s="4" t="s">
        <v>21</v>
      </c>
      <c r="F4370" s="4" t="s">
        <v>15</v>
      </c>
    </row>
    <row r="4371" spans="1:7">
      <c r="A4371" t="n">
        <v>36790</v>
      </c>
      <c r="B4371" s="66" t="n">
        <v>53</v>
      </c>
      <c r="C4371" s="7" t="n">
        <v>61494</v>
      </c>
      <c r="D4371" s="7" t="n">
        <v>16</v>
      </c>
      <c r="E4371" s="7" t="n">
        <v>0</v>
      </c>
      <c r="F4371" s="7" t="n">
        <v>0</v>
      </c>
    </row>
    <row r="4372" spans="1:7">
      <c r="A4372" t="s">
        <v>4</v>
      </c>
      <c r="B4372" s="4" t="s">
        <v>5</v>
      </c>
      <c r="C4372" s="4" t="s">
        <v>10</v>
      </c>
      <c r="D4372" s="4" t="s">
        <v>10</v>
      </c>
      <c r="E4372" s="4" t="s">
        <v>21</v>
      </c>
      <c r="F4372" s="4" t="s">
        <v>15</v>
      </c>
    </row>
    <row r="4373" spans="1:7">
      <c r="A4373" t="n">
        <v>36800</v>
      </c>
      <c r="B4373" s="66" t="n">
        <v>53</v>
      </c>
      <c r="C4373" s="7" t="n">
        <v>61495</v>
      </c>
      <c r="D4373" s="7" t="n">
        <v>16</v>
      </c>
      <c r="E4373" s="7" t="n">
        <v>0</v>
      </c>
      <c r="F4373" s="7" t="n">
        <v>0</v>
      </c>
    </row>
    <row r="4374" spans="1:7">
      <c r="A4374" t="s">
        <v>4</v>
      </c>
      <c r="B4374" s="4" t="s">
        <v>5</v>
      </c>
      <c r="C4374" s="4" t="s">
        <v>10</v>
      </c>
      <c r="D4374" s="4" t="s">
        <v>10</v>
      </c>
      <c r="E4374" s="4" t="s">
        <v>21</v>
      </c>
      <c r="F4374" s="4" t="s">
        <v>15</v>
      </c>
    </row>
    <row r="4375" spans="1:7">
      <c r="A4375" t="n">
        <v>36810</v>
      </c>
      <c r="B4375" s="66" t="n">
        <v>53</v>
      </c>
      <c r="C4375" s="7" t="n">
        <v>61496</v>
      </c>
      <c r="D4375" s="7" t="n">
        <v>16</v>
      </c>
      <c r="E4375" s="7" t="n">
        <v>0</v>
      </c>
      <c r="F4375" s="7" t="n">
        <v>0</v>
      </c>
    </row>
    <row r="4376" spans="1:7">
      <c r="A4376" t="s">
        <v>4</v>
      </c>
      <c r="B4376" s="4" t="s">
        <v>5</v>
      </c>
      <c r="C4376" s="4" t="s">
        <v>10</v>
      </c>
      <c r="D4376" s="4" t="s">
        <v>10</v>
      </c>
      <c r="E4376" s="4" t="s">
        <v>21</v>
      </c>
      <c r="F4376" s="4" t="s">
        <v>15</v>
      </c>
    </row>
    <row r="4377" spans="1:7">
      <c r="A4377" t="n">
        <v>36820</v>
      </c>
      <c r="B4377" s="66" t="n">
        <v>53</v>
      </c>
      <c r="C4377" s="7" t="n">
        <v>7032</v>
      </c>
      <c r="D4377" s="7" t="n">
        <v>16</v>
      </c>
      <c r="E4377" s="7" t="n">
        <v>0</v>
      </c>
      <c r="F4377" s="7" t="n">
        <v>0</v>
      </c>
    </row>
    <row r="4378" spans="1:7">
      <c r="A4378" t="s">
        <v>4</v>
      </c>
      <c r="B4378" s="4" t="s">
        <v>5</v>
      </c>
      <c r="C4378" s="4" t="s">
        <v>15</v>
      </c>
      <c r="D4378" s="4" t="s">
        <v>15</v>
      </c>
      <c r="E4378" s="4" t="s">
        <v>21</v>
      </c>
      <c r="F4378" s="4" t="s">
        <v>21</v>
      </c>
      <c r="G4378" s="4" t="s">
        <v>21</v>
      </c>
      <c r="H4378" s="4" t="s">
        <v>10</v>
      </c>
    </row>
    <row r="4379" spans="1:7">
      <c r="A4379" t="n">
        <v>36830</v>
      </c>
      <c r="B4379" s="32" t="n">
        <v>45</v>
      </c>
      <c r="C4379" s="7" t="n">
        <v>2</v>
      </c>
      <c r="D4379" s="7" t="n">
        <v>3</v>
      </c>
      <c r="E4379" s="7" t="n">
        <v>-17.8299999237061</v>
      </c>
      <c r="F4379" s="7" t="n">
        <v>11.5500001907349</v>
      </c>
      <c r="G4379" s="7" t="n">
        <v>-108.889999389648</v>
      </c>
      <c r="H4379" s="7" t="n">
        <v>0</v>
      </c>
    </row>
    <row r="4380" spans="1:7">
      <c r="A4380" t="s">
        <v>4</v>
      </c>
      <c r="B4380" s="4" t="s">
        <v>5</v>
      </c>
      <c r="C4380" s="4" t="s">
        <v>15</v>
      </c>
      <c r="D4380" s="4" t="s">
        <v>15</v>
      </c>
      <c r="E4380" s="4" t="s">
        <v>21</v>
      </c>
      <c r="F4380" s="4" t="s">
        <v>21</v>
      </c>
      <c r="G4380" s="4" t="s">
        <v>21</v>
      </c>
      <c r="H4380" s="4" t="s">
        <v>10</v>
      </c>
      <c r="I4380" s="4" t="s">
        <v>15</v>
      </c>
    </row>
    <row r="4381" spans="1:7">
      <c r="A4381" t="n">
        <v>36847</v>
      </c>
      <c r="B4381" s="32" t="n">
        <v>45</v>
      </c>
      <c r="C4381" s="7" t="n">
        <v>4</v>
      </c>
      <c r="D4381" s="7" t="n">
        <v>3</v>
      </c>
      <c r="E4381" s="7" t="n">
        <v>353.829986572266</v>
      </c>
      <c r="F4381" s="7" t="n">
        <v>167.470001220703</v>
      </c>
      <c r="G4381" s="7" t="n">
        <v>0</v>
      </c>
      <c r="H4381" s="7" t="n">
        <v>0</v>
      </c>
      <c r="I4381" s="7" t="n">
        <v>1</v>
      </c>
    </row>
    <row r="4382" spans="1:7">
      <c r="A4382" t="s">
        <v>4</v>
      </c>
      <c r="B4382" s="4" t="s">
        <v>5</v>
      </c>
      <c r="C4382" s="4" t="s">
        <v>15</v>
      </c>
      <c r="D4382" s="4" t="s">
        <v>15</v>
      </c>
      <c r="E4382" s="4" t="s">
        <v>21</v>
      </c>
      <c r="F4382" s="4" t="s">
        <v>10</v>
      </c>
    </row>
    <row r="4383" spans="1:7">
      <c r="A4383" t="n">
        <v>36865</v>
      </c>
      <c r="B4383" s="32" t="n">
        <v>45</v>
      </c>
      <c r="C4383" s="7" t="n">
        <v>5</v>
      </c>
      <c r="D4383" s="7" t="n">
        <v>3</v>
      </c>
      <c r="E4383" s="7" t="n">
        <v>5.59999990463257</v>
      </c>
      <c r="F4383" s="7" t="n">
        <v>0</v>
      </c>
    </row>
    <row r="4384" spans="1:7">
      <c r="A4384" t="s">
        <v>4</v>
      </c>
      <c r="B4384" s="4" t="s">
        <v>5</v>
      </c>
      <c r="C4384" s="4" t="s">
        <v>15</v>
      </c>
      <c r="D4384" s="4" t="s">
        <v>15</v>
      </c>
      <c r="E4384" s="4" t="s">
        <v>21</v>
      </c>
      <c r="F4384" s="4" t="s">
        <v>10</v>
      </c>
    </row>
    <row r="4385" spans="1:9">
      <c r="A4385" t="n">
        <v>36874</v>
      </c>
      <c r="B4385" s="32" t="n">
        <v>45</v>
      </c>
      <c r="C4385" s="7" t="n">
        <v>11</v>
      </c>
      <c r="D4385" s="7" t="n">
        <v>3</v>
      </c>
      <c r="E4385" s="7" t="n">
        <v>17.3999996185303</v>
      </c>
      <c r="F4385" s="7" t="n">
        <v>0</v>
      </c>
    </row>
    <row r="4386" spans="1:9">
      <c r="A4386" t="s">
        <v>4</v>
      </c>
      <c r="B4386" s="4" t="s">
        <v>5</v>
      </c>
      <c r="C4386" s="4" t="s">
        <v>15</v>
      </c>
      <c r="D4386" s="4" t="s">
        <v>15</v>
      </c>
      <c r="E4386" s="4" t="s">
        <v>21</v>
      </c>
      <c r="F4386" s="4" t="s">
        <v>10</v>
      </c>
    </row>
    <row r="4387" spans="1:9">
      <c r="A4387" t="n">
        <v>36883</v>
      </c>
      <c r="B4387" s="32" t="n">
        <v>45</v>
      </c>
      <c r="C4387" s="7" t="n">
        <v>5</v>
      </c>
      <c r="D4387" s="7" t="n">
        <v>3</v>
      </c>
      <c r="E4387" s="7" t="n">
        <v>4.40000009536743</v>
      </c>
      <c r="F4387" s="7" t="n">
        <v>5000</v>
      </c>
    </row>
    <row r="4388" spans="1:9">
      <c r="A4388" t="s">
        <v>4</v>
      </c>
      <c r="B4388" s="4" t="s">
        <v>5</v>
      </c>
      <c r="C4388" s="4" t="s">
        <v>15</v>
      </c>
      <c r="D4388" s="4" t="s">
        <v>15</v>
      </c>
      <c r="E4388" s="4" t="s">
        <v>21</v>
      </c>
      <c r="F4388" s="4" t="s">
        <v>21</v>
      </c>
      <c r="G4388" s="4" t="s">
        <v>21</v>
      </c>
      <c r="H4388" s="4" t="s">
        <v>10</v>
      </c>
      <c r="I4388" s="4" t="s">
        <v>15</v>
      </c>
    </row>
    <row r="4389" spans="1:9">
      <c r="A4389" t="n">
        <v>36892</v>
      </c>
      <c r="B4389" s="32" t="n">
        <v>45</v>
      </c>
      <c r="C4389" s="7" t="n">
        <v>4</v>
      </c>
      <c r="D4389" s="7" t="n">
        <v>3</v>
      </c>
      <c r="E4389" s="7" t="n">
        <v>353.829986572266</v>
      </c>
      <c r="F4389" s="7" t="n">
        <v>159.479995727539</v>
      </c>
      <c r="G4389" s="7" t="n">
        <v>0</v>
      </c>
      <c r="H4389" s="7" t="n">
        <v>15000</v>
      </c>
      <c r="I4389" s="7" t="n">
        <v>1</v>
      </c>
    </row>
    <row r="4390" spans="1:9">
      <c r="A4390" t="s">
        <v>4</v>
      </c>
      <c r="B4390" s="4" t="s">
        <v>5</v>
      </c>
      <c r="C4390" s="4" t="s">
        <v>15</v>
      </c>
      <c r="D4390" s="4" t="s">
        <v>15</v>
      </c>
      <c r="E4390" s="4" t="s">
        <v>21</v>
      </c>
      <c r="F4390" s="4" t="s">
        <v>21</v>
      </c>
      <c r="G4390" s="4" t="s">
        <v>21</v>
      </c>
      <c r="H4390" s="4" t="s">
        <v>10</v>
      </c>
    </row>
    <row r="4391" spans="1:9">
      <c r="A4391" t="n">
        <v>36910</v>
      </c>
      <c r="B4391" s="32" t="n">
        <v>45</v>
      </c>
      <c r="C4391" s="7" t="n">
        <v>2</v>
      </c>
      <c r="D4391" s="7" t="n">
        <v>3</v>
      </c>
      <c r="E4391" s="7" t="n">
        <v>-17.8899993896484</v>
      </c>
      <c r="F4391" s="7" t="n">
        <v>11.5500001907349</v>
      </c>
      <c r="G4391" s="7" t="n">
        <v>-108.940002441406</v>
      </c>
      <c r="H4391" s="7" t="n">
        <v>0</v>
      </c>
    </row>
    <row r="4392" spans="1:9">
      <c r="A4392" t="s">
        <v>4</v>
      </c>
      <c r="B4392" s="4" t="s">
        <v>5</v>
      </c>
      <c r="C4392" s="4" t="s">
        <v>15</v>
      </c>
      <c r="D4392" s="4" t="s">
        <v>15</v>
      </c>
      <c r="E4392" s="4" t="s">
        <v>21</v>
      </c>
      <c r="F4392" s="4" t="s">
        <v>21</v>
      </c>
      <c r="G4392" s="4" t="s">
        <v>21</v>
      </c>
      <c r="H4392" s="4" t="s">
        <v>10</v>
      </c>
      <c r="I4392" s="4" t="s">
        <v>15</v>
      </c>
    </row>
    <row r="4393" spans="1:9">
      <c r="A4393" t="n">
        <v>36927</v>
      </c>
      <c r="B4393" s="32" t="n">
        <v>45</v>
      </c>
      <c r="C4393" s="7" t="n">
        <v>4</v>
      </c>
      <c r="D4393" s="7" t="n">
        <v>3</v>
      </c>
      <c r="E4393" s="7" t="n">
        <v>353.829986572266</v>
      </c>
      <c r="F4393" s="7" t="n">
        <v>159.479995727539</v>
      </c>
      <c r="G4393" s="7" t="n">
        <v>356</v>
      </c>
      <c r="H4393" s="7" t="n">
        <v>0</v>
      </c>
      <c r="I4393" s="7" t="n">
        <v>0</v>
      </c>
    </row>
    <row r="4394" spans="1:9">
      <c r="A4394" t="s">
        <v>4</v>
      </c>
      <c r="B4394" s="4" t="s">
        <v>5</v>
      </c>
      <c r="C4394" s="4" t="s">
        <v>15</v>
      </c>
      <c r="D4394" s="4" t="s">
        <v>15</v>
      </c>
      <c r="E4394" s="4" t="s">
        <v>21</v>
      </c>
      <c r="F4394" s="4" t="s">
        <v>10</v>
      </c>
    </row>
    <row r="4395" spans="1:9">
      <c r="A4395" t="n">
        <v>36945</v>
      </c>
      <c r="B4395" s="32" t="n">
        <v>45</v>
      </c>
      <c r="C4395" s="7" t="n">
        <v>5</v>
      </c>
      <c r="D4395" s="7" t="n">
        <v>3</v>
      </c>
      <c r="E4395" s="7" t="n">
        <v>2.70000004768372</v>
      </c>
      <c r="F4395" s="7" t="n">
        <v>0</v>
      </c>
    </row>
    <row r="4396" spans="1:9">
      <c r="A4396" t="s">
        <v>4</v>
      </c>
      <c r="B4396" s="4" t="s">
        <v>5</v>
      </c>
      <c r="C4396" s="4" t="s">
        <v>15</v>
      </c>
      <c r="D4396" s="4" t="s">
        <v>15</v>
      </c>
      <c r="E4396" s="4" t="s">
        <v>21</v>
      </c>
      <c r="F4396" s="4" t="s">
        <v>10</v>
      </c>
    </row>
    <row r="4397" spans="1:9">
      <c r="A4397" t="n">
        <v>36954</v>
      </c>
      <c r="B4397" s="32" t="n">
        <v>45</v>
      </c>
      <c r="C4397" s="7" t="n">
        <v>5</v>
      </c>
      <c r="D4397" s="7" t="n">
        <v>3</v>
      </c>
      <c r="E4397" s="7" t="n">
        <v>3</v>
      </c>
      <c r="F4397" s="7" t="n">
        <v>2000</v>
      </c>
    </row>
    <row r="4398" spans="1:9">
      <c r="A4398" t="s">
        <v>4</v>
      </c>
      <c r="B4398" s="4" t="s">
        <v>5</v>
      </c>
      <c r="C4398" s="4" t="s">
        <v>15</v>
      </c>
      <c r="D4398" s="4" t="s">
        <v>15</v>
      </c>
      <c r="E4398" s="4" t="s">
        <v>21</v>
      </c>
      <c r="F4398" s="4" t="s">
        <v>10</v>
      </c>
    </row>
    <row r="4399" spans="1:9">
      <c r="A4399" t="n">
        <v>36963</v>
      </c>
      <c r="B4399" s="32" t="n">
        <v>45</v>
      </c>
      <c r="C4399" s="7" t="n">
        <v>11</v>
      </c>
      <c r="D4399" s="7" t="n">
        <v>3</v>
      </c>
      <c r="E4399" s="7" t="n">
        <v>17.3999996185303</v>
      </c>
      <c r="F4399" s="7" t="n">
        <v>0</v>
      </c>
    </row>
    <row r="4400" spans="1:9">
      <c r="A4400" t="s">
        <v>4</v>
      </c>
      <c r="B4400" s="4" t="s">
        <v>5</v>
      </c>
      <c r="C4400" s="4" t="s">
        <v>15</v>
      </c>
    </row>
    <row r="4401" spans="1:9">
      <c r="A4401" t="n">
        <v>36972</v>
      </c>
      <c r="B4401" s="51" t="n">
        <v>116</v>
      </c>
      <c r="C4401" s="7" t="n">
        <v>0</v>
      </c>
    </row>
    <row r="4402" spans="1:9">
      <c r="A4402" t="s">
        <v>4</v>
      </c>
      <c r="B4402" s="4" t="s">
        <v>5</v>
      </c>
      <c r="C4402" s="4" t="s">
        <v>15</v>
      </c>
      <c r="D4402" s="4" t="s">
        <v>10</v>
      </c>
    </row>
    <row r="4403" spans="1:9">
      <c r="A4403" t="n">
        <v>36974</v>
      </c>
      <c r="B4403" s="51" t="n">
        <v>116</v>
      </c>
      <c r="C4403" s="7" t="n">
        <v>2</v>
      </c>
      <c r="D4403" s="7" t="n">
        <v>1</v>
      </c>
    </row>
    <row r="4404" spans="1:9">
      <c r="A4404" t="s">
        <v>4</v>
      </c>
      <c r="B4404" s="4" t="s">
        <v>5</v>
      </c>
      <c r="C4404" s="4" t="s">
        <v>15</v>
      </c>
      <c r="D4404" s="4" t="s">
        <v>9</v>
      </c>
    </row>
    <row r="4405" spans="1:9">
      <c r="A4405" t="n">
        <v>36978</v>
      </c>
      <c r="B4405" s="51" t="n">
        <v>116</v>
      </c>
      <c r="C4405" s="7" t="n">
        <v>5</v>
      </c>
      <c r="D4405" s="7" t="n">
        <v>1112014848</v>
      </c>
    </row>
    <row r="4406" spans="1:9">
      <c r="A4406" t="s">
        <v>4</v>
      </c>
      <c r="B4406" s="4" t="s">
        <v>5</v>
      </c>
      <c r="C4406" s="4" t="s">
        <v>15</v>
      </c>
      <c r="D4406" s="4" t="s">
        <v>10</v>
      </c>
    </row>
    <row r="4407" spans="1:9">
      <c r="A4407" t="n">
        <v>36984</v>
      </c>
      <c r="B4407" s="51" t="n">
        <v>116</v>
      </c>
      <c r="C4407" s="7" t="n">
        <v>6</v>
      </c>
      <c r="D4407" s="7" t="n">
        <v>1</v>
      </c>
    </row>
    <row r="4408" spans="1:9">
      <c r="A4408" t="s">
        <v>4</v>
      </c>
      <c r="B4408" s="4" t="s">
        <v>5</v>
      </c>
      <c r="C4408" s="4" t="s">
        <v>15</v>
      </c>
      <c r="D4408" s="4" t="s">
        <v>10</v>
      </c>
      <c r="E4408" s="4" t="s">
        <v>6</v>
      </c>
      <c r="F4408" s="4" t="s">
        <v>6</v>
      </c>
      <c r="G4408" s="4" t="s">
        <v>6</v>
      </c>
      <c r="H4408" s="4" t="s">
        <v>6</v>
      </c>
    </row>
    <row r="4409" spans="1:9">
      <c r="A4409" t="n">
        <v>36988</v>
      </c>
      <c r="B4409" s="47" t="n">
        <v>51</v>
      </c>
      <c r="C4409" s="7" t="n">
        <v>3</v>
      </c>
      <c r="D4409" s="7" t="n">
        <v>16</v>
      </c>
      <c r="E4409" s="7" t="s">
        <v>228</v>
      </c>
      <c r="F4409" s="7" t="s">
        <v>97</v>
      </c>
      <c r="G4409" s="7" t="s">
        <v>96</v>
      </c>
      <c r="H4409" s="7" t="s">
        <v>97</v>
      </c>
    </row>
    <row r="4410" spans="1:9">
      <c r="A4410" t="s">
        <v>4</v>
      </c>
      <c r="B4410" s="4" t="s">
        <v>5</v>
      </c>
      <c r="C4410" s="4" t="s">
        <v>15</v>
      </c>
      <c r="D4410" s="4" t="s">
        <v>10</v>
      </c>
      <c r="E4410" s="4" t="s">
        <v>6</v>
      </c>
      <c r="F4410" s="4" t="s">
        <v>6</v>
      </c>
      <c r="G4410" s="4" t="s">
        <v>6</v>
      </c>
      <c r="H4410" s="4" t="s">
        <v>6</v>
      </c>
    </row>
    <row r="4411" spans="1:9">
      <c r="A4411" t="n">
        <v>37001</v>
      </c>
      <c r="B4411" s="47" t="n">
        <v>51</v>
      </c>
      <c r="C4411" s="7" t="n">
        <v>3</v>
      </c>
      <c r="D4411" s="7" t="n">
        <v>33</v>
      </c>
      <c r="E4411" s="7" t="s">
        <v>94</v>
      </c>
      <c r="F4411" s="7" t="s">
        <v>97</v>
      </c>
      <c r="G4411" s="7" t="s">
        <v>96</v>
      </c>
      <c r="H4411" s="7" t="s">
        <v>97</v>
      </c>
    </row>
    <row r="4412" spans="1:9">
      <c r="A4412" t="s">
        <v>4</v>
      </c>
      <c r="B4412" s="4" t="s">
        <v>5</v>
      </c>
      <c r="C4412" s="4" t="s">
        <v>15</v>
      </c>
      <c r="D4412" s="4" t="s">
        <v>10</v>
      </c>
      <c r="E4412" s="4" t="s">
        <v>21</v>
      </c>
    </row>
    <row r="4413" spans="1:9">
      <c r="A4413" t="n">
        <v>37014</v>
      </c>
      <c r="B4413" s="28" t="n">
        <v>58</v>
      </c>
      <c r="C4413" s="7" t="n">
        <v>100</v>
      </c>
      <c r="D4413" s="7" t="n">
        <v>1000</v>
      </c>
      <c r="E4413" s="7" t="n">
        <v>1</v>
      </c>
    </row>
    <row r="4414" spans="1:9">
      <c r="A4414" t="s">
        <v>4</v>
      </c>
      <c r="B4414" s="4" t="s">
        <v>5</v>
      </c>
      <c r="C4414" s="4" t="s">
        <v>15</v>
      </c>
      <c r="D4414" s="4" t="s">
        <v>10</v>
      </c>
    </row>
    <row r="4415" spans="1:9">
      <c r="A4415" t="n">
        <v>37022</v>
      </c>
      <c r="B4415" s="28" t="n">
        <v>58</v>
      </c>
      <c r="C4415" s="7" t="n">
        <v>255</v>
      </c>
      <c r="D4415" s="7" t="n">
        <v>0</v>
      </c>
    </row>
    <row r="4416" spans="1:9">
      <c r="A4416" t="s">
        <v>4</v>
      </c>
      <c r="B4416" s="4" t="s">
        <v>5</v>
      </c>
      <c r="C4416" s="4" t="s">
        <v>15</v>
      </c>
      <c r="D4416" s="4" t="s">
        <v>10</v>
      </c>
    </row>
    <row r="4417" spans="1:8">
      <c r="A4417" t="n">
        <v>37026</v>
      </c>
      <c r="B4417" s="32" t="n">
        <v>45</v>
      </c>
      <c r="C4417" s="7" t="n">
        <v>7</v>
      </c>
      <c r="D4417" s="7" t="n">
        <v>255</v>
      </c>
    </row>
    <row r="4418" spans="1:8">
      <c r="A4418" t="s">
        <v>4</v>
      </c>
      <c r="B4418" s="4" t="s">
        <v>5</v>
      </c>
      <c r="C4418" s="4" t="s">
        <v>15</v>
      </c>
      <c r="D4418" s="4" t="s">
        <v>15</v>
      </c>
      <c r="E4418" s="4" t="s">
        <v>21</v>
      </c>
      <c r="F4418" s="4" t="s">
        <v>10</v>
      </c>
    </row>
    <row r="4419" spans="1:8">
      <c r="A4419" t="n">
        <v>37030</v>
      </c>
      <c r="B4419" s="32" t="n">
        <v>45</v>
      </c>
      <c r="C4419" s="7" t="n">
        <v>5</v>
      </c>
      <c r="D4419" s="7" t="n">
        <v>3</v>
      </c>
      <c r="E4419" s="7" t="n">
        <v>3.20000004768372</v>
      </c>
      <c r="F4419" s="7" t="n">
        <v>20000</v>
      </c>
    </row>
    <row r="4420" spans="1:8">
      <c r="A4420" t="s">
        <v>4</v>
      </c>
      <c r="B4420" s="4" t="s">
        <v>5</v>
      </c>
      <c r="C4420" s="4" t="s">
        <v>15</v>
      </c>
      <c r="D4420" s="4" t="s">
        <v>21</v>
      </c>
      <c r="E4420" s="4" t="s">
        <v>10</v>
      </c>
      <c r="F4420" s="4" t="s">
        <v>15</v>
      </c>
    </row>
    <row r="4421" spans="1:8">
      <c r="A4421" t="n">
        <v>37039</v>
      </c>
      <c r="B4421" s="14" t="n">
        <v>49</v>
      </c>
      <c r="C4421" s="7" t="n">
        <v>3</v>
      </c>
      <c r="D4421" s="7" t="n">
        <v>0.699999988079071</v>
      </c>
      <c r="E4421" s="7" t="n">
        <v>500</v>
      </c>
      <c r="F4421" s="7" t="n">
        <v>0</v>
      </c>
    </row>
    <row r="4422" spans="1:8">
      <c r="A4422" t="s">
        <v>4</v>
      </c>
      <c r="B4422" s="4" t="s">
        <v>5</v>
      </c>
      <c r="C4422" s="4" t="s">
        <v>15</v>
      </c>
      <c r="D4422" s="4" t="s">
        <v>10</v>
      </c>
      <c r="E4422" s="4" t="s">
        <v>6</v>
      </c>
    </row>
    <row r="4423" spans="1:8">
      <c r="A4423" t="n">
        <v>37048</v>
      </c>
      <c r="B4423" s="47" t="n">
        <v>51</v>
      </c>
      <c r="C4423" s="7" t="n">
        <v>4</v>
      </c>
      <c r="D4423" s="7" t="n">
        <v>16</v>
      </c>
      <c r="E4423" s="7" t="s">
        <v>122</v>
      </c>
    </row>
    <row r="4424" spans="1:8">
      <c r="A4424" t="s">
        <v>4</v>
      </c>
      <c r="B4424" s="4" t="s">
        <v>5</v>
      </c>
      <c r="C4424" s="4" t="s">
        <v>10</v>
      </c>
    </row>
    <row r="4425" spans="1:8">
      <c r="A4425" t="n">
        <v>37061</v>
      </c>
      <c r="B4425" s="26" t="n">
        <v>16</v>
      </c>
      <c r="C4425" s="7" t="n">
        <v>0</v>
      </c>
    </row>
    <row r="4426" spans="1:8">
      <c r="A4426" t="s">
        <v>4</v>
      </c>
      <c r="B4426" s="4" t="s">
        <v>5</v>
      </c>
      <c r="C4426" s="4" t="s">
        <v>10</v>
      </c>
      <c r="D4426" s="4" t="s">
        <v>15</v>
      </c>
      <c r="E4426" s="4" t="s">
        <v>9</v>
      </c>
      <c r="F4426" s="4" t="s">
        <v>109</v>
      </c>
      <c r="G4426" s="4" t="s">
        <v>15</v>
      </c>
      <c r="H4426" s="4" t="s">
        <v>15</v>
      </c>
    </row>
    <row r="4427" spans="1:8">
      <c r="A4427" t="n">
        <v>37064</v>
      </c>
      <c r="B4427" s="53" t="n">
        <v>26</v>
      </c>
      <c r="C4427" s="7" t="n">
        <v>16</v>
      </c>
      <c r="D4427" s="7" t="n">
        <v>17</v>
      </c>
      <c r="E4427" s="7" t="n">
        <v>14423</v>
      </c>
      <c r="F4427" s="7" t="s">
        <v>377</v>
      </c>
      <c r="G4427" s="7" t="n">
        <v>2</v>
      </c>
      <c r="H4427" s="7" t="n">
        <v>0</v>
      </c>
    </row>
    <row r="4428" spans="1:8">
      <c r="A4428" t="s">
        <v>4</v>
      </c>
      <c r="B4428" s="4" t="s">
        <v>5</v>
      </c>
    </row>
    <row r="4429" spans="1:8">
      <c r="A4429" t="n">
        <v>37110</v>
      </c>
      <c r="B4429" s="54" t="n">
        <v>28</v>
      </c>
    </row>
    <row r="4430" spans="1:8">
      <c r="A4430" t="s">
        <v>4</v>
      </c>
      <c r="B4430" s="4" t="s">
        <v>5</v>
      </c>
      <c r="C4430" s="4" t="s">
        <v>15</v>
      </c>
      <c r="D4430" s="4" t="s">
        <v>10</v>
      </c>
      <c r="E4430" s="4" t="s">
        <v>6</v>
      </c>
    </row>
    <row r="4431" spans="1:8">
      <c r="A4431" t="n">
        <v>37111</v>
      </c>
      <c r="B4431" s="47" t="n">
        <v>51</v>
      </c>
      <c r="C4431" s="7" t="n">
        <v>4</v>
      </c>
      <c r="D4431" s="7" t="n">
        <v>33</v>
      </c>
      <c r="E4431" s="7" t="s">
        <v>160</v>
      </c>
    </row>
    <row r="4432" spans="1:8">
      <c r="A4432" t="s">
        <v>4</v>
      </c>
      <c r="B4432" s="4" t="s">
        <v>5</v>
      </c>
      <c r="C4432" s="4" t="s">
        <v>10</v>
      </c>
    </row>
    <row r="4433" spans="1:8">
      <c r="A4433" t="n">
        <v>37125</v>
      </c>
      <c r="B4433" s="26" t="n">
        <v>16</v>
      </c>
      <c r="C4433" s="7" t="n">
        <v>0</v>
      </c>
    </row>
    <row r="4434" spans="1:8">
      <c r="A4434" t="s">
        <v>4</v>
      </c>
      <c r="B4434" s="4" t="s">
        <v>5</v>
      </c>
      <c r="C4434" s="4" t="s">
        <v>10</v>
      </c>
      <c r="D4434" s="4" t="s">
        <v>15</v>
      </c>
      <c r="E4434" s="4" t="s">
        <v>9</v>
      </c>
      <c r="F4434" s="4" t="s">
        <v>109</v>
      </c>
      <c r="G4434" s="4" t="s">
        <v>15</v>
      </c>
      <c r="H4434" s="4" t="s">
        <v>15</v>
      </c>
      <c r="I4434" s="4" t="s">
        <v>15</v>
      </c>
      <c r="J4434" s="4" t="s">
        <v>9</v>
      </c>
      <c r="K4434" s="4" t="s">
        <v>109</v>
      </c>
      <c r="L4434" s="4" t="s">
        <v>15</v>
      </c>
      <c r="M4434" s="4" t="s">
        <v>15</v>
      </c>
    </row>
    <row r="4435" spans="1:8">
      <c r="A4435" t="n">
        <v>37128</v>
      </c>
      <c r="B4435" s="53" t="n">
        <v>26</v>
      </c>
      <c r="C4435" s="7" t="n">
        <v>33</v>
      </c>
      <c r="D4435" s="7" t="n">
        <v>17</v>
      </c>
      <c r="E4435" s="7" t="n">
        <v>22365</v>
      </c>
      <c r="F4435" s="7" t="s">
        <v>378</v>
      </c>
      <c r="G4435" s="7" t="n">
        <v>2</v>
      </c>
      <c r="H4435" s="7" t="n">
        <v>3</v>
      </c>
      <c r="I4435" s="7" t="n">
        <v>17</v>
      </c>
      <c r="J4435" s="7" t="n">
        <v>22366</v>
      </c>
      <c r="K4435" s="7" t="s">
        <v>379</v>
      </c>
      <c r="L4435" s="7" t="n">
        <v>2</v>
      </c>
      <c r="M4435" s="7" t="n">
        <v>0</v>
      </c>
    </row>
    <row r="4436" spans="1:8">
      <c r="A4436" t="s">
        <v>4</v>
      </c>
      <c r="B4436" s="4" t="s">
        <v>5</v>
      </c>
    </row>
    <row r="4437" spans="1:8">
      <c r="A4437" t="n">
        <v>37286</v>
      </c>
      <c r="B4437" s="54" t="n">
        <v>28</v>
      </c>
    </row>
    <row r="4438" spans="1:8">
      <c r="A4438" t="s">
        <v>4</v>
      </c>
      <c r="B4438" s="4" t="s">
        <v>5</v>
      </c>
      <c r="C4438" s="4" t="s">
        <v>10</v>
      </c>
      <c r="D4438" s="4" t="s">
        <v>15</v>
      </c>
    </row>
    <row r="4439" spans="1:8">
      <c r="A4439" t="n">
        <v>37287</v>
      </c>
      <c r="B4439" s="55" t="n">
        <v>89</v>
      </c>
      <c r="C4439" s="7" t="n">
        <v>65533</v>
      </c>
      <c r="D4439" s="7" t="n">
        <v>1</v>
      </c>
    </row>
    <row r="4440" spans="1:8">
      <c r="A4440" t="s">
        <v>4</v>
      </c>
      <c r="B4440" s="4" t="s">
        <v>5</v>
      </c>
      <c r="C4440" s="4" t="s">
        <v>15</v>
      </c>
      <c r="D4440" s="4" t="s">
        <v>10</v>
      </c>
      <c r="E4440" s="4" t="s">
        <v>21</v>
      </c>
    </row>
    <row r="4441" spans="1:8">
      <c r="A4441" t="n">
        <v>37291</v>
      </c>
      <c r="B4441" s="28" t="n">
        <v>58</v>
      </c>
      <c r="C4441" s="7" t="n">
        <v>101</v>
      </c>
      <c r="D4441" s="7" t="n">
        <v>300</v>
      </c>
      <c r="E4441" s="7" t="n">
        <v>1</v>
      </c>
    </row>
    <row r="4442" spans="1:8">
      <c r="A4442" t="s">
        <v>4</v>
      </c>
      <c r="B4442" s="4" t="s">
        <v>5</v>
      </c>
      <c r="C4442" s="4" t="s">
        <v>15</v>
      </c>
      <c r="D4442" s="4" t="s">
        <v>10</v>
      </c>
    </row>
    <row r="4443" spans="1:8">
      <c r="A4443" t="n">
        <v>37299</v>
      </c>
      <c r="B4443" s="28" t="n">
        <v>58</v>
      </c>
      <c r="C4443" s="7" t="n">
        <v>254</v>
      </c>
      <c r="D4443" s="7" t="n">
        <v>0</v>
      </c>
    </row>
    <row r="4444" spans="1:8">
      <c r="A4444" t="s">
        <v>4</v>
      </c>
      <c r="B4444" s="4" t="s">
        <v>5</v>
      </c>
      <c r="C4444" s="4" t="s">
        <v>15</v>
      </c>
      <c r="D4444" s="4" t="s">
        <v>15</v>
      </c>
      <c r="E4444" s="4" t="s">
        <v>21</v>
      </c>
      <c r="F4444" s="4" t="s">
        <v>21</v>
      </c>
      <c r="G4444" s="4" t="s">
        <v>21</v>
      </c>
      <c r="H4444" s="4" t="s">
        <v>10</v>
      </c>
    </row>
    <row r="4445" spans="1:8">
      <c r="A4445" t="n">
        <v>37303</v>
      </c>
      <c r="B4445" s="32" t="n">
        <v>45</v>
      </c>
      <c r="C4445" s="7" t="n">
        <v>2</v>
      </c>
      <c r="D4445" s="7" t="n">
        <v>3</v>
      </c>
      <c r="E4445" s="7" t="n">
        <v>0.0799999982118607</v>
      </c>
      <c r="F4445" s="7" t="n">
        <v>5.11999988555908</v>
      </c>
      <c r="G4445" s="7" t="n">
        <v>-114.26000213623</v>
      </c>
      <c r="H4445" s="7" t="n">
        <v>0</v>
      </c>
    </row>
    <row r="4446" spans="1:8">
      <c r="A4446" t="s">
        <v>4</v>
      </c>
      <c r="B4446" s="4" t="s">
        <v>5</v>
      </c>
      <c r="C4446" s="4" t="s">
        <v>15</v>
      </c>
      <c r="D4446" s="4" t="s">
        <v>15</v>
      </c>
      <c r="E4446" s="4" t="s">
        <v>21</v>
      </c>
      <c r="F4446" s="4" t="s">
        <v>21</v>
      </c>
      <c r="G4446" s="4" t="s">
        <v>21</v>
      </c>
      <c r="H4446" s="4" t="s">
        <v>10</v>
      </c>
      <c r="I4446" s="4" t="s">
        <v>15</v>
      </c>
    </row>
    <row r="4447" spans="1:8">
      <c r="A4447" t="n">
        <v>37320</v>
      </c>
      <c r="B4447" s="32" t="n">
        <v>45</v>
      </c>
      <c r="C4447" s="7" t="n">
        <v>4</v>
      </c>
      <c r="D4447" s="7" t="n">
        <v>3</v>
      </c>
      <c r="E4447" s="7" t="n">
        <v>4.71999979019165</v>
      </c>
      <c r="F4447" s="7" t="n">
        <v>239.830001831055</v>
      </c>
      <c r="G4447" s="7" t="n">
        <v>0</v>
      </c>
      <c r="H4447" s="7" t="n">
        <v>0</v>
      </c>
      <c r="I4447" s="7" t="n">
        <v>1</v>
      </c>
    </row>
    <row r="4448" spans="1:8">
      <c r="A4448" t="s">
        <v>4</v>
      </c>
      <c r="B4448" s="4" t="s">
        <v>5</v>
      </c>
      <c r="C4448" s="4" t="s">
        <v>15</v>
      </c>
      <c r="D4448" s="4" t="s">
        <v>15</v>
      </c>
      <c r="E4448" s="4" t="s">
        <v>21</v>
      </c>
      <c r="F4448" s="4" t="s">
        <v>10</v>
      </c>
    </row>
    <row r="4449" spans="1:13">
      <c r="A4449" t="n">
        <v>37338</v>
      </c>
      <c r="B4449" s="32" t="n">
        <v>45</v>
      </c>
      <c r="C4449" s="7" t="n">
        <v>5</v>
      </c>
      <c r="D4449" s="7" t="n">
        <v>3</v>
      </c>
      <c r="E4449" s="7" t="n">
        <v>7.09999990463257</v>
      </c>
      <c r="F4449" s="7" t="n">
        <v>0</v>
      </c>
    </row>
    <row r="4450" spans="1:13">
      <c r="A4450" t="s">
        <v>4</v>
      </c>
      <c r="B4450" s="4" t="s">
        <v>5</v>
      </c>
      <c r="C4450" s="4" t="s">
        <v>15</v>
      </c>
      <c r="D4450" s="4" t="s">
        <v>15</v>
      </c>
      <c r="E4450" s="4" t="s">
        <v>21</v>
      </c>
      <c r="F4450" s="4" t="s">
        <v>10</v>
      </c>
    </row>
    <row r="4451" spans="1:13">
      <c r="A4451" t="n">
        <v>37347</v>
      </c>
      <c r="B4451" s="32" t="n">
        <v>45</v>
      </c>
      <c r="C4451" s="7" t="n">
        <v>11</v>
      </c>
      <c r="D4451" s="7" t="n">
        <v>3</v>
      </c>
      <c r="E4451" s="7" t="n">
        <v>18.6000003814697</v>
      </c>
      <c r="F4451" s="7" t="n">
        <v>0</v>
      </c>
    </row>
    <row r="4452" spans="1:13">
      <c r="A4452" t="s">
        <v>4</v>
      </c>
      <c r="B4452" s="4" t="s">
        <v>5</v>
      </c>
      <c r="C4452" s="4" t="s">
        <v>15</v>
      </c>
      <c r="D4452" s="4" t="s">
        <v>15</v>
      </c>
      <c r="E4452" s="4" t="s">
        <v>21</v>
      </c>
      <c r="F4452" s="4" t="s">
        <v>21</v>
      </c>
      <c r="G4452" s="4" t="s">
        <v>21</v>
      </c>
      <c r="H4452" s="4" t="s">
        <v>10</v>
      </c>
      <c r="I4452" s="4" t="s">
        <v>15</v>
      </c>
    </row>
    <row r="4453" spans="1:13">
      <c r="A4453" t="n">
        <v>37356</v>
      </c>
      <c r="B4453" s="32" t="n">
        <v>45</v>
      </c>
      <c r="C4453" s="7" t="n">
        <v>4</v>
      </c>
      <c r="D4453" s="7" t="n">
        <v>3</v>
      </c>
      <c r="E4453" s="7" t="n">
        <v>3.52999997138977</v>
      </c>
      <c r="F4453" s="7" t="n">
        <v>239.830001831055</v>
      </c>
      <c r="G4453" s="7" t="n">
        <v>0</v>
      </c>
      <c r="H4453" s="7" t="n">
        <v>15000</v>
      </c>
      <c r="I4453" s="7" t="n">
        <v>1</v>
      </c>
    </row>
    <row r="4454" spans="1:13">
      <c r="A4454" t="s">
        <v>4</v>
      </c>
      <c r="B4454" s="4" t="s">
        <v>5</v>
      </c>
      <c r="C4454" s="4" t="s">
        <v>15</v>
      </c>
      <c r="D4454" s="4" t="s">
        <v>15</v>
      </c>
      <c r="E4454" s="4" t="s">
        <v>21</v>
      </c>
      <c r="F4454" s="4" t="s">
        <v>10</v>
      </c>
    </row>
    <row r="4455" spans="1:13">
      <c r="A4455" t="n">
        <v>37374</v>
      </c>
      <c r="B4455" s="32" t="n">
        <v>45</v>
      </c>
      <c r="C4455" s="7" t="n">
        <v>5</v>
      </c>
      <c r="D4455" s="7" t="n">
        <v>3</v>
      </c>
      <c r="E4455" s="7" t="n">
        <v>8.39999961853027</v>
      </c>
      <c r="F4455" s="7" t="n">
        <v>15000</v>
      </c>
    </row>
    <row r="4456" spans="1:13">
      <c r="A4456" t="s">
        <v>4</v>
      </c>
      <c r="B4456" s="4" t="s">
        <v>5</v>
      </c>
      <c r="C4456" s="4" t="s">
        <v>15</v>
      </c>
      <c r="D4456" s="4" t="s">
        <v>10</v>
      </c>
    </row>
    <row r="4457" spans="1:13">
      <c r="A4457" t="n">
        <v>37383</v>
      </c>
      <c r="B4457" s="28" t="n">
        <v>58</v>
      </c>
      <c r="C4457" s="7" t="n">
        <v>255</v>
      </c>
      <c r="D4457" s="7" t="n">
        <v>0</v>
      </c>
    </row>
    <row r="4458" spans="1:13">
      <c r="A4458" t="s">
        <v>4</v>
      </c>
      <c r="B4458" s="4" t="s">
        <v>5</v>
      </c>
      <c r="C4458" s="4" t="s">
        <v>15</v>
      </c>
      <c r="D4458" s="4" t="s">
        <v>10</v>
      </c>
      <c r="E4458" s="4" t="s">
        <v>6</v>
      </c>
    </row>
    <row r="4459" spans="1:13">
      <c r="A4459" t="n">
        <v>37387</v>
      </c>
      <c r="B4459" s="47" t="n">
        <v>51</v>
      </c>
      <c r="C4459" s="7" t="n">
        <v>4</v>
      </c>
      <c r="D4459" s="7" t="n">
        <v>0</v>
      </c>
      <c r="E4459" s="7" t="s">
        <v>122</v>
      </c>
    </row>
    <row r="4460" spans="1:13">
      <c r="A4460" t="s">
        <v>4</v>
      </c>
      <c r="B4460" s="4" t="s">
        <v>5</v>
      </c>
      <c r="C4460" s="4" t="s">
        <v>10</v>
      </c>
    </row>
    <row r="4461" spans="1:13">
      <c r="A4461" t="n">
        <v>37400</v>
      </c>
      <c r="B4461" s="26" t="n">
        <v>16</v>
      </c>
      <c r="C4461" s="7" t="n">
        <v>0</v>
      </c>
    </row>
    <row r="4462" spans="1:13">
      <c r="A4462" t="s">
        <v>4</v>
      </c>
      <c r="B4462" s="4" t="s">
        <v>5</v>
      </c>
      <c r="C4462" s="4" t="s">
        <v>10</v>
      </c>
      <c r="D4462" s="4" t="s">
        <v>15</v>
      </c>
      <c r="E4462" s="4" t="s">
        <v>9</v>
      </c>
      <c r="F4462" s="4" t="s">
        <v>109</v>
      </c>
      <c r="G4462" s="4" t="s">
        <v>15</v>
      </c>
      <c r="H4462" s="4" t="s">
        <v>15</v>
      </c>
    </row>
    <row r="4463" spans="1:13">
      <c r="A4463" t="n">
        <v>37403</v>
      </c>
      <c r="B4463" s="53" t="n">
        <v>26</v>
      </c>
      <c r="C4463" s="7" t="n">
        <v>0</v>
      </c>
      <c r="D4463" s="7" t="n">
        <v>17</v>
      </c>
      <c r="E4463" s="7" t="n">
        <v>53044</v>
      </c>
      <c r="F4463" s="7" t="s">
        <v>380</v>
      </c>
      <c r="G4463" s="7" t="n">
        <v>2</v>
      </c>
      <c r="H4463" s="7" t="n">
        <v>0</v>
      </c>
    </row>
    <row r="4464" spans="1:13">
      <c r="A4464" t="s">
        <v>4</v>
      </c>
      <c r="B4464" s="4" t="s">
        <v>5</v>
      </c>
    </row>
    <row r="4465" spans="1:9">
      <c r="A4465" t="n">
        <v>37440</v>
      </c>
      <c r="B4465" s="54" t="n">
        <v>28</v>
      </c>
    </row>
    <row r="4466" spans="1:9">
      <c r="A4466" t="s">
        <v>4</v>
      </c>
      <c r="B4466" s="4" t="s">
        <v>5</v>
      </c>
      <c r="C4466" s="4" t="s">
        <v>15</v>
      </c>
      <c r="D4466" s="41" t="s">
        <v>77</v>
      </c>
      <c r="E4466" s="4" t="s">
        <v>5</v>
      </c>
      <c r="F4466" s="4" t="s">
        <v>15</v>
      </c>
      <c r="G4466" s="4" t="s">
        <v>10</v>
      </c>
      <c r="H4466" s="41" t="s">
        <v>78</v>
      </c>
      <c r="I4466" s="4" t="s">
        <v>15</v>
      </c>
      <c r="J4466" s="4" t="s">
        <v>22</v>
      </c>
    </row>
    <row r="4467" spans="1:9">
      <c r="A4467" t="n">
        <v>37441</v>
      </c>
      <c r="B4467" s="11" t="n">
        <v>5</v>
      </c>
      <c r="C4467" s="7" t="n">
        <v>28</v>
      </c>
      <c r="D4467" s="41" t="s">
        <v>3</v>
      </c>
      <c r="E4467" s="31" t="n">
        <v>64</v>
      </c>
      <c r="F4467" s="7" t="n">
        <v>5</v>
      </c>
      <c r="G4467" s="7" t="n">
        <v>3</v>
      </c>
      <c r="H4467" s="41" t="s">
        <v>3</v>
      </c>
      <c r="I4467" s="7" t="n">
        <v>1</v>
      </c>
      <c r="J4467" s="12" t="n">
        <f t="normal" ca="1">A4479</f>
        <v>0</v>
      </c>
    </row>
    <row r="4468" spans="1:9">
      <c r="A4468" t="s">
        <v>4</v>
      </c>
      <c r="B4468" s="4" t="s">
        <v>5</v>
      </c>
      <c r="C4468" s="4" t="s">
        <v>15</v>
      </c>
      <c r="D4468" s="4" t="s">
        <v>10</v>
      </c>
      <c r="E4468" s="4" t="s">
        <v>6</v>
      </c>
    </row>
    <row r="4469" spans="1:9">
      <c r="A4469" t="n">
        <v>37452</v>
      </c>
      <c r="B4469" s="47" t="n">
        <v>51</v>
      </c>
      <c r="C4469" s="7" t="n">
        <v>4</v>
      </c>
      <c r="D4469" s="7" t="n">
        <v>3</v>
      </c>
      <c r="E4469" s="7" t="s">
        <v>122</v>
      </c>
    </row>
    <row r="4470" spans="1:9">
      <c r="A4470" t="s">
        <v>4</v>
      </c>
      <c r="B4470" s="4" t="s">
        <v>5</v>
      </c>
      <c r="C4470" s="4" t="s">
        <v>10</v>
      </c>
    </row>
    <row r="4471" spans="1:9">
      <c r="A4471" t="n">
        <v>37465</v>
      </c>
      <c r="B4471" s="26" t="n">
        <v>16</v>
      </c>
      <c r="C4471" s="7" t="n">
        <v>0</v>
      </c>
    </row>
    <row r="4472" spans="1:9">
      <c r="A4472" t="s">
        <v>4</v>
      </c>
      <c r="B4472" s="4" t="s">
        <v>5</v>
      </c>
      <c r="C4472" s="4" t="s">
        <v>10</v>
      </c>
      <c r="D4472" s="4" t="s">
        <v>15</v>
      </c>
      <c r="E4472" s="4" t="s">
        <v>9</v>
      </c>
      <c r="F4472" s="4" t="s">
        <v>109</v>
      </c>
      <c r="G4472" s="4" t="s">
        <v>15</v>
      </c>
      <c r="H4472" s="4" t="s">
        <v>15</v>
      </c>
    </row>
    <row r="4473" spans="1:9">
      <c r="A4473" t="n">
        <v>37468</v>
      </c>
      <c r="B4473" s="53" t="n">
        <v>26</v>
      </c>
      <c r="C4473" s="7" t="n">
        <v>3</v>
      </c>
      <c r="D4473" s="7" t="n">
        <v>17</v>
      </c>
      <c r="E4473" s="7" t="n">
        <v>2426</v>
      </c>
      <c r="F4473" s="7" t="s">
        <v>381</v>
      </c>
      <c r="G4473" s="7" t="n">
        <v>2</v>
      </c>
      <c r="H4473" s="7" t="n">
        <v>0</v>
      </c>
    </row>
    <row r="4474" spans="1:9">
      <c r="A4474" t="s">
        <v>4</v>
      </c>
      <c r="B4474" s="4" t="s">
        <v>5</v>
      </c>
    </row>
    <row r="4475" spans="1:9">
      <c r="A4475" t="n">
        <v>37503</v>
      </c>
      <c r="B4475" s="54" t="n">
        <v>28</v>
      </c>
    </row>
    <row r="4476" spans="1:9">
      <c r="A4476" t="s">
        <v>4</v>
      </c>
      <c r="B4476" s="4" t="s">
        <v>5</v>
      </c>
      <c r="C4476" s="4" t="s">
        <v>22</v>
      </c>
    </row>
    <row r="4477" spans="1:9">
      <c r="A4477" t="n">
        <v>37504</v>
      </c>
      <c r="B4477" s="15" t="n">
        <v>3</v>
      </c>
      <c r="C4477" s="12" t="n">
        <f t="normal" ca="1">A4489</f>
        <v>0</v>
      </c>
    </row>
    <row r="4478" spans="1:9">
      <c r="A4478" t="s">
        <v>4</v>
      </c>
      <c r="B4478" s="4" t="s">
        <v>5</v>
      </c>
      <c r="C4478" s="4" t="s">
        <v>15</v>
      </c>
      <c r="D4478" s="41" t="s">
        <v>77</v>
      </c>
      <c r="E4478" s="4" t="s">
        <v>5</v>
      </c>
      <c r="F4478" s="4" t="s">
        <v>15</v>
      </c>
      <c r="G4478" s="4" t="s">
        <v>10</v>
      </c>
      <c r="H4478" s="41" t="s">
        <v>78</v>
      </c>
      <c r="I4478" s="4" t="s">
        <v>15</v>
      </c>
      <c r="J4478" s="4" t="s">
        <v>22</v>
      </c>
    </row>
    <row r="4479" spans="1:9">
      <c r="A4479" t="n">
        <v>37509</v>
      </c>
      <c r="B4479" s="11" t="n">
        <v>5</v>
      </c>
      <c r="C4479" s="7" t="n">
        <v>28</v>
      </c>
      <c r="D4479" s="41" t="s">
        <v>3</v>
      </c>
      <c r="E4479" s="31" t="n">
        <v>64</v>
      </c>
      <c r="F4479" s="7" t="n">
        <v>5</v>
      </c>
      <c r="G4479" s="7" t="n">
        <v>6</v>
      </c>
      <c r="H4479" s="41" t="s">
        <v>3</v>
      </c>
      <c r="I4479" s="7" t="n">
        <v>1</v>
      </c>
      <c r="J4479" s="12" t="n">
        <f t="normal" ca="1">A4489</f>
        <v>0</v>
      </c>
    </row>
    <row r="4480" spans="1:9">
      <c r="A4480" t="s">
        <v>4</v>
      </c>
      <c r="B4480" s="4" t="s">
        <v>5</v>
      </c>
      <c r="C4480" s="4" t="s">
        <v>15</v>
      </c>
      <c r="D4480" s="4" t="s">
        <v>10</v>
      </c>
      <c r="E4480" s="4" t="s">
        <v>6</v>
      </c>
    </row>
    <row r="4481" spans="1:10">
      <c r="A4481" t="n">
        <v>37520</v>
      </c>
      <c r="B4481" s="47" t="n">
        <v>51</v>
      </c>
      <c r="C4481" s="7" t="n">
        <v>4</v>
      </c>
      <c r="D4481" s="7" t="n">
        <v>6</v>
      </c>
      <c r="E4481" s="7" t="s">
        <v>122</v>
      </c>
    </row>
    <row r="4482" spans="1:10">
      <c r="A4482" t="s">
        <v>4</v>
      </c>
      <c r="B4482" s="4" t="s">
        <v>5</v>
      </c>
      <c r="C4482" s="4" t="s">
        <v>10</v>
      </c>
    </row>
    <row r="4483" spans="1:10">
      <c r="A4483" t="n">
        <v>37533</v>
      </c>
      <c r="B4483" s="26" t="n">
        <v>16</v>
      </c>
      <c r="C4483" s="7" t="n">
        <v>0</v>
      </c>
    </row>
    <row r="4484" spans="1:10">
      <c r="A4484" t="s">
        <v>4</v>
      </c>
      <c r="B4484" s="4" t="s">
        <v>5</v>
      </c>
      <c r="C4484" s="4" t="s">
        <v>10</v>
      </c>
      <c r="D4484" s="4" t="s">
        <v>15</v>
      </c>
      <c r="E4484" s="4" t="s">
        <v>9</v>
      </c>
      <c r="F4484" s="4" t="s">
        <v>109</v>
      </c>
      <c r="G4484" s="4" t="s">
        <v>15</v>
      </c>
      <c r="H4484" s="4" t="s">
        <v>15</v>
      </c>
    </row>
    <row r="4485" spans="1:10">
      <c r="A4485" t="n">
        <v>37536</v>
      </c>
      <c r="B4485" s="53" t="n">
        <v>26</v>
      </c>
      <c r="C4485" s="7" t="n">
        <v>6</v>
      </c>
      <c r="D4485" s="7" t="n">
        <v>17</v>
      </c>
      <c r="E4485" s="7" t="n">
        <v>8469</v>
      </c>
      <c r="F4485" s="7" t="s">
        <v>381</v>
      </c>
      <c r="G4485" s="7" t="n">
        <v>2</v>
      </c>
      <c r="H4485" s="7" t="n">
        <v>0</v>
      </c>
    </row>
    <row r="4486" spans="1:10">
      <c r="A4486" t="s">
        <v>4</v>
      </c>
      <c r="B4486" s="4" t="s">
        <v>5</v>
      </c>
    </row>
    <row r="4487" spans="1:10">
      <c r="A4487" t="n">
        <v>37571</v>
      </c>
      <c r="B4487" s="54" t="n">
        <v>28</v>
      </c>
    </row>
    <row r="4488" spans="1:10">
      <c r="A4488" t="s">
        <v>4</v>
      </c>
      <c r="B4488" s="4" t="s">
        <v>5</v>
      </c>
      <c r="C4488" s="4" t="s">
        <v>15</v>
      </c>
      <c r="D4488" s="41" t="s">
        <v>77</v>
      </c>
      <c r="E4488" s="4" t="s">
        <v>5</v>
      </c>
      <c r="F4488" s="4" t="s">
        <v>15</v>
      </c>
      <c r="G4488" s="4" t="s">
        <v>10</v>
      </c>
      <c r="H4488" s="41" t="s">
        <v>78</v>
      </c>
      <c r="I4488" s="4" t="s">
        <v>15</v>
      </c>
      <c r="J4488" s="4" t="s">
        <v>22</v>
      </c>
    </row>
    <row r="4489" spans="1:10">
      <c r="A4489" t="n">
        <v>37572</v>
      </c>
      <c r="B4489" s="11" t="n">
        <v>5</v>
      </c>
      <c r="C4489" s="7" t="n">
        <v>28</v>
      </c>
      <c r="D4489" s="41" t="s">
        <v>3</v>
      </c>
      <c r="E4489" s="31" t="n">
        <v>64</v>
      </c>
      <c r="F4489" s="7" t="n">
        <v>5</v>
      </c>
      <c r="G4489" s="7" t="n">
        <v>11</v>
      </c>
      <c r="H4489" s="41" t="s">
        <v>3</v>
      </c>
      <c r="I4489" s="7" t="n">
        <v>1</v>
      </c>
      <c r="J4489" s="12" t="n">
        <f t="normal" ca="1">A4499</f>
        <v>0</v>
      </c>
    </row>
    <row r="4490" spans="1:10">
      <c r="A4490" t="s">
        <v>4</v>
      </c>
      <c r="B4490" s="4" t="s">
        <v>5</v>
      </c>
      <c r="C4490" s="4" t="s">
        <v>15</v>
      </c>
      <c r="D4490" s="4" t="s">
        <v>10</v>
      </c>
      <c r="E4490" s="4" t="s">
        <v>6</v>
      </c>
    </row>
    <row r="4491" spans="1:10">
      <c r="A4491" t="n">
        <v>37583</v>
      </c>
      <c r="B4491" s="47" t="n">
        <v>51</v>
      </c>
      <c r="C4491" s="7" t="n">
        <v>4</v>
      </c>
      <c r="D4491" s="7" t="n">
        <v>11</v>
      </c>
      <c r="E4491" s="7" t="s">
        <v>122</v>
      </c>
    </row>
    <row r="4492" spans="1:10">
      <c r="A4492" t="s">
        <v>4</v>
      </c>
      <c r="B4492" s="4" t="s">
        <v>5</v>
      </c>
      <c r="C4492" s="4" t="s">
        <v>10</v>
      </c>
    </row>
    <row r="4493" spans="1:10">
      <c r="A4493" t="n">
        <v>37596</v>
      </c>
      <c r="B4493" s="26" t="n">
        <v>16</v>
      </c>
      <c r="C4493" s="7" t="n">
        <v>0</v>
      </c>
    </row>
    <row r="4494" spans="1:10">
      <c r="A4494" t="s">
        <v>4</v>
      </c>
      <c r="B4494" s="4" t="s">
        <v>5</v>
      </c>
      <c r="C4494" s="4" t="s">
        <v>10</v>
      </c>
      <c r="D4494" s="4" t="s">
        <v>15</v>
      </c>
      <c r="E4494" s="4" t="s">
        <v>9</v>
      </c>
      <c r="F4494" s="4" t="s">
        <v>109</v>
      </c>
      <c r="G4494" s="4" t="s">
        <v>15</v>
      </c>
      <c r="H4494" s="4" t="s">
        <v>15</v>
      </c>
    </row>
    <row r="4495" spans="1:10">
      <c r="A4495" t="n">
        <v>37599</v>
      </c>
      <c r="B4495" s="53" t="n">
        <v>26</v>
      </c>
      <c r="C4495" s="7" t="n">
        <v>11</v>
      </c>
      <c r="D4495" s="7" t="n">
        <v>17</v>
      </c>
      <c r="E4495" s="7" t="n">
        <v>10420</v>
      </c>
      <c r="F4495" s="7" t="s">
        <v>382</v>
      </c>
      <c r="G4495" s="7" t="n">
        <v>2</v>
      </c>
      <c r="H4495" s="7" t="n">
        <v>0</v>
      </c>
    </row>
    <row r="4496" spans="1:10">
      <c r="A4496" t="s">
        <v>4</v>
      </c>
      <c r="B4496" s="4" t="s">
        <v>5</v>
      </c>
    </row>
    <row r="4497" spans="1:10">
      <c r="A4497" t="n">
        <v>37633</v>
      </c>
      <c r="B4497" s="54" t="n">
        <v>28</v>
      </c>
    </row>
    <row r="4498" spans="1:10">
      <c r="A4498" t="s">
        <v>4</v>
      </c>
      <c r="B4498" s="4" t="s">
        <v>5</v>
      </c>
      <c r="C4498" s="4" t="s">
        <v>15</v>
      </c>
      <c r="D4498" s="41" t="s">
        <v>77</v>
      </c>
      <c r="E4498" s="4" t="s">
        <v>5</v>
      </c>
      <c r="F4498" s="4" t="s">
        <v>15</v>
      </c>
      <c r="G4498" s="4" t="s">
        <v>10</v>
      </c>
      <c r="H4498" s="41" t="s">
        <v>78</v>
      </c>
      <c r="I4498" s="4" t="s">
        <v>15</v>
      </c>
      <c r="J4498" s="4" t="s">
        <v>22</v>
      </c>
    </row>
    <row r="4499" spans="1:10">
      <c r="A4499" t="n">
        <v>37634</v>
      </c>
      <c r="B4499" s="11" t="n">
        <v>5</v>
      </c>
      <c r="C4499" s="7" t="n">
        <v>28</v>
      </c>
      <c r="D4499" s="41" t="s">
        <v>3</v>
      </c>
      <c r="E4499" s="31" t="n">
        <v>64</v>
      </c>
      <c r="F4499" s="7" t="n">
        <v>5</v>
      </c>
      <c r="G4499" s="7" t="n">
        <v>7</v>
      </c>
      <c r="H4499" s="41" t="s">
        <v>3</v>
      </c>
      <c r="I4499" s="7" t="n">
        <v>1</v>
      </c>
      <c r="J4499" s="12" t="n">
        <f t="normal" ca="1">A4509</f>
        <v>0</v>
      </c>
    </row>
    <row r="4500" spans="1:10">
      <c r="A4500" t="s">
        <v>4</v>
      </c>
      <c r="B4500" s="4" t="s">
        <v>5</v>
      </c>
      <c r="C4500" s="4" t="s">
        <v>15</v>
      </c>
      <c r="D4500" s="4" t="s">
        <v>10</v>
      </c>
      <c r="E4500" s="4" t="s">
        <v>6</v>
      </c>
    </row>
    <row r="4501" spans="1:10">
      <c r="A4501" t="n">
        <v>37645</v>
      </c>
      <c r="B4501" s="47" t="n">
        <v>51</v>
      </c>
      <c r="C4501" s="7" t="n">
        <v>4</v>
      </c>
      <c r="D4501" s="7" t="n">
        <v>7</v>
      </c>
      <c r="E4501" s="7" t="s">
        <v>180</v>
      </c>
    </row>
    <row r="4502" spans="1:10">
      <c r="A4502" t="s">
        <v>4</v>
      </c>
      <c r="B4502" s="4" t="s">
        <v>5</v>
      </c>
      <c r="C4502" s="4" t="s">
        <v>10</v>
      </c>
    </row>
    <row r="4503" spans="1:10">
      <c r="A4503" t="n">
        <v>37658</v>
      </c>
      <c r="B4503" s="26" t="n">
        <v>16</v>
      </c>
      <c r="C4503" s="7" t="n">
        <v>0</v>
      </c>
    </row>
    <row r="4504" spans="1:10">
      <c r="A4504" t="s">
        <v>4</v>
      </c>
      <c r="B4504" s="4" t="s">
        <v>5</v>
      </c>
      <c r="C4504" s="4" t="s">
        <v>10</v>
      </c>
      <c r="D4504" s="4" t="s">
        <v>15</v>
      </c>
      <c r="E4504" s="4" t="s">
        <v>9</v>
      </c>
      <c r="F4504" s="4" t="s">
        <v>109</v>
      </c>
      <c r="G4504" s="4" t="s">
        <v>15</v>
      </c>
      <c r="H4504" s="4" t="s">
        <v>15</v>
      </c>
    </row>
    <row r="4505" spans="1:10">
      <c r="A4505" t="n">
        <v>37661</v>
      </c>
      <c r="B4505" s="53" t="n">
        <v>26</v>
      </c>
      <c r="C4505" s="7" t="n">
        <v>7</v>
      </c>
      <c r="D4505" s="7" t="n">
        <v>17</v>
      </c>
      <c r="E4505" s="7" t="n">
        <v>4438</v>
      </c>
      <c r="F4505" s="7" t="s">
        <v>383</v>
      </c>
      <c r="G4505" s="7" t="n">
        <v>2</v>
      </c>
      <c r="H4505" s="7" t="n">
        <v>0</v>
      </c>
    </row>
    <row r="4506" spans="1:10">
      <c r="A4506" t="s">
        <v>4</v>
      </c>
      <c r="B4506" s="4" t="s">
        <v>5</v>
      </c>
    </row>
    <row r="4507" spans="1:10">
      <c r="A4507" t="n">
        <v>37690</v>
      </c>
      <c r="B4507" s="54" t="n">
        <v>28</v>
      </c>
    </row>
    <row r="4508" spans="1:10">
      <c r="A4508" t="s">
        <v>4</v>
      </c>
      <c r="B4508" s="4" t="s">
        <v>5</v>
      </c>
      <c r="C4508" s="4" t="s">
        <v>15</v>
      </c>
      <c r="D4508" s="41" t="s">
        <v>77</v>
      </c>
      <c r="E4508" s="4" t="s">
        <v>5</v>
      </c>
      <c r="F4508" s="4" t="s">
        <v>15</v>
      </c>
      <c r="G4508" s="4" t="s">
        <v>10</v>
      </c>
      <c r="H4508" s="41" t="s">
        <v>78</v>
      </c>
      <c r="I4508" s="4" t="s">
        <v>15</v>
      </c>
      <c r="J4508" s="4" t="s">
        <v>22</v>
      </c>
    </row>
    <row r="4509" spans="1:10">
      <c r="A4509" t="n">
        <v>37691</v>
      </c>
      <c r="B4509" s="11" t="n">
        <v>5</v>
      </c>
      <c r="C4509" s="7" t="n">
        <v>28</v>
      </c>
      <c r="D4509" s="41" t="s">
        <v>3</v>
      </c>
      <c r="E4509" s="31" t="n">
        <v>64</v>
      </c>
      <c r="F4509" s="7" t="n">
        <v>5</v>
      </c>
      <c r="G4509" s="7" t="n">
        <v>5</v>
      </c>
      <c r="H4509" s="41" t="s">
        <v>3</v>
      </c>
      <c r="I4509" s="7" t="n">
        <v>1</v>
      </c>
      <c r="J4509" s="12" t="n">
        <f t="normal" ca="1">A4521</f>
        <v>0</v>
      </c>
    </row>
    <row r="4510" spans="1:10">
      <c r="A4510" t="s">
        <v>4</v>
      </c>
      <c r="B4510" s="4" t="s">
        <v>5</v>
      </c>
      <c r="C4510" s="4" t="s">
        <v>15</v>
      </c>
      <c r="D4510" s="4" t="s">
        <v>10</v>
      </c>
      <c r="E4510" s="4" t="s">
        <v>6</v>
      </c>
    </row>
    <row r="4511" spans="1:10">
      <c r="A4511" t="n">
        <v>37702</v>
      </c>
      <c r="B4511" s="47" t="n">
        <v>51</v>
      </c>
      <c r="C4511" s="7" t="n">
        <v>4</v>
      </c>
      <c r="D4511" s="7" t="n">
        <v>5</v>
      </c>
      <c r="E4511" s="7" t="s">
        <v>124</v>
      </c>
    </row>
    <row r="4512" spans="1:10">
      <c r="A4512" t="s">
        <v>4</v>
      </c>
      <c r="B4512" s="4" t="s">
        <v>5</v>
      </c>
      <c r="C4512" s="4" t="s">
        <v>10</v>
      </c>
    </row>
    <row r="4513" spans="1:10">
      <c r="A4513" t="n">
        <v>37715</v>
      </c>
      <c r="B4513" s="26" t="n">
        <v>16</v>
      </c>
      <c r="C4513" s="7" t="n">
        <v>0</v>
      </c>
    </row>
    <row r="4514" spans="1:10">
      <c r="A4514" t="s">
        <v>4</v>
      </c>
      <c r="B4514" s="4" t="s">
        <v>5</v>
      </c>
      <c r="C4514" s="4" t="s">
        <v>10</v>
      </c>
      <c r="D4514" s="4" t="s">
        <v>15</v>
      </c>
      <c r="E4514" s="4" t="s">
        <v>9</v>
      </c>
      <c r="F4514" s="4" t="s">
        <v>109</v>
      </c>
      <c r="G4514" s="4" t="s">
        <v>15</v>
      </c>
      <c r="H4514" s="4" t="s">
        <v>15</v>
      </c>
    </row>
    <row r="4515" spans="1:10">
      <c r="A4515" t="n">
        <v>37718</v>
      </c>
      <c r="B4515" s="53" t="n">
        <v>26</v>
      </c>
      <c r="C4515" s="7" t="n">
        <v>5</v>
      </c>
      <c r="D4515" s="7" t="n">
        <v>17</v>
      </c>
      <c r="E4515" s="7" t="n">
        <v>3444</v>
      </c>
      <c r="F4515" s="7" t="s">
        <v>384</v>
      </c>
      <c r="G4515" s="7" t="n">
        <v>2</v>
      </c>
      <c r="H4515" s="7" t="n">
        <v>0</v>
      </c>
    </row>
    <row r="4516" spans="1:10">
      <c r="A4516" t="s">
        <v>4</v>
      </c>
      <c r="B4516" s="4" t="s">
        <v>5</v>
      </c>
    </row>
    <row r="4517" spans="1:10">
      <c r="A4517" t="n">
        <v>37753</v>
      </c>
      <c r="B4517" s="54" t="n">
        <v>28</v>
      </c>
    </row>
    <row r="4518" spans="1:10">
      <c r="A4518" t="s">
        <v>4</v>
      </c>
      <c r="B4518" s="4" t="s">
        <v>5</v>
      </c>
      <c r="C4518" s="4" t="s">
        <v>22</v>
      </c>
    </row>
    <row r="4519" spans="1:10">
      <c r="A4519" t="n">
        <v>37754</v>
      </c>
      <c r="B4519" s="15" t="n">
        <v>3</v>
      </c>
      <c r="C4519" s="12" t="n">
        <f t="normal" ca="1">A4531</f>
        <v>0</v>
      </c>
    </row>
    <row r="4520" spans="1:10">
      <c r="A4520" t="s">
        <v>4</v>
      </c>
      <c r="B4520" s="4" t="s">
        <v>5</v>
      </c>
      <c r="C4520" s="4" t="s">
        <v>15</v>
      </c>
      <c r="D4520" s="41" t="s">
        <v>77</v>
      </c>
      <c r="E4520" s="4" t="s">
        <v>5</v>
      </c>
      <c r="F4520" s="4" t="s">
        <v>15</v>
      </c>
      <c r="G4520" s="4" t="s">
        <v>10</v>
      </c>
      <c r="H4520" s="41" t="s">
        <v>78</v>
      </c>
      <c r="I4520" s="4" t="s">
        <v>15</v>
      </c>
      <c r="J4520" s="4" t="s">
        <v>22</v>
      </c>
    </row>
    <row r="4521" spans="1:10">
      <c r="A4521" t="n">
        <v>37759</v>
      </c>
      <c r="B4521" s="11" t="n">
        <v>5</v>
      </c>
      <c r="C4521" s="7" t="n">
        <v>28</v>
      </c>
      <c r="D4521" s="41" t="s">
        <v>3</v>
      </c>
      <c r="E4521" s="31" t="n">
        <v>64</v>
      </c>
      <c r="F4521" s="7" t="n">
        <v>5</v>
      </c>
      <c r="G4521" s="7" t="n">
        <v>4</v>
      </c>
      <c r="H4521" s="41" t="s">
        <v>3</v>
      </c>
      <c r="I4521" s="7" t="n">
        <v>1</v>
      </c>
      <c r="J4521" s="12" t="n">
        <f t="normal" ca="1">A4531</f>
        <v>0</v>
      </c>
    </row>
    <row r="4522" spans="1:10">
      <c r="A4522" t="s">
        <v>4</v>
      </c>
      <c r="B4522" s="4" t="s">
        <v>5</v>
      </c>
      <c r="C4522" s="4" t="s">
        <v>15</v>
      </c>
      <c r="D4522" s="4" t="s">
        <v>10</v>
      </c>
      <c r="E4522" s="4" t="s">
        <v>6</v>
      </c>
    </row>
    <row r="4523" spans="1:10">
      <c r="A4523" t="n">
        <v>37770</v>
      </c>
      <c r="B4523" s="47" t="n">
        <v>51</v>
      </c>
      <c r="C4523" s="7" t="n">
        <v>4</v>
      </c>
      <c r="D4523" s="7" t="n">
        <v>4</v>
      </c>
      <c r="E4523" s="7" t="s">
        <v>122</v>
      </c>
    </row>
    <row r="4524" spans="1:10">
      <c r="A4524" t="s">
        <v>4</v>
      </c>
      <c r="B4524" s="4" t="s">
        <v>5</v>
      </c>
      <c r="C4524" s="4" t="s">
        <v>10</v>
      </c>
    </row>
    <row r="4525" spans="1:10">
      <c r="A4525" t="n">
        <v>37783</v>
      </c>
      <c r="B4525" s="26" t="n">
        <v>16</v>
      </c>
      <c r="C4525" s="7" t="n">
        <v>0</v>
      </c>
    </row>
    <row r="4526" spans="1:10">
      <c r="A4526" t="s">
        <v>4</v>
      </c>
      <c r="B4526" s="4" t="s">
        <v>5</v>
      </c>
      <c r="C4526" s="4" t="s">
        <v>10</v>
      </c>
      <c r="D4526" s="4" t="s">
        <v>15</v>
      </c>
      <c r="E4526" s="4" t="s">
        <v>9</v>
      </c>
      <c r="F4526" s="4" t="s">
        <v>109</v>
      </c>
      <c r="G4526" s="4" t="s">
        <v>15</v>
      </c>
      <c r="H4526" s="4" t="s">
        <v>15</v>
      </c>
    </row>
    <row r="4527" spans="1:10">
      <c r="A4527" t="n">
        <v>37786</v>
      </c>
      <c r="B4527" s="53" t="n">
        <v>26</v>
      </c>
      <c r="C4527" s="7" t="n">
        <v>4</v>
      </c>
      <c r="D4527" s="7" t="n">
        <v>17</v>
      </c>
      <c r="E4527" s="7" t="n">
        <v>7442</v>
      </c>
      <c r="F4527" s="7" t="s">
        <v>384</v>
      </c>
      <c r="G4527" s="7" t="n">
        <v>2</v>
      </c>
      <c r="H4527" s="7" t="n">
        <v>0</v>
      </c>
    </row>
    <row r="4528" spans="1:10">
      <c r="A4528" t="s">
        <v>4</v>
      </c>
      <c r="B4528" s="4" t="s">
        <v>5</v>
      </c>
    </row>
    <row r="4529" spans="1:10">
      <c r="A4529" t="n">
        <v>37821</v>
      </c>
      <c r="B4529" s="54" t="n">
        <v>28</v>
      </c>
    </row>
    <row r="4530" spans="1:10">
      <c r="A4530" t="s">
        <v>4</v>
      </c>
      <c r="B4530" s="4" t="s">
        <v>5</v>
      </c>
      <c r="C4530" s="4" t="s">
        <v>15</v>
      </c>
      <c r="D4530" s="41" t="s">
        <v>77</v>
      </c>
      <c r="E4530" s="4" t="s">
        <v>5</v>
      </c>
      <c r="F4530" s="4" t="s">
        <v>15</v>
      </c>
      <c r="G4530" s="4" t="s">
        <v>10</v>
      </c>
      <c r="H4530" s="41" t="s">
        <v>78</v>
      </c>
      <c r="I4530" s="4" t="s">
        <v>15</v>
      </c>
      <c r="J4530" s="4" t="s">
        <v>22</v>
      </c>
    </row>
    <row r="4531" spans="1:10">
      <c r="A4531" t="n">
        <v>37822</v>
      </c>
      <c r="B4531" s="11" t="n">
        <v>5</v>
      </c>
      <c r="C4531" s="7" t="n">
        <v>28</v>
      </c>
      <c r="D4531" s="41" t="s">
        <v>3</v>
      </c>
      <c r="E4531" s="31" t="n">
        <v>64</v>
      </c>
      <c r="F4531" s="7" t="n">
        <v>5</v>
      </c>
      <c r="G4531" s="7" t="n">
        <v>1</v>
      </c>
      <c r="H4531" s="41" t="s">
        <v>3</v>
      </c>
      <c r="I4531" s="7" t="n">
        <v>1</v>
      </c>
      <c r="J4531" s="12" t="n">
        <f t="normal" ca="1">A4543</f>
        <v>0</v>
      </c>
    </row>
    <row r="4532" spans="1:10">
      <c r="A4532" t="s">
        <v>4</v>
      </c>
      <c r="B4532" s="4" t="s">
        <v>5</v>
      </c>
      <c r="C4532" s="4" t="s">
        <v>15</v>
      </c>
      <c r="D4532" s="4" t="s">
        <v>10</v>
      </c>
      <c r="E4532" s="4" t="s">
        <v>6</v>
      </c>
    </row>
    <row r="4533" spans="1:10">
      <c r="A4533" t="n">
        <v>37833</v>
      </c>
      <c r="B4533" s="47" t="n">
        <v>51</v>
      </c>
      <c r="C4533" s="7" t="n">
        <v>4</v>
      </c>
      <c r="D4533" s="7" t="n">
        <v>1</v>
      </c>
      <c r="E4533" s="7" t="s">
        <v>176</v>
      </c>
    </row>
    <row r="4534" spans="1:10">
      <c r="A4534" t="s">
        <v>4</v>
      </c>
      <c r="B4534" s="4" t="s">
        <v>5</v>
      </c>
      <c r="C4534" s="4" t="s">
        <v>10</v>
      </c>
    </row>
    <row r="4535" spans="1:10">
      <c r="A4535" t="n">
        <v>37846</v>
      </c>
      <c r="B4535" s="26" t="n">
        <v>16</v>
      </c>
      <c r="C4535" s="7" t="n">
        <v>0</v>
      </c>
    </row>
    <row r="4536" spans="1:10">
      <c r="A4536" t="s">
        <v>4</v>
      </c>
      <c r="B4536" s="4" t="s">
        <v>5</v>
      </c>
      <c r="C4536" s="4" t="s">
        <v>10</v>
      </c>
      <c r="D4536" s="4" t="s">
        <v>15</v>
      </c>
      <c r="E4536" s="4" t="s">
        <v>9</v>
      </c>
      <c r="F4536" s="4" t="s">
        <v>109</v>
      </c>
      <c r="G4536" s="4" t="s">
        <v>15</v>
      </c>
      <c r="H4536" s="4" t="s">
        <v>15</v>
      </c>
    </row>
    <row r="4537" spans="1:10">
      <c r="A4537" t="n">
        <v>37849</v>
      </c>
      <c r="B4537" s="53" t="n">
        <v>26</v>
      </c>
      <c r="C4537" s="7" t="n">
        <v>1</v>
      </c>
      <c r="D4537" s="7" t="n">
        <v>17</v>
      </c>
      <c r="E4537" s="7" t="n">
        <v>1445</v>
      </c>
      <c r="F4537" s="7" t="s">
        <v>385</v>
      </c>
      <c r="G4537" s="7" t="n">
        <v>2</v>
      </c>
      <c r="H4537" s="7" t="n">
        <v>0</v>
      </c>
    </row>
    <row r="4538" spans="1:10">
      <c r="A4538" t="s">
        <v>4</v>
      </c>
      <c r="B4538" s="4" t="s">
        <v>5</v>
      </c>
    </row>
    <row r="4539" spans="1:10">
      <c r="A4539" t="n">
        <v>37880</v>
      </c>
      <c r="B4539" s="54" t="n">
        <v>28</v>
      </c>
    </row>
    <row r="4540" spans="1:10">
      <c r="A4540" t="s">
        <v>4</v>
      </c>
      <c r="B4540" s="4" t="s">
        <v>5</v>
      </c>
      <c r="C4540" s="4" t="s">
        <v>22</v>
      </c>
    </row>
    <row r="4541" spans="1:10">
      <c r="A4541" t="n">
        <v>37881</v>
      </c>
      <c r="B4541" s="15" t="n">
        <v>3</v>
      </c>
      <c r="C4541" s="12" t="n">
        <f t="normal" ca="1">A4553</f>
        <v>0</v>
      </c>
    </row>
    <row r="4542" spans="1:10">
      <c r="A4542" t="s">
        <v>4</v>
      </c>
      <c r="B4542" s="4" t="s">
        <v>5</v>
      </c>
      <c r="C4542" s="4" t="s">
        <v>15</v>
      </c>
      <c r="D4542" s="41" t="s">
        <v>77</v>
      </c>
      <c r="E4542" s="4" t="s">
        <v>5</v>
      </c>
      <c r="F4542" s="4" t="s">
        <v>15</v>
      </c>
      <c r="G4542" s="4" t="s">
        <v>10</v>
      </c>
      <c r="H4542" s="41" t="s">
        <v>78</v>
      </c>
      <c r="I4542" s="4" t="s">
        <v>15</v>
      </c>
      <c r="J4542" s="4" t="s">
        <v>22</v>
      </c>
    </row>
    <row r="4543" spans="1:10">
      <c r="A4543" t="n">
        <v>37886</v>
      </c>
      <c r="B4543" s="11" t="n">
        <v>5</v>
      </c>
      <c r="C4543" s="7" t="n">
        <v>28</v>
      </c>
      <c r="D4543" s="41" t="s">
        <v>3</v>
      </c>
      <c r="E4543" s="31" t="n">
        <v>64</v>
      </c>
      <c r="F4543" s="7" t="n">
        <v>5</v>
      </c>
      <c r="G4543" s="7" t="n">
        <v>2</v>
      </c>
      <c r="H4543" s="41" t="s">
        <v>3</v>
      </c>
      <c r="I4543" s="7" t="n">
        <v>1</v>
      </c>
      <c r="J4543" s="12" t="n">
        <f t="normal" ca="1">A4553</f>
        <v>0</v>
      </c>
    </row>
    <row r="4544" spans="1:10">
      <c r="A4544" t="s">
        <v>4</v>
      </c>
      <c r="B4544" s="4" t="s">
        <v>5</v>
      </c>
      <c r="C4544" s="4" t="s">
        <v>15</v>
      </c>
      <c r="D4544" s="4" t="s">
        <v>10</v>
      </c>
      <c r="E4544" s="4" t="s">
        <v>6</v>
      </c>
    </row>
    <row r="4545" spans="1:10">
      <c r="A4545" t="n">
        <v>37897</v>
      </c>
      <c r="B4545" s="47" t="n">
        <v>51</v>
      </c>
      <c r="C4545" s="7" t="n">
        <v>4</v>
      </c>
      <c r="D4545" s="7" t="n">
        <v>2</v>
      </c>
      <c r="E4545" s="7" t="s">
        <v>151</v>
      </c>
    </row>
    <row r="4546" spans="1:10">
      <c r="A4546" t="s">
        <v>4</v>
      </c>
      <c r="B4546" s="4" t="s">
        <v>5</v>
      </c>
      <c r="C4546" s="4" t="s">
        <v>10</v>
      </c>
    </row>
    <row r="4547" spans="1:10">
      <c r="A4547" t="n">
        <v>37910</v>
      </c>
      <c r="B4547" s="26" t="n">
        <v>16</v>
      </c>
      <c r="C4547" s="7" t="n">
        <v>0</v>
      </c>
    </row>
    <row r="4548" spans="1:10">
      <c r="A4548" t="s">
        <v>4</v>
      </c>
      <c r="B4548" s="4" t="s">
        <v>5</v>
      </c>
      <c r="C4548" s="4" t="s">
        <v>10</v>
      </c>
      <c r="D4548" s="4" t="s">
        <v>15</v>
      </c>
      <c r="E4548" s="4" t="s">
        <v>9</v>
      </c>
      <c r="F4548" s="4" t="s">
        <v>109</v>
      </c>
      <c r="G4548" s="4" t="s">
        <v>15</v>
      </c>
      <c r="H4548" s="4" t="s">
        <v>15</v>
      </c>
    </row>
    <row r="4549" spans="1:10">
      <c r="A4549" t="n">
        <v>37913</v>
      </c>
      <c r="B4549" s="53" t="n">
        <v>26</v>
      </c>
      <c r="C4549" s="7" t="n">
        <v>2</v>
      </c>
      <c r="D4549" s="7" t="n">
        <v>17</v>
      </c>
      <c r="E4549" s="7" t="n">
        <v>6452</v>
      </c>
      <c r="F4549" s="7" t="s">
        <v>385</v>
      </c>
      <c r="G4549" s="7" t="n">
        <v>2</v>
      </c>
      <c r="H4549" s="7" t="n">
        <v>0</v>
      </c>
    </row>
    <row r="4550" spans="1:10">
      <c r="A4550" t="s">
        <v>4</v>
      </c>
      <c r="B4550" s="4" t="s">
        <v>5</v>
      </c>
    </row>
    <row r="4551" spans="1:10">
      <c r="A4551" t="n">
        <v>37944</v>
      </c>
      <c r="B4551" s="54" t="n">
        <v>28</v>
      </c>
    </row>
    <row r="4552" spans="1:10">
      <c r="A4552" t="s">
        <v>4</v>
      </c>
      <c r="B4552" s="4" t="s">
        <v>5</v>
      </c>
      <c r="C4552" s="4" t="s">
        <v>15</v>
      </c>
      <c r="D4552" s="41" t="s">
        <v>77</v>
      </c>
      <c r="E4552" s="4" t="s">
        <v>5</v>
      </c>
      <c r="F4552" s="4" t="s">
        <v>15</v>
      </c>
      <c r="G4552" s="4" t="s">
        <v>10</v>
      </c>
      <c r="H4552" s="41" t="s">
        <v>78</v>
      </c>
      <c r="I4552" s="4" t="s">
        <v>15</v>
      </c>
      <c r="J4552" s="4" t="s">
        <v>22</v>
      </c>
    </row>
    <row r="4553" spans="1:10">
      <c r="A4553" t="n">
        <v>37945</v>
      </c>
      <c r="B4553" s="11" t="n">
        <v>5</v>
      </c>
      <c r="C4553" s="7" t="n">
        <v>28</v>
      </c>
      <c r="D4553" s="41" t="s">
        <v>3</v>
      </c>
      <c r="E4553" s="31" t="n">
        <v>64</v>
      </c>
      <c r="F4553" s="7" t="n">
        <v>5</v>
      </c>
      <c r="G4553" s="7" t="n">
        <v>8</v>
      </c>
      <c r="H4553" s="41" t="s">
        <v>3</v>
      </c>
      <c r="I4553" s="7" t="n">
        <v>1</v>
      </c>
      <c r="J4553" s="12" t="n">
        <f t="normal" ca="1">A4563</f>
        <v>0</v>
      </c>
    </row>
    <row r="4554" spans="1:10">
      <c r="A4554" t="s">
        <v>4</v>
      </c>
      <c r="B4554" s="4" t="s">
        <v>5</v>
      </c>
      <c r="C4554" s="4" t="s">
        <v>15</v>
      </c>
      <c r="D4554" s="4" t="s">
        <v>10</v>
      </c>
      <c r="E4554" s="4" t="s">
        <v>6</v>
      </c>
    </row>
    <row r="4555" spans="1:10">
      <c r="A4555" t="n">
        <v>37956</v>
      </c>
      <c r="B4555" s="47" t="n">
        <v>51</v>
      </c>
      <c r="C4555" s="7" t="n">
        <v>4</v>
      </c>
      <c r="D4555" s="7" t="n">
        <v>8</v>
      </c>
      <c r="E4555" s="7" t="s">
        <v>122</v>
      </c>
    </row>
    <row r="4556" spans="1:10">
      <c r="A4556" t="s">
        <v>4</v>
      </c>
      <c r="B4556" s="4" t="s">
        <v>5</v>
      </c>
      <c r="C4556" s="4" t="s">
        <v>10</v>
      </c>
    </row>
    <row r="4557" spans="1:10">
      <c r="A4557" t="n">
        <v>37969</v>
      </c>
      <c r="B4557" s="26" t="n">
        <v>16</v>
      </c>
      <c r="C4557" s="7" t="n">
        <v>0</v>
      </c>
    </row>
    <row r="4558" spans="1:10">
      <c r="A4558" t="s">
        <v>4</v>
      </c>
      <c r="B4558" s="4" t="s">
        <v>5</v>
      </c>
      <c r="C4558" s="4" t="s">
        <v>10</v>
      </c>
      <c r="D4558" s="4" t="s">
        <v>15</v>
      </c>
      <c r="E4558" s="4" t="s">
        <v>9</v>
      </c>
      <c r="F4558" s="4" t="s">
        <v>109</v>
      </c>
      <c r="G4558" s="4" t="s">
        <v>15</v>
      </c>
      <c r="H4558" s="4" t="s">
        <v>15</v>
      </c>
    </row>
    <row r="4559" spans="1:10">
      <c r="A4559" t="n">
        <v>37972</v>
      </c>
      <c r="B4559" s="53" t="n">
        <v>26</v>
      </c>
      <c r="C4559" s="7" t="n">
        <v>8</v>
      </c>
      <c r="D4559" s="7" t="n">
        <v>17</v>
      </c>
      <c r="E4559" s="7" t="n">
        <v>9394</v>
      </c>
      <c r="F4559" s="7" t="s">
        <v>386</v>
      </c>
      <c r="G4559" s="7" t="n">
        <v>2</v>
      </c>
      <c r="H4559" s="7" t="n">
        <v>0</v>
      </c>
    </row>
    <row r="4560" spans="1:10">
      <c r="A4560" t="s">
        <v>4</v>
      </c>
      <c r="B4560" s="4" t="s">
        <v>5</v>
      </c>
    </row>
    <row r="4561" spans="1:10">
      <c r="A4561" t="n">
        <v>38043</v>
      </c>
      <c r="B4561" s="54" t="n">
        <v>28</v>
      </c>
    </row>
    <row r="4562" spans="1:10">
      <c r="A4562" t="s">
        <v>4</v>
      </c>
      <c r="B4562" s="4" t="s">
        <v>5</v>
      </c>
      <c r="C4562" s="4" t="s">
        <v>15</v>
      </c>
      <c r="D4562" s="41" t="s">
        <v>77</v>
      </c>
      <c r="E4562" s="4" t="s">
        <v>5</v>
      </c>
      <c r="F4562" s="4" t="s">
        <v>15</v>
      </c>
      <c r="G4562" s="4" t="s">
        <v>10</v>
      </c>
      <c r="H4562" s="41" t="s">
        <v>78</v>
      </c>
      <c r="I4562" s="4" t="s">
        <v>15</v>
      </c>
      <c r="J4562" s="4" t="s">
        <v>22</v>
      </c>
    </row>
    <row r="4563" spans="1:10">
      <c r="A4563" t="n">
        <v>38044</v>
      </c>
      <c r="B4563" s="11" t="n">
        <v>5</v>
      </c>
      <c r="C4563" s="7" t="n">
        <v>28</v>
      </c>
      <c r="D4563" s="41" t="s">
        <v>3</v>
      </c>
      <c r="E4563" s="31" t="n">
        <v>64</v>
      </c>
      <c r="F4563" s="7" t="n">
        <v>5</v>
      </c>
      <c r="G4563" s="7" t="n">
        <v>9</v>
      </c>
      <c r="H4563" s="41" t="s">
        <v>3</v>
      </c>
      <c r="I4563" s="7" t="n">
        <v>1</v>
      </c>
      <c r="J4563" s="12" t="n">
        <f t="normal" ca="1">A4573</f>
        <v>0</v>
      </c>
    </row>
    <row r="4564" spans="1:10">
      <c r="A4564" t="s">
        <v>4</v>
      </c>
      <c r="B4564" s="4" t="s">
        <v>5</v>
      </c>
      <c r="C4564" s="4" t="s">
        <v>15</v>
      </c>
      <c r="D4564" s="4" t="s">
        <v>10</v>
      </c>
      <c r="E4564" s="4" t="s">
        <v>6</v>
      </c>
    </row>
    <row r="4565" spans="1:10">
      <c r="A4565" t="n">
        <v>38055</v>
      </c>
      <c r="B4565" s="47" t="n">
        <v>51</v>
      </c>
      <c r="C4565" s="7" t="n">
        <v>4</v>
      </c>
      <c r="D4565" s="7" t="n">
        <v>9</v>
      </c>
      <c r="E4565" s="7" t="s">
        <v>178</v>
      </c>
    </row>
    <row r="4566" spans="1:10">
      <c r="A4566" t="s">
        <v>4</v>
      </c>
      <c r="B4566" s="4" t="s">
        <v>5</v>
      </c>
      <c r="C4566" s="4" t="s">
        <v>10</v>
      </c>
    </row>
    <row r="4567" spans="1:10">
      <c r="A4567" t="n">
        <v>38069</v>
      </c>
      <c r="B4567" s="26" t="n">
        <v>16</v>
      </c>
      <c r="C4567" s="7" t="n">
        <v>0</v>
      </c>
    </row>
    <row r="4568" spans="1:10">
      <c r="A4568" t="s">
        <v>4</v>
      </c>
      <c r="B4568" s="4" t="s">
        <v>5</v>
      </c>
      <c r="C4568" s="4" t="s">
        <v>10</v>
      </c>
      <c r="D4568" s="4" t="s">
        <v>15</v>
      </c>
      <c r="E4568" s="4" t="s">
        <v>9</v>
      </c>
      <c r="F4568" s="4" t="s">
        <v>109</v>
      </c>
      <c r="G4568" s="4" t="s">
        <v>15</v>
      </c>
      <c r="H4568" s="4" t="s">
        <v>15</v>
      </c>
    </row>
    <row r="4569" spans="1:10">
      <c r="A4569" t="n">
        <v>38072</v>
      </c>
      <c r="B4569" s="53" t="n">
        <v>26</v>
      </c>
      <c r="C4569" s="7" t="n">
        <v>9</v>
      </c>
      <c r="D4569" s="7" t="n">
        <v>17</v>
      </c>
      <c r="E4569" s="7" t="n">
        <v>5395</v>
      </c>
      <c r="F4569" s="7" t="s">
        <v>387</v>
      </c>
      <c r="G4569" s="7" t="n">
        <v>2</v>
      </c>
      <c r="H4569" s="7" t="n">
        <v>0</v>
      </c>
    </row>
    <row r="4570" spans="1:10">
      <c r="A4570" t="s">
        <v>4</v>
      </c>
      <c r="B4570" s="4" t="s">
        <v>5</v>
      </c>
    </row>
    <row r="4571" spans="1:10">
      <c r="A4571" t="n">
        <v>38107</v>
      </c>
      <c r="B4571" s="54" t="n">
        <v>28</v>
      </c>
    </row>
    <row r="4572" spans="1:10">
      <c r="A4572" t="s">
        <v>4</v>
      </c>
      <c r="B4572" s="4" t="s">
        <v>5</v>
      </c>
      <c r="C4572" s="4" t="s">
        <v>10</v>
      </c>
      <c r="D4572" s="4" t="s">
        <v>15</v>
      </c>
      <c r="E4572" s="4" t="s">
        <v>6</v>
      </c>
      <c r="F4572" s="4" t="s">
        <v>21</v>
      </c>
      <c r="G4572" s="4" t="s">
        <v>21</v>
      </c>
      <c r="H4572" s="4" t="s">
        <v>21</v>
      </c>
    </row>
    <row r="4573" spans="1:10">
      <c r="A4573" t="n">
        <v>38108</v>
      </c>
      <c r="B4573" s="50" t="n">
        <v>48</v>
      </c>
      <c r="C4573" s="7" t="n">
        <v>29</v>
      </c>
      <c r="D4573" s="7" t="n">
        <v>0</v>
      </c>
      <c r="E4573" s="7" t="s">
        <v>98</v>
      </c>
      <c r="F4573" s="7" t="n">
        <v>0</v>
      </c>
      <c r="G4573" s="7" t="n">
        <v>1</v>
      </c>
      <c r="H4573" s="7" t="n">
        <v>0</v>
      </c>
    </row>
    <row r="4574" spans="1:10">
      <c r="A4574" t="s">
        <v>4</v>
      </c>
      <c r="B4574" s="4" t="s">
        <v>5</v>
      </c>
      <c r="C4574" s="4" t="s">
        <v>10</v>
      </c>
      <c r="D4574" s="4" t="s">
        <v>15</v>
      </c>
    </row>
    <row r="4575" spans="1:10">
      <c r="A4575" t="n">
        <v>38134</v>
      </c>
      <c r="B4575" s="55" t="n">
        <v>89</v>
      </c>
      <c r="C4575" s="7" t="n">
        <v>65533</v>
      </c>
      <c r="D4575" s="7" t="n">
        <v>1</v>
      </c>
    </row>
    <row r="4576" spans="1:10">
      <c r="A4576" t="s">
        <v>4</v>
      </c>
      <c r="B4576" s="4" t="s">
        <v>5</v>
      </c>
      <c r="C4576" s="4" t="s">
        <v>15</v>
      </c>
      <c r="D4576" s="4" t="s">
        <v>10</v>
      </c>
      <c r="E4576" s="4" t="s">
        <v>21</v>
      </c>
    </row>
    <row r="4577" spans="1:10">
      <c r="A4577" t="n">
        <v>38138</v>
      </c>
      <c r="B4577" s="28" t="n">
        <v>58</v>
      </c>
      <c r="C4577" s="7" t="n">
        <v>101</v>
      </c>
      <c r="D4577" s="7" t="n">
        <v>300</v>
      </c>
      <c r="E4577" s="7" t="n">
        <v>1</v>
      </c>
    </row>
    <row r="4578" spans="1:10">
      <c r="A4578" t="s">
        <v>4</v>
      </c>
      <c r="B4578" s="4" t="s">
        <v>5</v>
      </c>
      <c r="C4578" s="4" t="s">
        <v>15</v>
      </c>
      <c r="D4578" s="4" t="s">
        <v>10</v>
      </c>
    </row>
    <row r="4579" spans="1:10">
      <c r="A4579" t="n">
        <v>38146</v>
      </c>
      <c r="B4579" s="28" t="n">
        <v>58</v>
      </c>
      <c r="C4579" s="7" t="n">
        <v>254</v>
      </c>
      <c r="D4579" s="7" t="n">
        <v>0</v>
      </c>
    </row>
    <row r="4580" spans="1:10">
      <c r="A4580" t="s">
        <v>4</v>
      </c>
      <c r="B4580" s="4" t="s">
        <v>5</v>
      </c>
      <c r="C4580" s="4" t="s">
        <v>15</v>
      </c>
      <c r="D4580" s="4" t="s">
        <v>15</v>
      </c>
      <c r="E4580" s="4" t="s">
        <v>21</v>
      </c>
      <c r="F4580" s="4" t="s">
        <v>21</v>
      </c>
      <c r="G4580" s="4" t="s">
        <v>21</v>
      </c>
      <c r="H4580" s="4" t="s">
        <v>10</v>
      </c>
    </row>
    <row r="4581" spans="1:10">
      <c r="A4581" t="n">
        <v>38150</v>
      </c>
      <c r="B4581" s="32" t="n">
        <v>45</v>
      </c>
      <c r="C4581" s="7" t="n">
        <v>2</v>
      </c>
      <c r="D4581" s="7" t="n">
        <v>3</v>
      </c>
      <c r="E4581" s="7" t="n">
        <v>-0.28999999165535</v>
      </c>
      <c r="F4581" s="7" t="n">
        <v>4.51000022888184</v>
      </c>
      <c r="G4581" s="7" t="n">
        <v>-125.059997558594</v>
      </c>
      <c r="H4581" s="7" t="n">
        <v>0</v>
      </c>
    </row>
    <row r="4582" spans="1:10">
      <c r="A4582" t="s">
        <v>4</v>
      </c>
      <c r="B4582" s="4" t="s">
        <v>5</v>
      </c>
      <c r="C4582" s="4" t="s">
        <v>15</v>
      </c>
      <c r="D4582" s="4" t="s">
        <v>15</v>
      </c>
      <c r="E4582" s="4" t="s">
        <v>21</v>
      </c>
      <c r="F4582" s="4" t="s">
        <v>21</v>
      </c>
      <c r="G4582" s="4" t="s">
        <v>21</v>
      </c>
      <c r="H4582" s="4" t="s">
        <v>10</v>
      </c>
      <c r="I4582" s="4" t="s">
        <v>15</v>
      </c>
    </row>
    <row r="4583" spans="1:10">
      <c r="A4583" t="n">
        <v>38167</v>
      </c>
      <c r="B4583" s="32" t="n">
        <v>45</v>
      </c>
      <c r="C4583" s="7" t="n">
        <v>4</v>
      </c>
      <c r="D4583" s="7" t="n">
        <v>3</v>
      </c>
      <c r="E4583" s="7" t="n">
        <v>353.380004882813</v>
      </c>
      <c r="F4583" s="7" t="n">
        <v>143.190002441406</v>
      </c>
      <c r="G4583" s="7" t="n">
        <v>0</v>
      </c>
      <c r="H4583" s="7" t="n">
        <v>0</v>
      </c>
      <c r="I4583" s="7" t="n">
        <v>1</v>
      </c>
    </row>
    <row r="4584" spans="1:10">
      <c r="A4584" t="s">
        <v>4</v>
      </c>
      <c r="B4584" s="4" t="s">
        <v>5</v>
      </c>
      <c r="C4584" s="4" t="s">
        <v>15</v>
      </c>
      <c r="D4584" s="4" t="s">
        <v>15</v>
      </c>
      <c r="E4584" s="4" t="s">
        <v>21</v>
      </c>
      <c r="F4584" s="4" t="s">
        <v>10</v>
      </c>
    </row>
    <row r="4585" spans="1:10">
      <c r="A4585" t="n">
        <v>38185</v>
      </c>
      <c r="B4585" s="32" t="n">
        <v>45</v>
      </c>
      <c r="C4585" s="7" t="n">
        <v>5</v>
      </c>
      <c r="D4585" s="7" t="n">
        <v>3</v>
      </c>
      <c r="E4585" s="7" t="n">
        <v>3.79999995231628</v>
      </c>
      <c r="F4585" s="7" t="n">
        <v>0</v>
      </c>
    </row>
    <row r="4586" spans="1:10">
      <c r="A4586" t="s">
        <v>4</v>
      </c>
      <c r="B4586" s="4" t="s">
        <v>5</v>
      </c>
      <c r="C4586" s="4" t="s">
        <v>15</v>
      </c>
      <c r="D4586" s="4" t="s">
        <v>15</v>
      </c>
      <c r="E4586" s="4" t="s">
        <v>21</v>
      </c>
      <c r="F4586" s="4" t="s">
        <v>10</v>
      </c>
    </row>
    <row r="4587" spans="1:10">
      <c r="A4587" t="n">
        <v>38194</v>
      </c>
      <c r="B4587" s="32" t="n">
        <v>45</v>
      </c>
      <c r="C4587" s="7" t="n">
        <v>11</v>
      </c>
      <c r="D4587" s="7" t="n">
        <v>3</v>
      </c>
      <c r="E4587" s="7" t="n">
        <v>24.3999996185303</v>
      </c>
      <c r="F4587" s="7" t="n">
        <v>0</v>
      </c>
    </row>
    <row r="4588" spans="1:10">
      <c r="A4588" t="s">
        <v>4</v>
      </c>
      <c r="B4588" s="4" t="s">
        <v>5</v>
      </c>
      <c r="C4588" s="4" t="s">
        <v>15</v>
      </c>
      <c r="D4588" s="4" t="s">
        <v>15</v>
      </c>
      <c r="E4588" s="4" t="s">
        <v>21</v>
      </c>
      <c r="F4588" s="4" t="s">
        <v>21</v>
      </c>
      <c r="G4588" s="4" t="s">
        <v>21</v>
      </c>
      <c r="H4588" s="4" t="s">
        <v>10</v>
      </c>
    </row>
    <row r="4589" spans="1:10">
      <c r="A4589" t="n">
        <v>38203</v>
      </c>
      <c r="B4589" s="32" t="n">
        <v>45</v>
      </c>
      <c r="C4589" s="7" t="n">
        <v>2</v>
      </c>
      <c r="D4589" s="7" t="n">
        <v>3</v>
      </c>
      <c r="E4589" s="7" t="n">
        <v>-1.24000000953674</v>
      </c>
      <c r="F4589" s="7" t="n">
        <v>4.51000022888184</v>
      </c>
      <c r="G4589" s="7" t="n">
        <v>-124.610000610352</v>
      </c>
      <c r="H4589" s="7" t="n">
        <v>3000</v>
      </c>
    </row>
    <row r="4590" spans="1:10">
      <c r="A4590" t="s">
        <v>4</v>
      </c>
      <c r="B4590" s="4" t="s">
        <v>5</v>
      </c>
      <c r="C4590" s="4" t="s">
        <v>15</v>
      </c>
      <c r="D4590" s="4" t="s">
        <v>15</v>
      </c>
      <c r="E4590" s="4" t="s">
        <v>21</v>
      </c>
      <c r="F4590" s="4" t="s">
        <v>21</v>
      </c>
      <c r="G4590" s="4" t="s">
        <v>21</v>
      </c>
      <c r="H4590" s="4" t="s">
        <v>10</v>
      </c>
      <c r="I4590" s="4" t="s">
        <v>15</v>
      </c>
    </row>
    <row r="4591" spans="1:10">
      <c r="A4591" t="n">
        <v>38220</v>
      </c>
      <c r="B4591" s="32" t="n">
        <v>45</v>
      </c>
      <c r="C4591" s="7" t="n">
        <v>4</v>
      </c>
      <c r="D4591" s="7" t="n">
        <v>3</v>
      </c>
      <c r="E4591" s="7" t="n">
        <v>350.540008544922</v>
      </c>
      <c r="F4591" s="7" t="n">
        <v>134.449996948242</v>
      </c>
      <c r="G4591" s="7" t="n">
        <v>0</v>
      </c>
      <c r="H4591" s="7" t="n">
        <v>3000</v>
      </c>
      <c r="I4591" s="7" t="n">
        <v>1</v>
      </c>
    </row>
    <row r="4592" spans="1:10">
      <c r="A4592" t="s">
        <v>4</v>
      </c>
      <c r="B4592" s="4" t="s">
        <v>5</v>
      </c>
      <c r="C4592" s="4" t="s">
        <v>15</v>
      </c>
      <c r="D4592" s="4" t="s">
        <v>15</v>
      </c>
      <c r="E4592" s="4" t="s">
        <v>21</v>
      </c>
      <c r="F4592" s="4" t="s">
        <v>10</v>
      </c>
    </row>
    <row r="4593" spans="1:9">
      <c r="A4593" t="n">
        <v>38238</v>
      </c>
      <c r="B4593" s="32" t="n">
        <v>45</v>
      </c>
      <c r="C4593" s="7" t="n">
        <v>5</v>
      </c>
      <c r="D4593" s="7" t="n">
        <v>3</v>
      </c>
      <c r="E4593" s="7" t="n">
        <v>3.70000004768372</v>
      </c>
      <c r="F4593" s="7" t="n">
        <v>3000</v>
      </c>
    </row>
    <row r="4594" spans="1:9">
      <c r="A4594" t="s">
        <v>4</v>
      </c>
      <c r="B4594" s="4" t="s">
        <v>5</v>
      </c>
      <c r="C4594" s="4" t="s">
        <v>15</v>
      </c>
      <c r="D4594" s="4" t="s">
        <v>15</v>
      </c>
      <c r="E4594" s="4" t="s">
        <v>21</v>
      </c>
      <c r="F4594" s="4" t="s">
        <v>10</v>
      </c>
    </row>
    <row r="4595" spans="1:9">
      <c r="A4595" t="n">
        <v>38247</v>
      </c>
      <c r="B4595" s="32" t="n">
        <v>45</v>
      </c>
      <c r="C4595" s="7" t="n">
        <v>11</v>
      </c>
      <c r="D4595" s="7" t="n">
        <v>3</v>
      </c>
      <c r="E4595" s="7" t="n">
        <v>19.2000007629395</v>
      </c>
      <c r="F4595" s="7" t="n">
        <v>6000</v>
      </c>
    </row>
    <row r="4596" spans="1:9">
      <c r="A4596" t="s">
        <v>4</v>
      </c>
      <c r="B4596" s="4" t="s">
        <v>5</v>
      </c>
      <c r="C4596" s="4" t="s">
        <v>10</v>
      </c>
      <c r="D4596" s="4" t="s">
        <v>21</v>
      </c>
      <c r="E4596" s="4" t="s">
        <v>21</v>
      </c>
      <c r="F4596" s="4" t="s">
        <v>21</v>
      </c>
      <c r="G4596" s="4" t="s">
        <v>21</v>
      </c>
    </row>
    <row r="4597" spans="1:9">
      <c r="A4597" t="n">
        <v>38256</v>
      </c>
      <c r="B4597" s="38" t="n">
        <v>46</v>
      </c>
      <c r="C4597" s="7" t="n">
        <v>0</v>
      </c>
      <c r="D4597" s="7" t="n">
        <v>-0.800000011920929</v>
      </c>
      <c r="E4597" s="7" t="n">
        <v>3.71000003814697</v>
      </c>
      <c r="F4597" s="7" t="n">
        <v>-117.699996948242</v>
      </c>
      <c r="G4597" s="7" t="n">
        <v>180</v>
      </c>
    </row>
    <row r="4598" spans="1:9">
      <c r="A4598" t="s">
        <v>4</v>
      </c>
      <c r="B4598" s="4" t="s">
        <v>5</v>
      </c>
      <c r="C4598" s="4" t="s">
        <v>10</v>
      </c>
      <c r="D4598" s="4" t="s">
        <v>21</v>
      </c>
      <c r="E4598" s="4" t="s">
        <v>21</v>
      </c>
      <c r="F4598" s="4" t="s">
        <v>21</v>
      </c>
      <c r="G4598" s="4" t="s">
        <v>21</v>
      </c>
    </row>
    <row r="4599" spans="1:9">
      <c r="A4599" t="n">
        <v>38275</v>
      </c>
      <c r="B4599" s="38" t="n">
        <v>46</v>
      </c>
      <c r="C4599" s="7" t="n">
        <v>61491</v>
      </c>
      <c r="D4599" s="7" t="n">
        <v>0.800000011920929</v>
      </c>
      <c r="E4599" s="7" t="n">
        <v>3.65000009536743</v>
      </c>
      <c r="F4599" s="7" t="n">
        <v>-117.699996948242</v>
      </c>
      <c r="G4599" s="7" t="n">
        <v>180</v>
      </c>
    </row>
    <row r="4600" spans="1:9">
      <c r="A4600" t="s">
        <v>4</v>
      </c>
      <c r="B4600" s="4" t="s">
        <v>5</v>
      </c>
      <c r="C4600" s="4" t="s">
        <v>10</v>
      </c>
      <c r="D4600" s="4" t="s">
        <v>21</v>
      </c>
      <c r="E4600" s="4" t="s">
        <v>21</v>
      </c>
      <c r="F4600" s="4" t="s">
        <v>21</v>
      </c>
      <c r="G4600" s="4" t="s">
        <v>21</v>
      </c>
    </row>
    <row r="4601" spans="1:9">
      <c r="A4601" t="n">
        <v>38294</v>
      </c>
      <c r="B4601" s="38" t="n">
        <v>46</v>
      </c>
      <c r="C4601" s="7" t="n">
        <v>61492</v>
      </c>
      <c r="D4601" s="7" t="n">
        <v>-1.5</v>
      </c>
      <c r="E4601" s="7" t="n">
        <v>3.65000009536743</v>
      </c>
      <c r="F4601" s="7" t="n">
        <v>-116.300003051758</v>
      </c>
      <c r="G4601" s="7" t="n">
        <v>180</v>
      </c>
    </row>
    <row r="4602" spans="1:9">
      <c r="A4602" t="s">
        <v>4</v>
      </c>
      <c r="B4602" s="4" t="s">
        <v>5</v>
      </c>
      <c r="C4602" s="4" t="s">
        <v>10</v>
      </c>
      <c r="D4602" s="4" t="s">
        <v>21</v>
      </c>
      <c r="E4602" s="4" t="s">
        <v>21</v>
      </c>
      <c r="F4602" s="4" t="s">
        <v>21</v>
      </c>
      <c r="G4602" s="4" t="s">
        <v>21</v>
      </c>
    </row>
    <row r="4603" spans="1:9">
      <c r="A4603" t="n">
        <v>38313</v>
      </c>
      <c r="B4603" s="38" t="n">
        <v>46</v>
      </c>
      <c r="C4603" s="7" t="n">
        <v>61493</v>
      </c>
      <c r="D4603" s="7" t="n">
        <v>0</v>
      </c>
      <c r="E4603" s="7" t="n">
        <v>3.65000009536743</v>
      </c>
      <c r="F4603" s="7" t="n">
        <v>-116.300003051758</v>
      </c>
      <c r="G4603" s="7" t="n">
        <v>180</v>
      </c>
    </row>
    <row r="4604" spans="1:9">
      <c r="A4604" t="s">
        <v>4</v>
      </c>
      <c r="B4604" s="4" t="s">
        <v>5</v>
      </c>
      <c r="C4604" s="4" t="s">
        <v>10</v>
      </c>
      <c r="D4604" s="4" t="s">
        <v>21</v>
      </c>
      <c r="E4604" s="4" t="s">
        <v>21</v>
      </c>
      <c r="F4604" s="4" t="s">
        <v>21</v>
      </c>
      <c r="G4604" s="4" t="s">
        <v>21</v>
      </c>
    </row>
    <row r="4605" spans="1:9">
      <c r="A4605" t="n">
        <v>38332</v>
      </c>
      <c r="B4605" s="38" t="n">
        <v>46</v>
      </c>
      <c r="C4605" s="7" t="n">
        <v>61494</v>
      </c>
      <c r="D4605" s="7" t="n">
        <v>1.5</v>
      </c>
      <c r="E4605" s="7" t="n">
        <v>3.65000009536743</v>
      </c>
      <c r="F4605" s="7" t="n">
        <v>-116.300003051758</v>
      </c>
      <c r="G4605" s="7" t="n">
        <v>180</v>
      </c>
    </row>
    <row r="4606" spans="1:9">
      <c r="A4606" t="s">
        <v>4</v>
      </c>
      <c r="B4606" s="4" t="s">
        <v>5</v>
      </c>
      <c r="C4606" s="4" t="s">
        <v>10</v>
      </c>
      <c r="D4606" s="4" t="s">
        <v>21</v>
      </c>
      <c r="E4606" s="4" t="s">
        <v>21</v>
      </c>
      <c r="F4606" s="4" t="s">
        <v>21</v>
      </c>
      <c r="G4606" s="4" t="s">
        <v>21</v>
      </c>
    </row>
    <row r="4607" spans="1:9">
      <c r="A4607" t="n">
        <v>38351</v>
      </c>
      <c r="B4607" s="38" t="n">
        <v>46</v>
      </c>
      <c r="C4607" s="7" t="n">
        <v>61495</v>
      </c>
      <c r="D4607" s="7" t="n">
        <v>-0.800000011920929</v>
      </c>
      <c r="E4607" s="7" t="n">
        <v>3.65000009536743</v>
      </c>
      <c r="F4607" s="7" t="n">
        <v>-115</v>
      </c>
      <c r="G4607" s="7" t="n">
        <v>180</v>
      </c>
    </row>
    <row r="4608" spans="1:9">
      <c r="A4608" t="s">
        <v>4</v>
      </c>
      <c r="B4608" s="4" t="s">
        <v>5</v>
      </c>
      <c r="C4608" s="4" t="s">
        <v>10</v>
      </c>
      <c r="D4608" s="4" t="s">
        <v>21</v>
      </c>
      <c r="E4608" s="4" t="s">
        <v>21</v>
      </c>
      <c r="F4608" s="4" t="s">
        <v>21</v>
      </c>
      <c r="G4608" s="4" t="s">
        <v>21</v>
      </c>
    </row>
    <row r="4609" spans="1:7">
      <c r="A4609" t="n">
        <v>38370</v>
      </c>
      <c r="B4609" s="38" t="n">
        <v>46</v>
      </c>
      <c r="C4609" s="7" t="n">
        <v>61496</v>
      </c>
      <c r="D4609" s="7" t="n">
        <v>0.800000011920929</v>
      </c>
      <c r="E4609" s="7" t="n">
        <v>3.65000009536743</v>
      </c>
      <c r="F4609" s="7" t="n">
        <v>-115</v>
      </c>
      <c r="G4609" s="7" t="n">
        <v>180</v>
      </c>
    </row>
    <row r="4610" spans="1:7">
      <c r="A4610" t="s">
        <v>4</v>
      </c>
      <c r="B4610" s="4" t="s">
        <v>5</v>
      </c>
      <c r="C4610" s="4" t="s">
        <v>10</v>
      </c>
      <c r="D4610" s="4" t="s">
        <v>21</v>
      </c>
      <c r="E4610" s="4" t="s">
        <v>21</v>
      </c>
      <c r="F4610" s="4" t="s">
        <v>21</v>
      </c>
      <c r="G4610" s="4" t="s">
        <v>21</v>
      </c>
    </row>
    <row r="4611" spans="1:7">
      <c r="A4611" t="n">
        <v>38389</v>
      </c>
      <c r="B4611" s="38" t="n">
        <v>46</v>
      </c>
      <c r="C4611" s="7" t="n">
        <v>7032</v>
      </c>
      <c r="D4611" s="7" t="n">
        <v>0</v>
      </c>
      <c r="E4611" s="7" t="n">
        <v>3.65000009536743</v>
      </c>
      <c r="F4611" s="7" t="n">
        <v>-117</v>
      </c>
      <c r="G4611" s="7" t="n">
        <v>180</v>
      </c>
    </row>
    <row r="4612" spans="1:7">
      <c r="A4612" t="s">
        <v>4</v>
      </c>
      <c r="B4612" s="4" t="s">
        <v>5</v>
      </c>
      <c r="C4612" s="4" t="s">
        <v>10</v>
      </c>
      <c r="D4612" s="4" t="s">
        <v>21</v>
      </c>
      <c r="E4612" s="4" t="s">
        <v>21</v>
      </c>
      <c r="F4612" s="4" t="s">
        <v>21</v>
      </c>
      <c r="G4612" s="4" t="s">
        <v>10</v>
      </c>
      <c r="H4612" s="4" t="s">
        <v>10</v>
      </c>
    </row>
    <row r="4613" spans="1:7">
      <c r="A4613" t="n">
        <v>38408</v>
      </c>
      <c r="B4613" s="70" t="n">
        <v>60</v>
      </c>
      <c r="C4613" s="7" t="n">
        <v>29</v>
      </c>
      <c r="D4613" s="7" t="n">
        <v>0</v>
      </c>
      <c r="E4613" s="7" t="n">
        <v>0</v>
      </c>
      <c r="F4613" s="7" t="n">
        <v>0</v>
      </c>
      <c r="G4613" s="7" t="n">
        <v>0</v>
      </c>
      <c r="H4613" s="7" t="n">
        <v>1</v>
      </c>
    </row>
    <row r="4614" spans="1:7">
      <c r="A4614" t="s">
        <v>4</v>
      </c>
      <c r="B4614" s="4" t="s">
        <v>5</v>
      </c>
      <c r="C4614" s="4" t="s">
        <v>10</v>
      </c>
      <c r="D4614" s="4" t="s">
        <v>21</v>
      </c>
      <c r="E4614" s="4" t="s">
        <v>21</v>
      </c>
      <c r="F4614" s="4" t="s">
        <v>21</v>
      </c>
      <c r="G4614" s="4" t="s">
        <v>10</v>
      </c>
      <c r="H4614" s="4" t="s">
        <v>10</v>
      </c>
    </row>
    <row r="4615" spans="1:7">
      <c r="A4615" t="n">
        <v>38427</v>
      </c>
      <c r="B4615" s="70" t="n">
        <v>60</v>
      </c>
      <c r="C4615" s="7" t="n">
        <v>29</v>
      </c>
      <c r="D4615" s="7" t="n">
        <v>0</v>
      </c>
      <c r="E4615" s="7" t="n">
        <v>0</v>
      </c>
      <c r="F4615" s="7" t="n">
        <v>0</v>
      </c>
      <c r="G4615" s="7" t="n">
        <v>0</v>
      </c>
      <c r="H4615" s="7" t="n">
        <v>0</v>
      </c>
    </row>
    <row r="4616" spans="1:7">
      <c r="A4616" t="s">
        <v>4</v>
      </c>
      <c r="B4616" s="4" t="s">
        <v>5</v>
      </c>
      <c r="C4616" s="4" t="s">
        <v>10</v>
      </c>
      <c r="D4616" s="4" t="s">
        <v>10</v>
      </c>
      <c r="E4616" s="4" t="s">
        <v>10</v>
      </c>
    </row>
    <row r="4617" spans="1:7">
      <c r="A4617" t="n">
        <v>38446</v>
      </c>
      <c r="B4617" s="67" t="n">
        <v>61</v>
      </c>
      <c r="C4617" s="7" t="n">
        <v>29</v>
      </c>
      <c r="D4617" s="7" t="n">
        <v>65533</v>
      </c>
      <c r="E4617" s="7" t="n">
        <v>0</v>
      </c>
    </row>
    <row r="4618" spans="1:7">
      <c r="A4618" t="s">
        <v>4</v>
      </c>
      <c r="B4618" s="4" t="s">
        <v>5</v>
      </c>
      <c r="C4618" s="4" t="s">
        <v>10</v>
      </c>
      <c r="D4618" s="4" t="s">
        <v>21</v>
      </c>
      <c r="E4618" s="4" t="s">
        <v>21</v>
      </c>
      <c r="F4618" s="4" t="s">
        <v>15</v>
      </c>
    </row>
    <row r="4619" spans="1:7">
      <c r="A4619" t="n">
        <v>38453</v>
      </c>
      <c r="B4619" s="64" t="n">
        <v>52</v>
      </c>
      <c r="C4619" s="7" t="n">
        <v>29</v>
      </c>
      <c r="D4619" s="7" t="n">
        <v>151.800003051758</v>
      </c>
      <c r="E4619" s="7" t="n">
        <v>2</v>
      </c>
      <c r="F4619" s="7" t="n">
        <v>3</v>
      </c>
    </row>
    <row r="4620" spans="1:7">
      <c r="A4620" t="s">
        <v>4</v>
      </c>
      <c r="B4620" s="4" t="s">
        <v>5</v>
      </c>
      <c r="C4620" s="4" t="s">
        <v>10</v>
      </c>
      <c r="D4620" s="4" t="s">
        <v>21</v>
      </c>
      <c r="E4620" s="4" t="s">
        <v>21</v>
      </c>
      <c r="F4620" s="4" t="s">
        <v>21</v>
      </c>
      <c r="G4620" s="4" t="s">
        <v>21</v>
      </c>
    </row>
    <row r="4621" spans="1:7">
      <c r="A4621" t="n">
        <v>38465</v>
      </c>
      <c r="B4621" s="38" t="n">
        <v>46</v>
      </c>
      <c r="C4621" s="7" t="n">
        <v>28</v>
      </c>
      <c r="D4621" s="7" t="n">
        <v>-6.55000019073486</v>
      </c>
      <c r="E4621" s="7" t="n">
        <v>3.65000009536743</v>
      </c>
      <c r="F4621" s="7" t="n">
        <v>-121.169998168945</v>
      </c>
      <c r="G4621" s="7" t="n">
        <v>43</v>
      </c>
    </row>
    <row r="4622" spans="1:7">
      <c r="A4622" t="s">
        <v>4</v>
      </c>
      <c r="B4622" s="4" t="s">
        <v>5</v>
      </c>
      <c r="C4622" s="4" t="s">
        <v>15</v>
      </c>
      <c r="D4622" s="4" t="s">
        <v>10</v>
      </c>
    </row>
    <row r="4623" spans="1:7">
      <c r="A4623" t="n">
        <v>38484</v>
      </c>
      <c r="B4623" s="28" t="n">
        <v>58</v>
      </c>
      <c r="C4623" s="7" t="n">
        <v>255</v>
      </c>
      <c r="D4623" s="7" t="n">
        <v>0</v>
      </c>
    </row>
    <row r="4624" spans="1:7">
      <c r="A4624" t="s">
        <v>4</v>
      </c>
      <c r="B4624" s="4" t="s">
        <v>5</v>
      </c>
      <c r="C4624" s="4" t="s">
        <v>10</v>
      </c>
      <c r="D4624" s="4" t="s">
        <v>10</v>
      </c>
      <c r="E4624" s="4" t="s">
        <v>21</v>
      </c>
      <c r="F4624" s="4" t="s">
        <v>21</v>
      </c>
      <c r="G4624" s="4" t="s">
        <v>21</v>
      </c>
      <c r="H4624" s="4" t="s">
        <v>21</v>
      </c>
      <c r="I4624" s="4" t="s">
        <v>15</v>
      </c>
      <c r="J4624" s="4" t="s">
        <v>10</v>
      </c>
    </row>
    <row r="4625" spans="1:10">
      <c r="A4625" t="n">
        <v>38488</v>
      </c>
      <c r="B4625" s="52" t="n">
        <v>55</v>
      </c>
      <c r="C4625" s="7" t="n">
        <v>0</v>
      </c>
      <c r="D4625" s="7" t="n">
        <v>65533</v>
      </c>
      <c r="E4625" s="7" t="n">
        <v>-0.800000011920929</v>
      </c>
      <c r="F4625" s="7" t="n">
        <v>3.67000007629395</v>
      </c>
      <c r="G4625" s="7" t="n">
        <v>-137.699996948242</v>
      </c>
      <c r="H4625" s="7" t="n">
        <v>4.5</v>
      </c>
      <c r="I4625" s="7" t="n">
        <v>2</v>
      </c>
      <c r="J4625" s="7" t="n">
        <v>0</v>
      </c>
    </row>
    <row r="4626" spans="1:10">
      <c r="A4626" t="s">
        <v>4</v>
      </c>
      <c r="B4626" s="4" t="s">
        <v>5</v>
      </c>
      <c r="C4626" s="4" t="s">
        <v>10</v>
      </c>
      <c r="D4626" s="4" t="s">
        <v>10</v>
      </c>
      <c r="E4626" s="4" t="s">
        <v>10</v>
      </c>
    </row>
    <row r="4627" spans="1:10">
      <c r="A4627" t="n">
        <v>38512</v>
      </c>
      <c r="B4627" s="67" t="n">
        <v>61</v>
      </c>
      <c r="C4627" s="7" t="n">
        <v>0</v>
      </c>
      <c r="D4627" s="7" t="n">
        <v>65533</v>
      </c>
      <c r="E4627" s="7" t="n">
        <v>1000</v>
      </c>
    </row>
    <row r="4628" spans="1:10">
      <c r="A4628" t="s">
        <v>4</v>
      </c>
      <c r="B4628" s="4" t="s">
        <v>5</v>
      </c>
      <c r="C4628" s="4" t="s">
        <v>10</v>
      </c>
    </row>
    <row r="4629" spans="1:10">
      <c r="A4629" t="n">
        <v>38519</v>
      </c>
      <c r="B4629" s="26" t="n">
        <v>16</v>
      </c>
      <c r="C4629" s="7" t="n">
        <v>100</v>
      </c>
    </row>
    <row r="4630" spans="1:10">
      <c r="A4630" t="s">
        <v>4</v>
      </c>
      <c r="B4630" s="4" t="s">
        <v>5</v>
      </c>
      <c r="C4630" s="4" t="s">
        <v>10</v>
      </c>
      <c r="D4630" s="4" t="s">
        <v>10</v>
      </c>
      <c r="E4630" s="4" t="s">
        <v>21</v>
      </c>
      <c r="F4630" s="4" t="s">
        <v>21</v>
      </c>
      <c r="G4630" s="4" t="s">
        <v>21</v>
      </c>
      <c r="H4630" s="4" t="s">
        <v>21</v>
      </c>
      <c r="I4630" s="4" t="s">
        <v>15</v>
      </c>
      <c r="J4630" s="4" t="s">
        <v>10</v>
      </c>
    </row>
    <row r="4631" spans="1:10">
      <c r="A4631" t="n">
        <v>38522</v>
      </c>
      <c r="B4631" s="52" t="n">
        <v>55</v>
      </c>
      <c r="C4631" s="7" t="n">
        <v>61491</v>
      </c>
      <c r="D4631" s="7" t="n">
        <v>65533</v>
      </c>
      <c r="E4631" s="7" t="n">
        <v>0.800000011920929</v>
      </c>
      <c r="F4631" s="7" t="n">
        <v>3.65000009536743</v>
      </c>
      <c r="G4631" s="7" t="n">
        <v>-137.699996948242</v>
      </c>
      <c r="H4631" s="7" t="n">
        <v>4.5</v>
      </c>
      <c r="I4631" s="7" t="n">
        <v>2</v>
      </c>
      <c r="J4631" s="7" t="n">
        <v>0</v>
      </c>
    </row>
    <row r="4632" spans="1:10">
      <c r="A4632" t="s">
        <v>4</v>
      </c>
      <c r="B4632" s="4" t="s">
        <v>5</v>
      </c>
      <c r="C4632" s="4" t="s">
        <v>10</v>
      </c>
      <c r="D4632" s="4" t="s">
        <v>10</v>
      </c>
      <c r="E4632" s="4" t="s">
        <v>10</v>
      </c>
    </row>
    <row r="4633" spans="1:10">
      <c r="A4633" t="n">
        <v>38546</v>
      </c>
      <c r="B4633" s="67" t="n">
        <v>61</v>
      </c>
      <c r="C4633" s="7" t="n">
        <v>61491</v>
      </c>
      <c r="D4633" s="7" t="n">
        <v>65533</v>
      </c>
      <c r="E4633" s="7" t="n">
        <v>1000</v>
      </c>
    </row>
    <row r="4634" spans="1:10">
      <c r="A4634" t="s">
        <v>4</v>
      </c>
      <c r="B4634" s="4" t="s">
        <v>5</v>
      </c>
      <c r="C4634" s="4" t="s">
        <v>10</v>
      </c>
    </row>
    <row r="4635" spans="1:10">
      <c r="A4635" t="n">
        <v>38553</v>
      </c>
      <c r="B4635" s="26" t="n">
        <v>16</v>
      </c>
      <c r="C4635" s="7" t="n">
        <v>100</v>
      </c>
    </row>
    <row r="4636" spans="1:10">
      <c r="A4636" t="s">
        <v>4</v>
      </c>
      <c r="B4636" s="4" t="s">
        <v>5</v>
      </c>
      <c r="C4636" s="4" t="s">
        <v>10</v>
      </c>
      <c r="D4636" s="4" t="s">
        <v>10</v>
      </c>
      <c r="E4636" s="4" t="s">
        <v>21</v>
      </c>
      <c r="F4636" s="4" t="s">
        <v>21</v>
      </c>
      <c r="G4636" s="4" t="s">
        <v>21</v>
      </c>
      <c r="H4636" s="4" t="s">
        <v>21</v>
      </c>
      <c r="I4636" s="4" t="s">
        <v>15</v>
      </c>
      <c r="J4636" s="4" t="s">
        <v>10</v>
      </c>
    </row>
    <row r="4637" spans="1:10">
      <c r="A4637" t="n">
        <v>38556</v>
      </c>
      <c r="B4637" s="52" t="n">
        <v>55</v>
      </c>
      <c r="C4637" s="7" t="n">
        <v>61492</v>
      </c>
      <c r="D4637" s="7" t="n">
        <v>65533</v>
      </c>
      <c r="E4637" s="7" t="n">
        <v>-1.5</v>
      </c>
      <c r="F4637" s="7" t="n">
        <v>3.65000009536743</v>
      </c>
      <c r="G4637" s="7" t="n">
        <v>-136.300003051758</v>
      </c>
      <c r="H4637" s="7" t="n">
        <v>4.5</v>
      </c>
      <c r="I4637" s="7" t="n">
        <v>2</v>
      </c>
      <c r="J4637" s="7" t="n">
        <v>0</v>
      </c>
    </row>
    <row r="4638" spans="1:10">
      <c r="A4638" t="s">
        <v>4</v>
      </c>
      <c r="B4638" s="4" t="s">
        <v>5</v>
      </c>
      <c r="C4638" s="4" t="s">
        <v>10</v>
      </c>
      <c r="D4638" s="4" t="s">
        <v>10</v>
      </c>
      <c r="E4638" s="4" t="s">
        <v>10</v>
      </c>
    </row>
    <row r="4639" spans="1:10">
      <c r="A4639" t="n">
        <v>38580</v>
      </c>
      <c r="B4639" s="67" t="n">
        <v>61</v>
      </c>
      <c r="C4639" s="7" t="n">
        <v>61492</v>
      </c>
      <c r="D4639" s="7" t="n">
        <v>65533</v>
      </c>
      <c r="E4639" s="7" t="n">
        <v>1000</v>
      </c>
    </row>
    <row r="4640" spans="1:10">
      <c r="A4640" t="s">
        <v>4</v>
      </c>
      <c r="B4640" s="4" t="s">
        <v>5</v>
      </c>
      <c r="C4640" s="4" t="s">
        <v>10</v>
      </c>
    </row>
    <row r="4641" spans="1:10">
      <c r="A4641" t="n">
        <v>38587</v>
      </c>
      <c r="B4641" s="26" t="n">
        <v>16</v>
      </c>
      <c r="C4641" s="7" t="n">
        <v>100</v>
      </c>
    </row>
    <row r="4642" spans="1:10">
      <c r="A4642" t="s">
        <v>4</v>
      </c>
      <c r="B4642" s="4" t="s">
        <v>5</v>
      </c>
      <c r="C4642" s="4" t="s">
        <v>10</v>
      </c>
      <c r="D4642" s="4" t="s">
        <v>10</v>
      </c>
      <c r="E4642" s="4" t="s">
        <v>21</v>
      </c>
      <c r="F4642" s="4" t="s">
        <v>21</v>
      </c>
      <c r="G4642" s="4" t="s">
        <v>21</v>
      </c>
      <c r="H4642" s="4" t="s">
        <v>21</v>
      </c>
      <c r="I4642" s="4" t="s">
        <v>15</v>
      </c>
      <c r="J4642" s="4" t="s">
        <v>10</v>
      </c>
    </row>
    <row r="4643" spans="1:10">
      <c r="A4643" t="n">
        <v>38590</v>
      </c>
      <c r="B4643" s="52" t="n">
        <v>55</v>
      </c>
      <c r="C4643" s="7" t="n">
        <v>61493</v>
      </c>
      <c r="D4643" s="7" t="n">
        <v>65533</v>
      </c>
      <c r="E4643" s="7" t="n">
        <v>0</v>
      </c>
      <c r="F4643" s="7" t="n">
        <v>3.65000009536743</v>
      </c>
      <c r="G4643" s="7" t="n">
        <v>-136.300003051758</v>
      </c>
      <c r="H4643" s="7" t="n">
        <v>4.5</v>
      </c>
      <c r="I4643" s="7" t="n">
        <v>2</v>
      </c>
      <c r="J4643" s="7" t="n">
        <v>0</v>
      </c>
    </row>
    <row r="4644" spans="1:10">
      <c r="A4644" t="s">
        <v>4</v>
      </c>
      <c r="B4644" s="4" t="s">
        <v>5</v>
      </c>
      <c r="C4644" s="4" t="s">
        <v>10</v>
      </c>
      <c r="D4644" s="4" t="s">
        <v>10</v>
      </c>
      <c r="E4644" s="4" t="s">
        <v>10</v>
      </c>
    </row>
    <row r="4645" spans="1:10">
      <c r="A4645" t="n">
        <v>38614</v>
      </c>
      <c r="B4645" s="67" t="n">
        <v>61</v>
      </c>
      <c r="C4645" s="7" t="n">
        <v>61493</v>
      </c>
      <c r="D4645" s="7" t="n">
        <v>65533</v>
      </c>
      <c r="E4645" s="7" t="n">
        <v>1000</v>
      </c>
    </row>
    <row r="4646" spans="1:10">
      <c r="A4646" t="s">
        <v>4</v>
      </c>
      <c r="B4646" s="4" t="s">
        <v>5</v>
      </c>
      <c r="C4646" s="4" t="s">
        <v>10</v>
      </c>
    </row>
    <row r="4647" spans="1:10">
      <c r="A4647" t="n">
        <v>38621</v>
      </c>
      <c r="B4647" s="26" t="n">
        <v>16</v>
      </c>
      <c r="C4647" s="7" t="n">
        <v>100</v>
      </c>
    </row>
    <row r="4648" spans="1:10">
      <c r="A4648" t="s">
        <v>4</v>
      </c>
      <c r="B4648" s="4" t="s">
        <v>5</v>
      </c>
      <c r="C4648" s="4" t="s">
        <v>10</v>
      </c>
      <c r="D4648" s="4" t="s">
        <v>10</v>
      </c>
      <c r="E4648" s="4" t="s">
        <v>21</v>
      </c>
      <c r="F4648" s="4" t="s">
        <v>21</v>
      </c>
      <c r="G4648" s="4" t="s">
        <v>21</v>
      </c>
      <c r="H4648" s="4" t="s">
        <v>21</v>
      </c>
      <c r="I4648" s="4" t="s">
        <v>15</v>
      </c>
      <c r="J4648" s="4" t="s">
        <v>10</v>
      </c>
    </row>
    <row r="4649" spans="1:10">
      <c r="A4649" t="n">
        <v>38624</v>
      </c>
      <c r="B4649" s="52" t="n">
        <v>55</v>
      </c>
      <c r="C4649" s="7" t="n">
        <v>61494</v>
      </c>
      <c r="D4649" s="7" t="n">
        <v>65533</v>
      </c>
      <c r="E4649" s="7" t="n">
        <v>1.5</v>
      </c>
      <c r="F4649" s="7" t="n">
        <v>3.65000009536743</v>
      </c>
      <c r="G4649" s="7" t="n">
        <v>-136.300003051758</v>
      </c>
      <c r="H4649" s="7" t="n">
        <v>4.5</v>
      </c>
      <c r="I4649" s="7" t="n">
        <v>2</v>
      </c>
      <c r="J4649" s="7" t="n">
        <v>0</v>
      </c>
    </row>
    <row r="4650" spans="1:10">
      <c r="A4650" t="s">
        <v>4</v>
      </c>
      <c r="B4650" s="4" t="s">
        <v>5</v>
      </c>
      <c r="C4650" s="4" t="s">
        <v>10</v>
      </c>
      <c r="D4650" s="4" t="s">
        <v>10</v>
      </c>
      <c r="E4650" s="4" t="s">
        <v>10</v>
      </c>
    </row>
    <row r="4651" spans="1:10">
      <c r="A4651" t="n">
        <v>38648</v>
      </c>
      <c r="B4651" s="67" t="n">
        <v>61</v>
      </c>
      <c r="C4651" s="7" t="n">
        <v>61494</v>
      </c>
      <c r="D4651" s="7" t="n">
        <v>65533</v>
      </c>
      <c r="E4651" s="7" t="n">
        <v>1000</v>
      </c>
    </row>
    <row r="4652" spans="1:10">
      <c r="A4652" t="s">
        <v>4</v>
      </c>
      <c r="B4652" s="4" t="s">
        <v>5</v>
      </c>
      <c r="C4652" s="4" t="s">
        <v>10</v>
      </c>
    </row>
    <row r="4653" spans="1:10">
      <c r="A4653" t="n">
        <v>38655</v>
      </c>
      <c r="B4653" s="26" t="n">
        <v>16</v>
      </c>
      <c r="C4653" s="7" t="n">
        <v>100</v>
      </c>
    </row>
    <row r="4654" spans="1:10">
      <c r="A4654" t="s">
        <v>4</v>
      </c>
      <c r="B4654" s="4" t="s">
        <v>5</v>
      </c>
      <c r="C4654" s="4" t="s">
        <v>10</v>
      </c>
      <c r="D4654" s="4" t="s">
        <v>10</v>
      </c>
      <c r="E4654" s="4" t="s">
        <v>21</v>
      </c>
      <c r="F4654" s="4" t="s">
        <v>21</v>
      </c>
      <c r="G4654" s="4" t="s">
        <v>21</v>
      </c>
      <c r="H4654" s="4" t="s">
        <v>21</v>
      </c>
      <c r="I4654" s="4" t="s">
        <v>15</v>
      </c>
      <c r="J4654" s="4" t="s">
        <v>10</v>
      </c>
    </row>
    <row r="4655" spans="1:10">
      <c r="A4655" t="n">
        <v>38658</v>
      </c>
      <c r="B4655" s="52" t="n">
        <v>55</v>
      </c>
      <c r="C4655" s="7" t="n">
        <v>61495</v>
      </c>
      <c r="D4655" s="7" t="n">
        <v>65533</v>
      </c>
      <c r="E4655" s="7" t="n">
        <v>0.800000011920929</v>
      </c>
      <c r="F4655" s="7" t="n">
        <v>3.65000009536743</v>
      </c>
      <c r="G4655" s="7" t="n">
        <v>-135</v>
      </c>
      <c r="H4655" s="7" t="n">
        <v>4.5</v>
      </c>
      <c r="I4655" s="7" t="n">
        <v>2</v>
      </c>
      <c r="J4655" s="7" t="n">
        <v>0</v>
      </c>
    </row>
    <row r="4656" spans="1:10">
      <c r="A4656" t="s">
        <v>4</v>
      </c>
      <c r="B4656" s="4" t="s">
        <v>5</v>
      </c>
      <c r="C4656" s="4" t="s">
        <v>10</v>
      </c>
      <c r="D4656" s="4" t="s">
        <v>10</v>
      </c>
      <c r="E4656" s="4" t="s">
        <v>10</v>
      </c>
    </row>
    <row r="4657" spans="1:10">
      <c r="A4657" t="n">
        <v>38682</v>
      </c>
      <c r="B4657" s="67" t="n">
        <v>61</v>
      </c>
      <c r="C4657" s="7" t="n">
        <v>61495</v>
      </c>
      <c r="D4657" s="7" t="n">
        <v>65533</v>
      </c>
      <c r="E4657" s="7" t="n">
        <v>1000</v>
      </c>
    </row>
    <row r="4658" spans="1:10">
      <c r="A4658" t="s">
        <v>4</v>
      </c>
      <c r="B4658" s="4" t="s">
        <v>5</v>
      </c>
      <c r="C4658" s="4" t="s">
        <v>10</v>
      </c>
    </row>
    <row r="4659" spans="1:10">
      <c r="A4659" t="n">
        <v>38689</v>
      </c>
      <c r="B4659" s="26" t="n">
        <v>16</v>
      </c>
      <c r="C4659" s="7" t="n">
        <v>100</v>
      </c>
    </row>
    <row r="4660" spans="1:10">
      <c r="A4660" t="s">
        <v>4</v>
      </c>
      <c r="B4660" s="4" t="s">
        <v>5</v>
      </c>
      <c r="C4660" s="4" t="s">
        <v>10</v>
      </c>
      <c r="D4660" s="4" t="s">
        <v>10</v>
      </c>
      <c r="E4660" s="4" t="s">
        <v>21</v>
      </c>
      <c r="F4660" s="4" t="s">
        <v>21</v>
      </c>
      <c r="G4660" s="4" t="s">
        <v>21</v>
      </c>
      <c r="H4660" s="4" t="s">
        <v>21</v>
      </c>
      <c r="I4660" s="4" t="s">
        <v>15</v>
      </c>
      <c r="J4660" s="4" t="s">
        <v>10</v>
      </c>
    </row>
    <row r="4661" spans="1:10">
      <c r="A4661" t="n">
        <v>38692</v>
      </c>
      <c r="B4661" s="52" t="n">
        <v>55</v>
      </c>
      <c r="C4661" s="7" t="n">
        <v>61496</v>
      </c>
      <c r="D4661" s="7" t="n">
        <v>65533</v>
      </c>
      <c r="E4661" s="7" t="n">
        <v>-0.800000011920929</v>
      </c>
      <c r="F4661" s="7" t="n">
        <v>3.65000009536743</v>
      </c>
      <c r="G4661" s="7" t="n">
        <v>-135</v>
      </c>
      <c r="H4661" s="7" t="n">
        <v>4.5</v>
      </c>
      <c r="I4661" s="7" t="n">
        <v>2</v>
      </c>
      <c r="J4661" s="7" t="n">
        <v>0</v>
      </c>
    </row>
    <row r="4662" spans="1:10">
      <c r="A4662" t="s">
        <v>4</v>
      </c>
      <c r="B4662" s="4" t="s">
        <v>5</v>
      </c>
      <c r="C4662" s="4" t="s">
        <v>10</v>
      </c>
      <c r="D4662" s="4" t="s">
        <v>10</v>
      </c>
      <c r="E4662" s="4" t="s">
        <v>10</v>
      </c>
    </row>
    <row r="4663" spans="1:10">
      <c r="A4663" t="n">
        <v>38716</v>
      </c>
      <c r="B4663" s="67" t="n">
        <v>61</v>
      </c>
      <c r="C4663" s="7" t="n">
        <v>61496</v>
      </c>
      <c r="D4663" s="7" t="n">
        <v>65533</v>
      </c>
      <c r="E4663" s="7" t="n">
        <v>1000</v>
      </c>
    </row>
    <row r="4664" spans="1:10">
      <c r="A4664" t="s">
        <v>4</v>
      </c>
      <c r="B4664" s="4" t="s">
        <v>5</v>
      </c>
      <c r="C4664" s="4" t="s">
        <v>10</v>
      </c>
    </row>
    <row r="4665" spans="1:10">
      <c r="A4665" t="n">
        <v>38723</v>
      </c>
      <c r="B4665" s="26" t="n">
        <v>16</v>
      </c>
      <c r="C4665" s="7" t="n">
        <v>100</v>
      </c>
    </row>
    <row r="4666" spans="1:10">
      <c r="A4666" t="s">
        <v>4</v>
      </c>
      <c r="B4666" s="4" t="s">
        <v>5</v>
      </c>
      <c r="C4666" s="4" t="s">
        <v>10</v>
      </c>
      <c r="D4666" s="4" t="s">
        <v>10</v>
      </c>
      <c r="E4666" s="4" t="s">
        <v>21</v>
      </c>
      <c r="F4666" s="4" t="s">
        <v>21</v>
      </c>
      <c r="G4666" s="4" t="s">
        <v>21</v>
      </c>
      <c r="H4666" s="4" t="s">
        <v>21</v>
      </c>
      <c r="I4666" s="4" t="s">
        <v>15</v>
      </c>
      <c r="J4666" s="4" t="s">
        <v>10</v>
      </c>
    </row>
    <row r="4667" spans="1:10">
      <c r="A4667" t="n">
        <v>38726</v>
      </c>
      <c r="B4667" s="52" t="n">
        <v>55</v>
      </c>
      <c r="C4667" s="7" t="n">
        <v>7032</v>
      </c>
      <c r="D4667" s="7" t="n">
        <v>65533</v>
      </c>
      <c r="E4667" s="7" t="n">
        <v>0</v>
      </c>
      <c r="F4667" s="7" t="n">
        <v>3.73000001907349</v>
      </c>
      <c r="G4667" s="7" t="n">
        <v>-135</v>
      </c>
      <c r="H4667" s="7" t="n">
        <v>4.5</v>
      </c>
      <c r="I4667" s="7" t="n">
        <v>2</v>
      </c>
      <c r="J4667" s="7" t="n">
        <v>0</v>
      </c>
    </row>
    <row r="4668" spans="1:10">
      <c r="A4668" t="s">
        <v>4</v>
      </c>
      <c r="B4668" s="4" t="s">
        <v>5</v>
      </c>
      <c r="C4668" s="4" t="s">
        <v>10</v>
      </c>
      <c r="D4668" s="4" t="s">
        <v>10</v>
      </c>
      <c r="E4668" s="4" t="s">
        <v>10</v>
      </c>
    </row>
    <row r="4669" spans="1:10">
      <c r="A4669" t="n">
        <v>38750</v>
      </c>
      <c r="B4669" s="67" t="n">
        <v>61</v>
      </c>
      <c r="C4669" s="7" t="n">
        <v>7032</v>
      </c>
      <c r="D4669" s="7" t="n">
        <v>65533</v>
      </c>
      <c r="E4669" s="7" t="n">
        <v>1000</v>
      </c>
    </row>
    <row r="4670" spans="1:10">
      <c r="A4670" t="s">
        <v>4</v>
      </c>
      <c r="B4670" s="4" t="s">
        <v>5</v>
      </c>
      <c r="C4670" s="4" t="s">
        <v>10</v>
      </c>
    </row>
    <row r="4671" spans="1:10">
      <c r="A4671" t="n">
        <v>38757</v>
      </c>
      <c r="B4671" s="26" t="n">
        <v>16</v>
      </c>
      <c r="C4671" s="7" t="n">
        <v>1000</v>
      </c>
    </row>
    <row r="4672" spans="1:10">
      <c r="A4672" t="s">
        <v>4</v>
      </c>
      <c r="B4672" s="4" t="s">
        <v>5</v>
      </c>
      <c r="C4672" s="4" t="s">
        <v>15</v>
      </c>
      <c r="D4672" s="4" t="s">
        <v>10</v>
      </c>
      <c r="E4672" s="4" t="s">
        <v>6</v>
      </c>
    </row>
    <row r="4673" spans="1:10">
      <c r="A4673" t="n">
        <v>38760</v>
      </c>
      <c r="B4673" s="47" t="n">
        <v>51</v>
      </c>
      <c r="C4673" s="7" t="n">
        <v>4</v>
      </c>
      <c r="D4673" s="7" t="n">
        <v>29</v>
      </c>
      <c r="E4673" s="7" t="s">
        <v>301</v>
      </c>
    </row>
    <row r="4674" spans="1:10">
      <c r="A4674" t="s">
        <v>4</v>
      </c>
      <c r="B4674" s="4" t="s">
        <v>5</v>
      </c>
      <c r="C4674" s="4" t="s">
        <v>10</v>
      </c>
    </row>
    <row r="4675" spans="1:10">
      <c r="A4675" t="n">
        <v>38773</v>
      </c>
      <c r="B4675" s="26" t="n">
        <v>16</v>
      </c>
      <c r="C4675" s="7" t="n">
        <v>0</v>
      </c>
    </row>
    <row r="4676" spans="1:10">
      <c r="A4676" t="s">
        <v>4</v>
      </c>
      <c r="B4676" s="4" t="s">
        <v>5</v>
      </c>
      <c r="C4676" s="4" t="s">
        <v>10</v>
      </c>
      <c r="D4676" s="4" t="s">
        <v>15</v>
      </c>
      <c r="E4676" s="4" t="s">
        <v>9</v>
      </c>
      <c r="F4676" s="4" t="s">
        <v>109</v>
      </c>
      <c r="G4676" s="4" t="s">
        <v>15</v>
      </c>
      <c r="H4676" s="4" t="s">
        <v>15</v>
      </c>
      <c r="I4676" s="4" t="s">
        <v>15</v>
      </c>
    </row>
    <row r="4677" spans="1:10">
      <c r="A4677" t="n">
        <v>38776</v>
      </c>
      <c r="B4677" s="53" t="n">
        <v>26</v>
      </c>
      <c r="C4677" s="7" t="n">
        <v>29</v>
      </c>
      <c r="D4677" s="7" t="n">
        <v>17</v>
      </c>
      <c r="E4677" s="7" t="n">
        <v>39453</v>
      </c>
      <c r="F4677" s="7" t="s">
        <v>388</v>
      </c>
      <c r="G4677" s="7" t="n">
        <v>8</v>
      </c>
      <c r="H4677" s="7" t="n">
        <v>2</v>
      </c>
      <c r="I4677" s="7" t="n">
        <v>0</v>
      </c>
    </row>
    <row r="4678" spans="1:10">
      <c r="A4678" t="s">
        <v>4</v>
      </c>
      <c r="B4678" s="4" t="s">
        <v>5</v>
      </c>
      <c r="C4678" s="4" t="s">
        <v>10</v>
      </c>
    </row>
    <row r="4679" spans="1:10">
      <c r="A4679" t="n">
        <v>38828</v>
      </c>
      <c r="B4679" s="26" t="n">
        <v>16</v>
      </c>
      <c r="C4679" s="7" t="n">
        <v>3000</v>
      </c>
    </row>
    <row r="4680" spans="1:10">
      <c r="A4680" t="s">
        <v>4</v>
      </c>
      <c r="B4680" s="4" t="s">
        <v>5</v>
      </c>
      <c r="C4680" s="4" t="s">
        <v>10</v>
      </c>
      <c r="D4680" s="4" t="s">
        <v>15</v>
      </c>
    </row>
    <row r="4681" spans="1:10">
      <c r="A4681" t="n">
        <v>38831</v>
      </c>
      <c r="B4681" s="55" t="n">
        <v>89</v>
      </c>
      <c r="C4681" s="7" t="n">
        <v>65533</v>
      </c>
      <c r="D4681" s="7" t="n">
        <v>0</v>
      </c>
    </row>
    <row r="4682" spans="1:10">
      <c r="A4682" t="s">
        <v>4</v>
      </c>
      <c r="B4682" s="4" t="s">
        <v>5</v>
      </c>
      <c r="C4682" s="4" t="s">
        <v>10</v>
      </c>
      <c r="D4682" s="4" t="s">
        <v>15</v>
      </c>
    </row>
    <row r="4683" spans="1:10">
      <c r="A4683" t="n">
        <v>38835</v>
      </c>
      <c r="B4683" s="55" t="n">
        <v>89</v>
      </c>
      <c r="C4683" s="7" t="n">
        <v>65533</v>
      </c>
      <c r="D4683" s="7" t="n">
        <v>1</v>
      </c>
    </row>
    <row r="4684" spans="1:10">
      <c r="A4684" t="s">
        <v>4</v>
      </c>
      <c r="B4684" s="4" t="s">
        <v>5</v>
      </c>
      <c r="C4684" s="4" t="s">
        <v>15</v>
      </c>
      <c r="D4684" s="4" t="s">
        <v>10</v>
      </c>
      <c r="E4684" s="4" t="s">
        <v>21</v>
      </c>
    </row>
    <row r="4685" spans="1:10">
      <c r="A4685" t="n">
        <v>38839</v>
      </c>
      <c r="B4685" s="28" t="n">
        <v>58</v>
      </c>
      <c r="C4685" s="7" t="n">
        <v>101</v>
      </c>
      <c r="D4685" s="7" t="n">
        <v>300</v>
      </c>
      <c r="E4685" s="7" t="n">
        <v>1</v>
      </c>
    </row>
    <row r="4686" spans="1:10">
      <c r="A4686" t="s">
        <v>4</v>
      </c>
      <c r="B4686" s="4" t="s">
        <v>5</v>
      </c>
      <c r="C4686" s="4" t="s">
        <v>15</v>
      </c>
      <c r="D4686" s="4" t="s">
        <v>10</v>
      </c>
    </row>
    <row r="4687" spans="1:10">
      <c r="A4687" t="n">
        <v>38847</v>
      </c>
      <c r="B4687" s="28" t="n">
        <v>58</v>
      </c>
      <c r="C4687" s="7" t="n">
        <v>254</v>
      </c>
      <c r="D4687" s="7" t="n">
        <v>0</v>
      </c>
    </row>
    <row r="4688" spans="1:10">
      <c r="A4688" t="s">
        <v>4</v>
      </c>
      <c r="B4688" s="4" t="s">
        <v>5</v>
      </c>
      <c r="C4688" s="4" t="s">
        <v>15</v>
      </c>
      <c r="D4688" s="4" t="s">
        <v>15</v>
      </c>
      <c r="E4688" s="4" t="s">
        <v>21</v>
      </c>
      <c r="F4688" s="4" t="s">
        <v>21</v>
      </c>
      <c r="G4688" s="4" t="s">
        <v>21</v>
      </c>
      <c r="H4688" s="4" t="s">
        <v>10</v>
      </c>
    </row>
    <row r="4689" spans="1:9">
      <c r="A4689" t="n">
        <v>38851</v>
      </c>
      <c r="B4689" s="32" t="n">
        <v>45</v>
      </c>
      <c r="C4689" s="7" t="n">
        <v>2</v>
      </c>
      <c r="D4689" s="7" t="n">
        <v>3</v>
      </c>
      <c r="E4689" s="7" t="n">
        <v>-16.7600002288818</v>
      </c>
      <c r="F4689" s="7" t="n">
        <v>10.5699996948242</v>
      </c>
      <c r="G4689" s="7" t="n">
        <v>-109.589996337891</v>
      </c>
      <c r="H4689" s="7" t="n">
        <v>0</v>
      </c>
    </row>
    <row r="4690" spans="1:9">
      <c r="A4690" t="s">
        <v>4</v>
      </c>
      <c r="B4690" s="4" t="s">
        <v>5</v>
      </c>
      <c r="C4690" s="4" t="s">
        <v>15</v>
      </c>
      <c r="D4690" s="4" t="s">
        <v>15</v>
      </c>
      <c r="E4690" s="4" t="s">
        <v>21</v>
      </c>
      <c r="F4690" s="4" t="s">
        <v>21</v>
      </c>
      <c r="G4690" s="4" t="s">
        <v>21</v>
      </c>
      <c r="H4690" s="4" t="s">
        <v>10</v>
      </c>
      <c r="I4690" s="4" t="s">
        <v>15</v>
      </c>
    </row>
    <row r="4691" spans="1:9">
      <c r="A4691" t="n">
        <v>38868</v>
      </c>
      <c r="B4691" s="32" t="n">
        <v>45</v>
      </c>
      <c r="C4691" s="7" t="n">
        <v>4</v>
      </c>
      <c r="D4691" s="7" t="n">
        <v>3</v>
      </c>
      <c r="E4691" s="7" t="n">
        <v>340.380004882813</v>
      </c>
      <c r="F4691" s="7" t="n">
        <v>133.619995117188</v>
      </c>
      <c r="G4691" s="7" t="n">
        <v>0</v>
      </c>
      <c r="H4691" s="7" t="n">
        <v>0</v>
      </c>
      <c r="I4691" s="7" t="n">
        <v>1</v>
      </c>
    </row>
    <row r="4692" spans="1:9">
      <c r="A4692" t="s">
        <v>4</v>
      </c>
      <c r="B4692" s="4" t="s">
        <v>5</v>
      </c>
      <c r="C4692" s="4" t="s">
        <v>15</v>
      </c>
      <c r="D4692" s="4" t="s">
        <v>15</v>
      </c>
      <c r="E4692" s="4" t="s">
        <v>21</v>
      </c>
      <c r="F4692" s="4" t="s">
        <v>10</v>
      </c>
    </row>
    <row r="4693" spans="1:9">
      <c r="A4693" t="n">
        <v>38886</v>
      </c>
      <c r="B4693" s="32" t="n">
        <v>45</v>
      </c>
      <c r="C4693" s="7" t="n">
        <v>5</v>
      </c>
      <c r="D4693" s="7" t="n">
        <v>3</v>
      </c>
      <c r="E4693" s="7" t="n">
        <v>3.29999995231628</v>
      </c>
      <c r="F4693" s="7" t="n">
        <v>0</v>
      </c>
    </row>
    <row r="4694" spans="1:9">
      <c r="A4694" t="s">
        <v>4</v>
      </c>
      <c r="B4694" s="4" t="s">
        <v>5</v>
      </c>
      <c r="C4694" s="4" t="s">
        <v>15</v>
      </c>
      <c r="D4694" s="4" t="s">
        <v>15</v>
      </c>
      <c r="E4694" s="4" t="s">
        <v>21</v>
      </c>
      <c r="F4694" s="4" t="s">
        <v>10</v>
      </c>
    </row>
    <row r="4695" spans="1:9">
      <c r="A4695" t="n">
        <v>38895</v>
      </c>
      <c r="B4695" s="32" t="n">
        <v>45</v>
      </c>
      <c r="C4695" s="7" t="n">
        <v>11</v>
      </c>
      <c r="D4695" s="7" t="n">
        <v>3</v>
      </c>
      <c r="E4695" s="7" t="n">
        <v>19.2000007629395</v>
      </c>
      <c r="F4695" s="7" t="n">
        <v>0</v>
      </c>
    </row>
    <row r="4696" spans="1:9">
      <c r="A4696" t="s">
        <v>4</v>
      </c>
      <c r="B4696" s="4" t="s">
        <v>5</v>
      </c>
      <c r="C4696" s="4" t="s">
        <v>15</v>
      </c>
      <c r="D4696" s="4" t="s">
        <v>15</v>
      </c>
      <c r="E4696" s="4" t="s">
        <v>21</v>
      </c>
      <c r="F4696" s="4" t="s">
        <v>21</v>
      </c>
      <c r="G4696" s="4" t="s">
        <v>21</v>
      </c>
      <c r="H4696" s="4" t="s">
        <v>10</v>
      </c>
    </row>
    <row r="4697" spans="1:9">
      <c r="A4697" t="n">
        <v>38904</v>
      </c>
      <c r="B4697" s="32" t="n">
        <v>45</v>
      </c>
      <c r="C4697" s="7" t="n">
        <v>2</v>
      </c>
      <c r="D4697" s="7" t="n">
        <v>3</v>
      </c>
      <c r="E4697" s="7" t="n">
        <v>-16.6599998474121</v>
      </c>
      <c r="F4697" s="7" t="n">
        <v>10.5699996948242</v>
      </c>
      <c r="G4697" s="7" t="n">
        <v>-109.459999084473</v>
      </c>
      <c r="H4697" s="7" t="n">
        <v>5000</v>
      </c>
    </row>
    <row r="4698" spans="1:9">
      <c r="A4698" t="s">
        <v>4</v>
      </c>
      <c r="B4698" s="4" t="s">
        <v>5</v>
      </c>
      <c r="C4698" s="4" t="s">
        <v>15</v>
      </c>
      <c r="D4698" s="4" t="s">
        <v>15</v>
      </c>
      <c r="E4698" s="4" t="s">
        <v>21</v>
      </c>
      <c r="F4698" s="4" t="s">
        <v>21</v>
      </c>
      <c r="G4698" s="4" t="s">
        <v>21</v>
      </c>
      <c r="H4698" s="4" t="s">
        <v>10</v>
      </c>
      <c r="I4698" s="4" t="s">
        <v>15</v>
      </c>
    </row>
    <row r="4699" spans="1:9">
      <c r="A4699" t="n">
        <v>38921</v>
      </c>
      <c r="B4699" s="32" t="n">
        <v>45</v>
      </c>
      <c r="C4699" s="7" t="n">
        <v>4</v>
      </c>
      <c r="D4699" s="7" t="n">
        <v>3</v>
      </c>
      <c r="E4699" s="7" t="n">
        <v>340.380004882813</v>
      </c>
      <c r="F4699" s="7" t="n">
        <v>128.389999389648</v>
      </c>
      <c r="G4699" s="7" t="n">
        <v>0</v>
      </c>
      <c r="H4699" s="7" t="n">
        <v>5000</v>
      </c>
      <c r="I4699" s="7" t="n">
        <v>1</v>
      </c>
    </row>
    <row r="4700" spans="1:9">
      <c r="A4700" t="s">
        <v>4</v>
      </c>
      <c r="B4700" s="4" t="s">
        <v>5</v>
      </c>
      <c r="C4700" s="4" t="s">
        <v>15</v>
      </c>
      <c r="D4700" s="4" t="s">
        <v>15</v>
      </c>
      <c r="E4700" s="4" t="s">
        <v>21</v>
      </c>
      <c r="F4700" s="4" t="s">
        <v>10</v>
      </c>
    </row>
    <row r="4701" spans="1:9">
      <c r="A4701" t="n">
        <v>38939</v>
      </c>
      <c r="B4701" s="32" t="n">
        <v>45</v>
      </c>
      <c r="C4701" s="7" t="n">
        <v>5</v>
      </c>
      <c r="D4701" s="7" t="n">
        <v>3</v>
      </c>
      <c r="E4701" s="7" t="n">
        <v>3.79999995231628</v>
      </c>
      <c r="F4701" s="7" t="n">
        <v>5000</v>
      </c>
    </row>
    <row r="4702" spans="1:9">
      <c r="A4702" t="s">
        <v>4</v>
      </c>
      <c r="B4702" s="4" t="s">
        <v>5</v>
      </c>
      <c r="C4702" s="4" t="s">
        <v>10</v>
      </c>
      <c r="D4702" s="4" t="s">
        <v>21</v>
      </c>
      <c r="E4702" s="4" t="s">
        <v>21</v>
      </c>
      <c r="F4702" s="4" t="s">
        <v>21</v>
      </c>
      <c r="G4702" s="4" t="s">
        <v>10</v>
      </c>
      <c r="H4702" s="4" t="s">
        <v>10</v>
      </c>
    </row>
    <row r="4703" spans="1:9">
      <c r="A4703" t="n">
        <v>38948</v>
      </c>
      <c r="B4703" s="70" t="n">
        <v>60</v>
      </c>
      <c r="C4703" s="7" t="n">
        <v>16</v>
      </c>
      <c r="D4703" s="7" t="n">
        <v>0</v>
      </c>
      <c r="E4703" s="7" t="n">
        <v>0</v>
      </c>
      <c r="F4703" s="7" t="n">
        <v>0</v>
      </c>
      <c r="G4703" s="7" t="n">
        <v>0</v>
      </c>
      <c r="H4703" s="7" t="n">
        <v>1</v>
      </c>
    </row>
    <row r="4704" spans="1:9">
      <c r="A4704" t="s">
        <v>4</v>
      </c>
      <c r="B4704" s="4" t="s">
        <v>5</v>
      </c>
      <c r="C4704" s="4" t="s">
        <v>10</v>
      </c>
      <c r="D4704" s="4" t="s">
        <v>21</v>
      </c>
      <c r="E4704" s="4" t="s">
        <v>21</v>
      </c>
      <c r="F4704" s="4" t="s">
        <v>21</v>
      </c>
      <c r="G4704" s="4" t="s">
        <v>10</v>
      </c>
      <c r="H4704" s="4" t="s">
        <v>10</v>
      </c>
    </row>
    <row r="4705" spans="1:9">
      <c r="A4705" t="n">
        <v>38967</v>
      </c>
      <c r="B4705" s="70" t="n">
        <v>60</v>
      </c>
      <c r="C4705" s="7" t="n">
        <v>16</v>
      </c>
      <c r="D4705" s="7" t="n">
        <v>0</v>
      </c>
      <c r="E4705" s="7" t="n">
        <v>0</v>
      </c>
      <c r="F4705" s="7" t="n">
        <v>0</v>
      </c>
      <c r="G4705" s="7" t="n">
        <v>0</v>
      </c>
      <c r="H4705" s="7" t="n">
        <v>0</v>
      </c>
    </row>
    <row r="4706" spans="1:9">
      <c r="A4706" t="s">
        <v>4</v>
      </c>
      <c r="B4706" s="4" t="s">
        <v>5</v>
      </c>
      <c r="C4706" s="4" t="s">
        <v>10</v>
      </c>
      <c r="D4706" s="4" t="s">
        <v>10</v>
      </c>
      <c r="E4706" s="4" t="s">
        <v>10</v>
      </c>
    </row>
    <row r="4707" spans="1:9">
      <c r="A4707" t="n">
        <v>38986</v>
      </c>
      <c r="B4707" s="67" t="n">
        <v>61</v>
      </c>
      <c r="C4707" s="7" t="n">
        <v>16</v>
      </c>
      <c r="D4707" s="7" t="n">
        <v>65533</v>
      </c>
      <c r="E4707" s="7" t="n">
        <v>0</v>
      </c>
    </row>
    <row r="4708" spans="1:9">
      <c r="A4708" t="s">
        <v>4</v>
      </c>
      <c r="B4708" s="4" t="s">
        <v>5</v>
      </c>
      <c r="C4708" s="4" t="s">
        <v>10</v>
      </c>
      <c r="D4708" s="4" t="s">
        <v>21</v>
      </c>
      <c r="E4708" s="4" t="s">
        <v>21</v>
      </c>
      <c r="F4708" s="4" t="s">
        <v>21</v>
      </c>
      <c r="G4708" s="4" t="s">
        <v>10</v>
      </c>
      <c r="H4708" s="4" t="s">
        <v>10</v>
      </c>
    </row>
    <row r="4709" spans="1:9">
      <c r="A4709" t="n">
        <v>38993</v>
      </c>
      <c r="B4709" s="70" t="n">
        <v>60</v>
      </c>
      <c r="C4709" s="7" t="n">
        <v>33</v>
      </c>
      <c r="D4709" s="7" t="n">
        <v>0</v>
      </c>
      <c r="E4709" s="7" t="n">
        <v>0</v>
      </c>
      <c r="F4709" s="7" t="n">
        <v>0</v>
      </c>
      <c r="G4709" s="7" t="n">
        <v>0</v>
      </c>
      <c r="H4709" s="7" t="n">
        <v>1</v>
      </c>
    </row>
    <row r="4710" spans="1:9">
      <c r="A4710" t="s">
        <v>4</v>
      </c>
      <c r="B4710" s="4" t="s">
        <v>5</v>
      </c>
      <c r="C4710" s="4" t="s">
        <v>10</v>
      </c>
      <c r="D4710" s="4" t="s">
        <v>21</v>
      </c>
      <c r="E4710" s="4" t="s">
        <v>21</v>
      </c>
      <c r="F4710" s="4" t="s">
        <v>21</v>
      </c>
      <c r="G4710" s="4" t="s">
        <v>10</v>
      </c>
      <c r="H4710" s="4" t="s">
        <v>10</v>
      </c>
    </row>
    <row r="4711" spans="1:9">
      <c r="A4711" t="n">
        <v>39012</v>
      </c>
      <c r="B4711" s="70" t="n">
        <v>60</v>
      </c>
      <c r="C4711" s="7" t="n">
        <v>33</v>
      </c>
      <c r="D4711" s="7" t="n">
        <v>0</v>
      </c>
      <c r="E4711" s="7" t="n">
        <v>0</v>
      </c>
      <c r="F4711" s="7" t="n">
        <v>0</v>
      </c>
      <c r="G4711" s="7" t="n">
        <v>0</v>
      </c>
      <c r="H4711" s="7" t="n">
        <v>0</v>
      </c>
    </row>
    <row r="4712" spans="1:9">
      <c r="A4712" t="s">
        <v>4</v>
      </c>
      <c r="B4712" s="4" t="s">
        <v>5</v>
      </c>
      <c r="C4712" s="4" t="s">
        <v>10</v>
      </c>
      <c r="D4712" s="4" t="s">
        <v>10</v>
      </c>
      <c r="E4712" s="4" t="s">
        <v>10</v>
      </c>
    </row>
    <row r="4713" spans="1:9">
      <c r="A4713" t="n">
        <v>39031</v>
      </c>
      <c r="B4713" s="67" t="n">
        <v>61</v>
      </c>
      <c r="C4713" s="7" t="n">
        <v>33</v>
      </c>
      <c r="D4713" s="7" t="n">
        <v>65533</v>
      </c>
      <c r="E4713" s="7" t="n">
        <v>0</v>
      </c>
    </row>
    <row r="4714" spans="1:9">
      <c r="A4714" t="s">
        <v>4</v>
      </c>
      <c r="B4714" s="4" t="s">
        <v>5</v>
      </c>
      <c r="C4714" s="4" t="s">
        <v>15</v>
      </c>
      <c r="D4714" s="4" t="s">
        <v>10</v>
      </c>
      <c r="E4714" s="4" t="s">
        <v>6</v>
      </c>
      <c r="F4714" s="4" t="s">
        <v>6</v>
      </c>
      <c r="G4714" s="4" t="s">
        <v>6</v>
      </c>
      <c r="H4714" s="4" t="s">
        <v>6</v>
      </c>
    </row>
    <row r="4715" spans="1:9">
      <c r="A4715" t="n">
        <v>39038</v>
      </c>
      <c r="B4715" s="47" t="n">
        <v>51</v>
      </c>
      <c r="C4715" s="7" t="n">
        <v>3</v>
      </c>
      <c r="D4715" s="7" t="n">
        <v>16</v>
      </c>
      <c r="E4715" s="7" t="s">
        <v>94</v>
      </c>
      <c r="F4715" s="7" t="s">
        <v>95</v>
      </c>
      <c r="G4715" s="7" t="s">
        <v>96</v>
      </c>
      <c r="H4715" s="7" t="s">
        <v>97</v>
      </c>
    </row>
    <row r="4716" spans="1:9">
      <c r="A4716" t="s">
        <v>4</v>
      </c>
      <c r="B4716" s="4" t="s">
        <v>5</v>
      </c>
      <c r="C4716" s="4" t="s">
        <v>15</v>
      </c>
      <c r="D4716" s="4" t="s">
        <v>10</v>
      </c>
      <c r="E4716" s="4" t="s">
        <v>6</v>
      </c>
      <c r="F4716" s="4" t="s">
        <v>6</v>
      </c>
      <c r="G4716" s="4" t="s">
        <v>6</v>
      </c>
      <c r="H4716" s="4" t="s">
        <v>6</v>
      </c>
    </row>
    <row r="4717" spans="1:9">
      <c r="A4717" t="n">
        <v>39051</v>
      </c>
      <c r="B4717" s="47" t="n">
        <v>51</v>
      </c>
      <c r="C4717" s="7" t="n">
        <v>3</v>
      </c>
      <c r="D4717" s="7" t="n">
        <v>33</v>
      </c>
      <c r="E4717" s="7" t="s">
        <v>94</v>
      </c>
      <c r="F4717" s="7" t="s">
        <v>95</v>
      </c>
      <c r="G4717" s="7" t="s">
        <v>96</v>
      </c>
      <c r="H4717" s="7" t="s">
        <v>97</v>
      </c>
    </row>
    <row r="4718" spans="1:9">
      <c r="A4718" t="s">
        <v>4</v>
      </c>
      <c r="B4718" s="4" t="s">
        <v>5</v>
      </c>
      <c r="C4718" s="4" t="s">
        <v>10</v>
      </c>
      <c r="D4718" s="4" t="s">
        <v>15</v>
      </c>
    </row>
    <row r="4719" spans="1:9">
      <c r="A4719" t="n">
        <v>39064</v>
      </c>
      <c r="B4719" s="65" t="n">
        <v>56</v>
      </c>
      <c r="C4719" s="7" t="n">
        <v>0</v>
      </c>
      <c r="D4719" s="7" t="n">
        <v>1</v>
      </c>
    </row>
    <row r="4720" spans="1:9">
      <c r="A4720" t="s">
        <v>4</v>
      </c>
      <c r="B4720" s="4" t="s">
        <v>5</v>
      </c>
      <c r="C4720" s="4" t="s">
        <v>10</v>
      </c>
      <c r="D4720" s="4" t="s">
        <v>15</v>
      </c>
    </row>
    <row r="4721" spans="1:8">
      <c r="A4721" t="n">
        <v>39068</v>
      </c>
      <c r="B4721" s="65" t="n">
        <v>56</v>
      </c>
      <c r="C4721" s="7" t="n">
        <v>61491</v>
      </c>
      <c r="D4721" s="7" t="n">
        <v>1</v>
      </c>
    </row>
    <row r="4722" spans="1:8">
      <c r="A4722" t="s">
        <v>4</v>
      </c>
      <c r="B4722" s="4" t="s">
        <v>5</v>
      </c>
      <c r="C4722" s="4" t="s">
        <v>10</v>
      </c>
      <c r="D4722" s="4" t="s">
        <v>15</v>
      </c>
    </row>
    <row r="4723" spans="1:8">
      <c r="A4723" t="n">
        <v>39072</v>
      </c>
      <c r="B4723" s="65" t="n">
        <v>56</v>
      </c>
      <c r="C4723" s="7" t="n">
        <v>61492</v>
      </c>
      <c r="D4723" s="7" t="n">
        <v>1</v>
      </c>
    </row>
    <row r="4724" spans="1:8">
      <c r="A4724" t="s">
        <v>4</v>
      </c>
      <c r="B4724" s="4" t="s">
        <v>5</v>
      </c>
      <c r="C4724" s="4" t="s">
        <v>10</v>
      </c>
      <c r="D4724" s="4" t="s">
        <v>15</v>
      </c>
    </row>
    <row r="4725" spans="1:8">
      <c r="A4725" t="n">
        <v>39076</v>
      </c>
      <c r="B4725" s="65" t="n">
        <v>56</v>
      </c>
      <c r="C4725" s="7" t="n">
        <v>61493</v>
      </c>
      <c r="D4725" s="7" t="n">
        <v>1</v>
      </c>
    </row>
    <row r="4726" spans="1:8">
      <c r="A4726" t="s">
        <v>4</v>
      </c>
      <c r="B4726" s="4" t="s">
        <v>5</v>
      </c>
      <c r="C4726" s="4" t="s">
        <v>10</v>
      </c>
      <c r="D4726" s="4" t="s">
        <v>15</v>
      </c>
    </row>
    <row r="4727" spans="1:8">
      <c r="A4727" t="n">
        <v>39080</v>
      </c>
      <c r="B4727" s="65" t="n">
        <v>56</v>
      </c>
      <c r="C4727" s="7" t="n">
        <v>61494</v>
      </c>
      <c r="D4727" s="7" t="n">
        <v>1</v>
      </c>
    </row>
    <row r="4728" spans="1:8">
      <c r="A4728" t="s">
        <v>4</v>
      </c>
      <c r="B4728" s="4" t="s">
        <v>5</v>
      </c>
      <c r="C4728" s="4" t="s">
        <v>10</v>
      </c>
      <c r="D4728" s="4" t="s">
        <v>15</v>
      </c>
    </row>
    <row r="4729" spans="1:8">
      <c r="A4729" t="n">
        <v>39084</v>
      </c>
      <c r="B4729" s="65" t="n">
        <v>56</v>
      </c>
      <c r="C4729" s="7" t="n">
        <v>61495</v>
      </c>
      <c r="D4729" s="7" t="n">
        <v>1</v>
      </c>
    </row>
    <row r="4730" spans="1:8">
      <c r="A4730" t="s">
        <v>4</v>
      </c>
      <c r="B4730" s="4" t="s">
        <v>5</v>
      </c>
      <c r="C4730" s="4" t="s">
        <v>10</v>
      </c>
      <c r="D4730" s="4" t="s">
        <v>15</v>
      </c>
    </row>
    <row r="4731" spans="1:8">
      <c r="A4731" t="n">
        <v>39088</v>
      </c>
      <c r="B4731" s="65" t="n">
        <v>56</v>
      </c>
      <c r="C4731" s="7" t="n">
        <v>61496</v>
      </c>
      <c r="D4731" s="7" t="n">
        <v>1</v>
      </c>
    </row>
    <row r="4732" spans="1:8">
      <c r="A4732" t="s">
        <v>4</v>
      </c>
      <c r="B4732" s="4" t="s">
        <v>5</v>
      </c>
      <c r="C4732" s="4" t="s">
        <v>10</v>
      </c>
      <c r="D4732" s="4" t="s">
        <v>15</v>
      </c>
    </row>
    <row r="4733" spans="1:8">
      <c r="A4733" t="n">
        <v>39092</v>
      </c>
      <c r="B4733" s="65" t="n">
        <v>56</v>
      </c>
      <c r="C4733" s="7" t="n">
        <v>7032</v>
      </c>
      <c r="D4733" s="7" t="n">
        <v>1</v>
      </c>
    </row>
    <row r="4734" spans="1:8">
      <c r="A4734" t="s">
        <v>4</v>
      </c>
      <c r="B4734" s="4" t="s">
        <v>5</v>
      </c>
      <c r="C4734" s="4" t="s">
        <v>10</v>
      </c>
      <c r="D4734" s="4" t="s">
        <v>21</v>
      </c>
      <c r="E4734" s="4" t="s">
        <v>21</v>
      </c>
      <c r="F4734" s="4" t="s">
        <v>21</v>
      </c>
      <c r="G4734" s="4" t="s">
        <v>21</v>
      </c>
    </row>
    <row r="4735" spans="1:8">
      <c r="A4735" t="n">
        <v>39096</v>
      </c>
      <c r="B4735" s="38" t="n">
        <v>46</v>
      </c>
      <c r="C4735" s="7" t="n">
        <v>0</v>
      </c>
      <c r="D4735" s="7" t="n">
        <v>-0.800000011920929</v>
      </c>
      <c r="E4735" s="7" t="n">
        <v>7.73000001907349</v>
      </c>
      <c r="F4735" s="7" t="n">
        <v>-156.199996948242</v>
      </c>
      <c r="G4735" s="7" t="n">
        <v>0</v>
      </c>
    </row>
    <row r="4736" spans="1:8">
      <c r="A4736" t="s">
        <v>4</v>
      </c>
      <c r="B4736" s="4" t="s">
        <v>5</v>
      </c>
      <c r="C4736" s="4" t="s">
        <v>10</v>
      </c>
      <c r="D4736" s="4" t="s">
        <v>21</v>
      </c>
      <c r="E4736" s="4" t="s">
        <v>21</v>
      </c>
      <c r="F4736" s="4" t="s">
        <v>21</v>
      </c>
      <c r="G4736" s="4" t="s">
        <v>21</v>
      </c>
    </row>
    <row r="4737" spans="1:7">
      <c r="A4737" t="n">
        <v>39115</v>
      </c>
      <c r="B4737" s="38" t="n">
        <v>46</v>
      </c>
      <c r="C4737" s="7" t="n">
        <v>61491</v>
      </c>
      <c r="D4737" s="7" t="n">
        <v>0.800000011920929</v>
      </c>
      <c r="E4737" s="7" t="n">
        <v>7.73000001907349</v>
      </c>
      <c r="F4737" s="7" t="n">
        <v>-156.199996948242</v>
      </c>
      <c r="G4737" s="7" t="n">
        <v>0</v>
      </c>
    </row>
    <row r="4738" spans="1:7">
      <c r="A4738" t="s">
        <v>4</v>
      </c>
      <c r="B4738" s="4" t="s">
        <v>5</v>
      </c>
      <c r="C4738" s="4" t="s">
        <v>10</v>
      </c>
      <c r="D4738" s="4" t="s">
        <v>21</v>
      </c>
      <c r="E4738" s="4" t="s">
        <v>21</v>
      </c>
      <c r="F4738" s="4" t="s">
        <v>21</v>
      </c>
      <c r="G4738" s="4" t="s">
        <v>21</v>
      </c>
    </row>
    <row r="4739" spans="1:7">
      <c r="A4739" t="n">
        <v>39134</v>
      </c>
      <c r="B4739" s="38" t="n">
        <v>46</v>
      </c>
      <c r="C4739" s="7" t="n">
        <v>61492</v>
      </c>
      <c r="D4739" s="7" t="n">
        <v>-1.5</v>
      </c>
      <c r="E4739" s="7" t="n">
        <v>7.73000001907349</v>
      </c>
      <c r="F4739" s="7" t="n">
        <v>-154.800003051758</v>
      </c>
      <c r="G4739" s="7" t="n">
        <v>0</v>
      </c>
    </row>
    <row r="4740" spans="1:7">
      <c r="A4740" t="s">
        <v>4</v>
      </c>
      <c r="B4740" s="4" t="s">
        <v>5</v>
      </c>
      <c r="C4740" s="4" t="s">
        <v>10</v>
      </c>
      <c r="D4740" s="4" t="s">
        <v>21</v>
      </c>
      <c r="E4740" s="4" t="s">
        <v>21</v>
      </c>
      <c r="F4740" s="4" t="s">
        <v>21</v>
      </c>
      <c r="G4740" s="4" t="s">
        <v>21</v>
      </c>
    </row>
    <row r="4741" spans="1:7">
      <c r="A4741" t="n">
        <v>39153</v>
      </c>
      <c r="B4741" s="38" t="n">
        <v>46</v>
      </c>
      <c r="C4741" s="7" t="n">
        <v>61493</v>
      </c>
      <c r="D4741" s="7" t="n">
        <v>0</v>
      </c>
      <c r="E4741" s="7" t="n">
        <v>7.73000001907349</v>
      </c>
      <c r="F4741" s="7" t="n">
        <v>-154.800003051758</v>
      </c>
      <c r="G4741" s="7" t="n">
        <v>0</v>
      </c>
    </row>
    <row r="4742" spans="1:7">
      <c r="A4742" t="s">
        <v>4</v>
      </c>
      <c r="B4742" s="4" t="s">
        <v>5</v>
      </c>
      <c r="C4742" s="4" t="s">
        <v>10</v>
      </c>
      <c r="D4742" s="4" t="s">
        <v>21</v>
      </c>
      <c r="E4742" s="4" t="s">
        <v>21</v>
      </c>
      <c r="F4742" s="4" t="s">
        <v>21</v>
      </c>
      <c r="G4742" s="4" t="s">
        <v>21</v>
      </c>
    </row>
    <row r="4743" spans="1:7">
      <c r="A4743" t="n">
        <v>39172</v>
      </c>
      <c r="B4743" s="38" t="n">
        <v>46</v>
      </c>
      <c r="C4743" s="7" t="n">
        <v>61494</v>
      </c>
      <c r="D4743" s="7" t="n">
        <v>1.5</v>
      </c>
      <c r="E4743" s="7" t="n">
        <v>7.73000001907349</v>
      </c>
      <c r="F4743" s="7" t="n">
        <v>-154.800003051758</v>
      </c>
      <c r="G4743" s="7" t="n">
        <v>0</v>
      </c>
    </row>
    <row r="4744" spans="1:7">
      <c r="A4744" t="s">
        <v>4</v>
      </c>
      <c r="B4744" s="4" t="s">
        <v>5</v>
      </c>
      <c r="C4744" s="4" t="s">
        <v>10</v>
      </c>
      <c r="D4744" s="4" t="s">
        <v>21</v>
      </c>
      <c r="E4744" s="4" t="s">
        <v>21</v>
      </c>
      <c r="F4744" s="4" t="s">
        <v>21</v>
      </c>
      <c r="G4744" s="4" t="s">
        <v>21</v>
      </c>
    </row>
    <row r="4745" spans="1:7">
      <c r="A4745" t="n">
        <v>39191</v>
      </c>
      <c r="B4745" s="38" t="n">
        <v>46</v>
      </c>
      <c r="C4745" s="7" t="n">
        <v>61495</v>
      </c>
      <c r="D4745" s="7" t="n">
        <v>-0.800000011920929</v>
      </c>
      <c r="E4745" s="7" t="n">
        <v>7.73000001907349</v>
      </c>
      <c r="F4745" s="7" t="n">
        <v>-153.5</v>
      </c>
      <c r="G4745" s="7" t="n">
        <v>0</v>
      </c>
    </row>
    <row r="4746" spans="1:7">
      <c r="A4746" t="s">
        <v>4</v>
      </c>
      <c r="B4746" s="4" t="s">
        <v>5</v>
      </c>
      <c r="C4746" s="4" t="s">
        <v>10</v>
      </c>
      <c r="D4746" s="4" t="s">
        <v>21</v>
      </c>
      <c r="E4746" s="4" t="s">
        <v>21</v>
      </c>
      <c r="F4746" s="4" t="s">
        <v>21</v>
      </c>
      <c r="G4746" s="4" t="s">
        <v>21</v>
      </c>
    </row>
    <row r="4747" spans="1:7">
      <c r="A4747" t="n">
        <v>39210</v>
      </c>
      <c r="B4747" s="38" t="n">
        <v>46</v>
      </c>
      <c r="C4747" s="7" t="n">
        <v>61496</v>
      </c>
      <c r="D4747" s="7" t="n">
        <v>0.800000011920929</v>
      </c>
      <c r="E4747" s="7" t="n">
        <v>7.73000001907349</v>
      </c>
      <c r="F4747" s="7" t="n">
        <v>-153.5</v>
      </c>
      <c r="G4747" s="7" t="n">
        <v>0</v>
      </c>
    </row>
    <row r="4748" spans="1:7">
      <c r="A4748" t="s">
        <v>4</v>
      </c>
      <c r="B4748" s="4" t="s">
        <v>5</v>
      </c>
      <c r="C4748" s="4" t="s">
        <v>10</v>
      </c>
      <c r="D4748" s="4" t="s">
        <v>21</v>
      </c>
      <c r="E4748" s="4" t="s">
        <v>21</v>
      </c>
      <c r="F4748" s="4" t="s">
        <v>21</v>
      </c>
      <c r="G4748" s="4" t="s">
        <v>21</v>
      </c>
    </row>
    <row r="4749" spans="1:7">
      <c r="A4749" t="n">
        <v>39229</v>
      </c>
      <c r="B4749" s="38" t="n">
        <v>46</v>
      </c>
      <c r="C4749" s="7" t="n">
        <v>7032</v>
      </c>
      <c r="D4749" s="7" t="n">
        <v>0</v>
      </c>
      <c r="E4749" s="7" t="n">
        <v>7.73000001907349</v>
      </c>
      <c r="F4749" s="7" t="n">
        <v>-153.5</v>
      </c>
      <c r="G4749" s="7" t="n">
        <v>0</v>
      </c>
    </row>
    <row r="4750" spans="1:7">
      <c r="A4750" t="s">
        <v>4</v>
      </c>
      <c r="B4750" s="4" t="s">
        <v>5</v>
      </c>
      <c r="C4750" s="4" t="s">
        <v>15</v>
      </c>
      <c r="D4750" s="4" t="s">
        <v>10</v>
      </c>
    </row>
    <row r="4751" spans="1:7">
      <c r="A4751" t="n">
        <v>39248</v>
      </c>
      <c r="B4751" s="28" t="n">
        <v>58</v>
      </c>
      <c r="C4751" s="7" t="n">
        <v>255</v>
      </c>
      <c r="D4751" s="7" t="n">
        <v>0</v>
      </c>
    </row>
    <row r="4752" spans="1:7">
      <c r="A4752" t="s">
        <v>4</v>
      </c>
      <c r="B4752" s="4" t="s">
        <v>5</v>
      </c>
      <c r="C4752" s="4" t="s">
        <v>15</v>
      </c>
      <c r="D4752" s="4" t="s">
        <v>10</v>
      </c>
      <c r="E4752" s="4" t="s">
        <v>6</v>
      </c>
    </row>
    <row r="4753" spans="1:7">
      <c r="A4753" t="n">
        <v>39252</v>
      </c>
      <c r="B4753" s="47" t="n">
        <v>51</v>
      </c>
      <c r="C4753" s="7" t="n">
        <v>4</v>
      </c>
      <c r="D4753" s="7" t="n">
        <v>16</v>
      </c>
      <c r="E4753" s="7" t="s">
        <v>389</v>
      </c>
    </row>
    <row r="4754" spans="1:7">
      <c r="A4754" t="s">
        <v>4</v>
      </c>
      <c r="B4754" s="4" t="s">
        <v>5</v>
      </c>
      <c r="C4754" s="4" t="s">
        <v>10</v>
      </c>
    </row>
    <row r="4755" spans="1:7">
      <c r="A4755" t="n">
        <v>39266</v>
      </c>
      <c r="B4755" s="26" t="n">
        <v>16</v>
      </c>
      <c r="C4755" s="7" t="n">
        <v>0</v>
      </c>
    </row>
    <row r="4756" spans="1:7">
      <c r="A4756" t="s">
        <v>4</v>
      </c>
      <c r="B4756" s="4" t="s">
        <v>5</v>
      </c>
      <c r="C4756" s="4" t="s">
        <v>10</v>
      </c>
      <c r="D4756" s="4" t="s">
        <v>15</v>
      </c>
      <c r="E4756" s="4" t="s">
        <v>9</v>
      </c>
      <c r="F4756" s="4" t="s">
        <v>109</v>
      </c>
      <c r="G4756" s="4" t="s">
        <v>15</v>
      </c>
      <c r="H4756" s="4" t="s">
        <v>15</v>
      </c>
      <c r="I4756" s="4" t="s">
        <v>15</v>
      </c>
    </row>
    <row r="4757" spans="1:7">
      <c r="A4757" t="n">
        <v>39269</v>
      </c>
      <c r="B4757" s="53" t="n">
        <v>26</v>
      </c>
      <c r="C4757" s="7" t="n">
        <v>16</v>
      </c>
      <c r="D4757" s="7" t="n">
        <v>17</v>
      </c>
      <c r="E4757" s="7" t="n">
        <v>14424</v>
      </c>
      <c r="F4757" s="7" t="s">
        <v>390</v>
      </c>
      <c r="G4757" s="7" t="n">
        <v>8</v>
      </c>
      <c r="H4757" s="7" t="n">
        <v>2</v>
      </c>
      <c r="I4757" s="7" t="n">
        <v>0</v>
      </c>
    </row>
    <row r="4758" spans="1:7">
      <c r="A4758" t="s">
        <v>4</v>
      </c>
      <c r="B4758" s="4" t="s">
        <v>5</v>
      </c>
      <c r="C4758" s="4" t="s">
        <v>10</v>
      </c>
    </row>
    <row r="4759" spans="1:7">
      <c r="A4759" t="n">
        <v>39297</v>
      </c>
      <c r="B4759" s="26" t="n">
        <v>16</v>
      </c>
      <c r="C4759" s="7" t="n">
        <v>1300</v>
      </c>
    </row>
    <row r="4760" spans="1:7">
      <c r="A4760" t="s">
        <v>4</v>
      </c>
      <c r="B4760" s="4" t="s">
        <v>5</v>
      </c>
      <c r="C4760" s="4" t="s">
        <v>10</v>
      </c>
      <c r="D4760" s="4" t="s">
        <v>15</v>
      </c>
    </row>
    <row r="4761" spans="1:7">
      <c r="A4761" t="n">
        <v>39300</v>
      </c>
      <c r="B4761" s="55" t="n">
        <v>89</v>
      </c>
      <c r="C4761" s="7" t="n">
        <v>65533</v>
      </c>
      <c r="D4761" s="7" t="n">
        <v>0</v>
      </c>
    </row>
    <row r="4762" spans="1:7">
      <c r="A4762" t="s">
        <v>4</v>
      </c>
      <c r="B4762" s="4" t="s">
        <v>5</v>
      </c>
      <c r="C4762" s="4" t="s">
        <v>10</v>
      </c>
      <c r="D4762" s="4" t="s">
        <v>15</v>
      </c>
    </row>
    <row r="4763" spans="1:7">
      <c r="A4763" t="n">
        <v>39304</v>
      </c>
      <c r="B4763" s="55" t="n">
        <v>89</v>
      </c>
      <c r="C4763" s="7" t="n">
        <v>65533</v>
      </c>
      <c r="D4763" s="7" t="n">
        <v>1</v>
      </c>
    </row>
    <row r="4764" spans="1:7">
      <c r="A4764" t="s">
        <v>4</v>
      </c>
      <c r="B4764" s="4" t="s">
        <v>5</v>
      </c>
      <c r="C4764" s="4" t="s">
        <v>15</v>
      </c>
      <c r="D4764" s="4" t="s">
        <v>10</v>
      </c>
      <c r="E4764" s="4" t="s">
        <v>6</v>
      </c>
    </row>
    <row r="4765" spans="1:7">
      <c r="A4765" t="n">
        <v>39308</v>
      </c>
      <c r="B4765" s="47" t="n">
        <v>51</v>
      </c>
      <c r="C4765" s="7" t="n">
        <v>4</v>
      </c>
      <c r="D4765" s="7" t="n">
        <v>33</v>
      </c>
      <c r="E4765" s="7" t="s">
        <v>309</v>
      </c>
    </row>
    <row r="4766" spans="1:7">
      <c r="A4766" t="s">
        <v>4</v>
      </c>
      <c r="B4766" s="4" t="s">
        <v>5</v>
      </c>
      <c r="C4766" s="4" t="s">
        <v>10</v>
      </c>
    </row>
    <row r="4767" spans="1:7">
      <c r="A4767" t="n">
        <v>39322</v>
      </c>
      <c r="B4767" s="26" t="n">
        <v>16</v>
      </c>
      <c r="C4767" s="7" t="n">
        <v>0</v>
      </c>
    </row>
    <row r="4768" spans="1:7">
      <c r="A4768" t="s">
        <v>4</v>
      </c>
      <c r="B4768" s="4" t="s">
        <v>5</v>
      </c>
      <c r="C4768" s="4" t="s">
        <v>10</v>
      </c>
      <c r="D4768" s="4" t="s">
        <v>15</v>
      </c>
      <c r="E4768" s="4" t="s">
        <v>9</v>
      </c>
      <c r="F4768" s="4" t="s">
        <v>109</v>
      </c>
      <c r="G4768" s="4" t="s">
        <v>15</v>
      </c>
      <c r="H4768" s="4" t="s">
        <v>15</v>
      </c>
      <c r="I4768" s="4" t="s">
        <v>15</v>
      </c>
    </row>
    <row r="4769" spans="1:9">
      <c r="A4769" t="n">
        <v>39325</v>
      </c>
      <c r="B4769" s="53" t="n">
        <v>26</v>
      </c>
      <c r="C4769" s="7" t="n">
        <v>33</v>
      </c>
      <c r="D4769" s="7" t="n">
        <v>17</v>
      </c>
      <c r="E4769" s="7" t="n">
        <v>22367</v>
      </c>
      <c r="F4769" s="7" t="s">
        <v>391</v>
      </c>
      <c r="G4769" s="7" t="n">
        <v>8</v>
      </c>
      <c r="H4769" s="7" t="n">
        <v>2</v>
      </c>
      <c r="I4769" s="7" t="n">
        <v>0</v>
      </c>
    </row>
    <row r="4770" spans="1:9">
      <c r="A4770" t="s">
        <v>4</v>
      </c>
      <c r="B4770" s="4" t="s">
        <v>5</v>
      </c>
      <c r="C4770" s="4" t="s">
        <v>10</v>
      </c>
    </row>
    <row r="4771" spans="1:9">
      <c r="A4771" t="n">
        <v>39365</v>
      </c>
      <c r="B4771" s="26" t="n">
        <v>16</v>
      </c>
      <c r="C4771" s="7" t="n">
        <v>2500</v>
      </c>
    </row>
    <row r="4772" spans="1:9">
      <c r="A4772" t="s">
        <v>4</v>
      </c>
      <c r="B4772" s="4" t="s">
        <v>5</v>
      </c>
      <c r="C4772" s="4" t="s">
        <v>10</v>
      </c>
      <c r="D4772" s="4" t="s">
        <v>15</v>
      </c>
    </row>
    <row r="4773" spans="1:9">
      <c r="A4773" t="n">
        <v>39368</v>
      </c>
      <c r="B4773" s="55" t="n">
        <v>89</v>
      </c>
      <c r="C4773" s="7" t="n">
        <v>65533</v>
      </c>
      <c r="D4773" s="7" t="n">
        <v>0</v>
      </c>
    </row>
    <row r="4774" spans="1:9">
      <c r="A4774" t="s">
        <v>4</v>
      </c>
      <c r="B4774" s="4" t="s">
        <v>5</v>
      </c>
      <c r="C4774" s="4" t="s">
        <v>10</v>
      </c>
    </row>
    <row r="4775" spans="1:9">
      <c r="A4775" t="n">
        <v>39372</v>
      </c>
      <c r="B4775" s="26" t="n">
        <v>16</v>
      </c>
      <c r="C4775" s="7" t="n">
        <v>200</v>
      </c>
    </row>
    <row r="4776" spans="1:9">
      <c r="A4776" t="s">
        <v>4</v>
      </c>
      <c r="B4776" s="4" t="s">
        <v>5</v>
      </c>
      <c r="C4776" s="4" t="s">
        <v>15</v>
      </c>
      <c r="D4776" s="4" t="s">
        <v>10</v>
      </c>
      <c r="E4776" s="4" t="s">
        <v>6</v>
      </c>
      <c r="F4776" s="4" t="s">
        <v>6</v>
      </c>
      <c r="G4776" s="4" t="s">
        <v>6</v>
      </c>
      <c r="H4776" s="4" t="s">
        <v>6</v>
      </c>
    </row>
    <row r="4777" spans="1:9">
      <c r="A4777" t="n">
        <v>39375</v>
      </c>
      <c r="B4777" s="47" t="n">
        <v>51</v>
      </c>
      <c r="C4777" s="7" t="n">
        <v>3</v>
      </c>
      <c r="D4777" s="7" t="n">
        <v>33</v>
      </c>
      <c r="E4777" s="7" t="s">
        <v>228</v>
      </c>
      <c r="F4777" s="7" t="s">
        <v>97</v>
      </c>
      <c r="G4777" s="7" t="s">
        <v>96</v>
      </c>
      <c r="H4777" s="7" t="s">
        <v>97</v>
      </c>
    </row>
    <row r="4778" spans="1:9">
      <c r="A4778" t="s">
        <v>4</v>
      </c>
      <c r="B4778" s="4" t="s">
        <v>5</v>
      </c>
      <c r="C4778" s="4" t="s">
        <v>10</v>
      </c>
      <c r="D4778" s="4" t="s">
        <v>15</v>
      </c>
      <c r="E4778" s="4" t="s">
        <v>6</v>
      </c>
      <c r="F4778" s="4" t="s">
        <v>21</v>
      </c>
      <c r="G4778" s="4" t="s">
        <v>21</v>
      </c>
      <c r="H4778" s="4" t="s">
        <v>21</v>
      </c>
    </row>
    <row r="4779" spans="1:9">
      <c r="A4779" t="n">
        <v>39388</v>
      </c>
      <c r="B4779" s="50" t="n">
        <v>48</v>
      </c>
      <c r="C4779" s="7" t="n">
        <v>33</v>
      </c>
      <c r="D4779" s="7" t="n">
        <v>0</v>
      </c>
      <c r="E4779" s="7" t="s">
        <v>267</v>
      </c>
      <c r="F4779" s="7" t="n">
        <v>-1</v>
      </c>
      <c r="G4779" s="7" t="n">
        <v>1</v>
      </c>
      <c r="H4779" s="7" t="n">
        <v>0</v>
      </c>
    </row>
    <row r="4780" spans="1:9">
      <c r="A4780" t="s">
        <v>4</v>
      </c>
      <c r="B4780" s="4" t="s">
        <v>5</v>
      </c>
      <c r="C4780" s="4" t="s">
        <v>10</v>
      </c>
    </row>
    <row r="4781" spans="1:9">
      <c r="A4781" t="n">
        <v>39414</v>
      </c>
      <c r="B4781" s="26" t="n">
        <v>16</v>
      </c>
      <c r="C4781" s="7" t="n">
        <v>400</v>
      </c>
    </row>
    <row r="4782" spans="1:9">
      <c r="A4782" t="s">
        <v>4</v>
      </c>
      <c r="B4782" s="4" t="s">
        <v>5</v>
      </c>
      <c r="C4782" s="4" t="s">
        <v>15</v>
      </c>
      <c r="D4782" s="4" t="s">
        <v>10</v>
      </c>
      <c r="E4782" s="4" t="s">
        <v>21</v>
      </c>
      <c r="F4782" s="4" t="s">
        <v>10</v>
      </c>
      <c r="G4782" s="4" t="s">
        <v>9</v>
      </c>
      <c r="H4782" s="4" t="s">
        <v>9</v>
      </c>
      <c r="I4782" s="4" t="s">
        <v>10</v>
      </c>
      <c r="J4782" s="4" t="s">
        <v>10</v>
      </c>
      <c r="K4782" s="4" t="s">
        <v>9</v>
      </c>
      <c r="L4782" s="4" t="s">
        <v>9</v>
      </c>
      <c r="M4782" s="4" t="s">
        <v>9</v>
      </c>
      <c r="N4782" s="4" t="s">
        <v>9</v>
      </c>
      <c r="O4782" s="4" t="s">
        <v>6</v>
      </c>
    </row>
    <row r="4783" spans="1:9">
      <c r="A4783" t="n">
        <v>39417</v>
      </c>
      <c r="B4783" s="13" t="n">
        <v>50</v>
      </c>
      <c r="C4783" s="7" t="n">
        <v>0</v>
      </c>
      <c r="D4783" s="7" t="n">
        <v>2003</v>
      </c>
      <c r="E4783" s="7" t="n">
        <v>1</v>
      </c>
      <c r="F4783" s="7" t="n">
        <v>0</v>
      </c>
      <c r="G4783" s="7" t="n">
        <v>0</v>
      </c>
      <c r="H4783" s="7" t="n">
        <v>0</v>
      </c>
      <c r="I4783" s="7" t="n">
        <v>0</v>
      </c>
      <c r="J4783" s="7" t="n">
        <v>65533</v>
      </c>
      <c r="K4783" s="7" t="n">
        <v>0</v>
      </c>
      <c r="L4783" s="7" t="n">
        <v>0</v>
      </c>
      <c r="M4783" s="7" t="n">
        <v>0</v>
      </c>
      <c r="N4783" s="7" t="n">
        <v>0</v>
      </c>
      <c r="O4783" s="7" t="s">
        <v>14</v>
      </c>
    </row>
    <row r="4784" spans="1:9">
      <c r="A4784" t="s">
        <v>4</v>
      </c>
      <c r="B4784" s="4" t="s">
        <v>5</v>
      </c>
      <c r="C4784" s="4" t="s">
        <v>15</v>
      </c>
      <c r="D4784" s="4" t="s">
        <v>10</v>
      </c>
      <c r="E4784" s="4" t="s">
        <v>21</v>
      </c>
      <c r="F4784" s="4" t="s">
        <v>10</v>
      </c>
      <c r="G4784" s="4" t="s">
        <v>9</v>
      </c>
      <c r="H4784" s="4" t="s">
        <v>9</v>
      </c>
      <c r="I4784" s="4" t="s">
        <v>10</v>
      </c>
      <c r="J4784" s="4" t="s">
        <v>10</v>
      </c>
      <c r="K4784" s="4" t="s">
        <v>9</v>
      </c>
      <c r="L4784" s="4" t="s">
        <v>9</v>
      </c>
      <c r="M4784" s="4" t="s">
        <v>9</v>
      </c>
      <c r="N4784" s="4" t="s">
        <v>9</v>
      </c>
      <c r="O4784" s="4" t="s">
        <v>6</v>
      </c>
    </row>
    <row r="4785" spans="1:15">
      <c r="A4785" t="n">
        <v>39456</v>
      </c>
      <c r="B4785" s="13" t="n">
        <v>50</v>
      </c>
      <c r="C4785" s="7" t="n">
        <v>0</v>
      </c>
      <c r="D4785" s="7" t="n">
        <v>4255</v>
      </c>
      <c r="E4785" s="7" t="n">
        <v>1</v>
      </c>
      <c r="F4785" s="7" t="n">
        <v>0</v>
      </c>
      <c r="G4785" s="7" t="n">
        <v>0</v>
      </c>
      <c r="H4785" s="7" t="n">
        <v>0</v>
      </c>
      <c r="I4785" s="7" t="n">
        <v>0</v>
      </c>
      <c r="J4785" s="7" t="n">
        <v>65533</v>
      </c>
      <c r="K4785" s="7" t="n">
        <v>0</v>
      </c>
      <c r="L4785" s="7" t="n">
        <v>0</v>
      </c>
      <c r="M4785" s="7" t="n">
        <v>0</v>
      </c>
      <c r="N4785" s="7" t="n">
        <v>0</v>
      </c>
      <c r="O4785" s="7" t="s">
        <v>14</v>
      </c>
    </row>
    <row r="4786" spans="1:15">
      <c r="A4786" t="s">
        <v>4</v>
      </c>
      <c r="B4786" s="4" t="s">
        <v>5</v>
      </c>
      <c r="C4786" s="4" t="s">
        <v>10</v>
      </c>
      <c r="D4786" s="4" t="s">
        <v>10</v>
      </c>
      <c r="E4786" s="4" t="s">
        <v>21</v>
      </c>
      <c r="F4786" s="4" t="s">
        <v>21</v>
      </c>
      <c r="G4786" s="4" t="s">
        <v>21</v>
      </c>
      <c r="H4786" s="4" t="s">
        <v>21</v>
      </c>
      <c r="I4786" s="4" t="s">
        <v>21</v>
      </c>
      <c r="J4786" s="4" t="s">
        <v>15</v>
      </c>
      <c r="K4786" s="4" t="s">
        <v>10</v>
      </c>
    </row>
    <row r="4787" spans="1:15">
      <c r="A4787" t="n">
        <v>39495</v>
      </c>
      <c r="B4787" s="52" t="n">
        <v>55</v>
      </c>
      <c r="C4787" s="7" t="n">
        <v>33</v>
      </c>
      <c r="D4787" s="7" t="n">
        <v>65026</v>
      </c>
      <c r="E4787" s="7" t="n">
        <v>-9.48999977111816</v>
      </c>
      <c r="F4787" s="7" t="n">
        <v>3.65000009536743</v>
      </c>
      <c r="G4787" s="7" t="n">
        <v>-115.51000213623</v>
      </c>
      <c r="H4787" s="7" t="n">
        <v>1</v>
      </c>
      <c r="I4787" s="7" t="n">
        <v>15</v>
      </c>
      <c r="J4787" s="7" t="n">
        <v>0</v>
      </c>
      <c r="K4787" s="7" t="n">
        <v>1</v>
      </c>
    </row>
    <row r="4788" spans="1:15">
      <c r="A4788" t="s">
        <v>4</v>
      </c>
      <c r="B4788" s="4" t="s">
        <v>5</v>
      </c>
      <c r="C4788" s="4" t="s">
        <v>10</v>
      </c>
    </row>
    <row r="4789" spans="1:15">
      <c r="A4789" t="n">
        <v>39523</v>
      </c>
      <c r="B4789" s="26" t="n">
        <v>16</v>
      </c>
      <c r="C4789" s="7" t="n">
        <v>100</v>
      </c>
    </row>
    <row r="4790" spans="1:15">
      <c r="A4790" t="s">
        <v>4</v>
      </c>
      <c r="B4790" s="4" t="s">
        <v>5</v>
      </c>
      <c r="C4790" s="4" t="s">
        <v>15</v>
      </c>
      <c r="D4790" s="4" t="s">
        <v>10</v>
      </c>
      <c r="E4790" s="4" t="s">
        <v>6</v>
      </c>
      <c r="F4790" s="4" t="s">
        <v>6</v>
      </c>
      <c r="G4790" s="4" t="s">
        <v>6</v>
      </c>
      <c r="H4790" s="4" t="s">
        <v>6</v>
      </c>
    </row>
    <row r="4791" spans="1:15">
      <c r="A4791" t="n">
        <v>39526</v>
      </c>
      <c r="B4791" s="47" t="n">
        <v>51</v>
      </c>
      <c r="C4791" s="7" t="n">
        <v>3</v>
      </c>
      <c r="D4791" s="7" t="n">
        <v>16</v>
      </c>
      <c r="E4791" s="7" t="s">
        <v>228</v>
      </c>
      <c r="F4791" s="7" t="s">
        <v>97</v>
      </c>
      <c r="G4791" s="7" t="s">
        <v>96</v>
      </c>
      <c r="H4791" s="7" t="s">
        <v>97</v>
      </c>
    </row>
    <row r="4792" spans="1:15">
      <c r="A4792" t="s">
        <v>4</v>
      </c>
      <c r="B4792" s="4" t="s">
        <v>5</v>
      </c>
      <c r="C4792" s="4" t="s">
        <v>10</v>
      </c>
      <c r="D4792" s="4" t="s">
        <v>15</v>
      </c>
      <c r="E4792" s="4" t="s">
        <v>6</v>
      </c>
      <c r="F4792" s="4" t="s">
        <v>21</v>
      </c>
      <c r="G4792" s="4" t="s">
        <v>21</v>
      </c>
      <c r="H4792" s="4" t="s">
        <v>21</v>
      </c>
    </row>
    <row r="4793" spans="1:15">
      <c r="A4793" t="n">
        <v>39539</v>
      </c>
      <c r="B4793" s="50" t="n">
        <v>48</v>
      </c>
      <c r="C4793" s="7" t="n">
        <v>16</v>
      </c>
      <c r="D4793" s="7" t="n">
        <v>0</v>
      </c>
      <c r="E4793" s="7" t="s">
        <v>267</v>
      </c>
      <c r="F4793" s="7" t="n">
        <v>-1</v>
      </c>
      <c r="G4793" s="7" t="n">
        <v>1</v>
      </c>
      <c r="H4793" s="7" t="n">
        <v>0</v>
      </c>
    </row>
    <row r="4794" spans="1:15">
      <c r="A4794" t="s">
        <v>4</v>
      </c>
      <c r="B4794" s="4" t="s">
        <v>5</v>
      </c>
      <c r="C4794" s="4" t="s">
        <v>10</v>
      </c>
    </row>
    <row r="4795" spans="1:15">
      <c r="A4795" t="n">
        <v>39565</v>
      </c>
      <c r="B4795" s="26" t="n">
        <v>16</v>
      </c>
      <c r="C4795" s="7" t="n">
        <v>300</v>
      </c>
    </row>
    <row r="4796" spans="1:15">
      <c r="A4796" t="s">
        <v>4</v>
      </c>
      <c r="B4796" s="4" t="s">
        <v>5</v>
      </c>
      <c r="C4796" s="4" t="s">
        <v>10</v>
      </c>
      <c r="D4796" s="4" t="s">
        <v>10</v>
      </c>
      <c r="E4796" s="4" t="s">
        <v>21</v>
      </c>
      <c r="F4796" s="4" t="s">
        <v>21</v>
      </c>
      <c r="G4796" s="4" t="s">
        <v>21</v>
      </c>
      <c r="H4796" s="4" t="s">
        <v>21</v>
      </c>
      <c r="I4796" s="4" t="s">
        <v>21</v>
      </c>
      <c r="J4796" s="4" t="s">
        <v>15</v>
      </c>
      <c r="K4796" s="4" t="s">
        <v>10</v>
      </c>
    </row>
    <row r="4797" spans="1:15">
      <c r="A4797" t="n">
        <v>39568</v>
      </c>
      <c r="B4797" s="52" t="n">
        <v>55</v>
      </c>
      <c r="C4797" s="7" t="n">
        <v>16</v>
      </c>
      <c r="D4797" s="7" t="n">
        <v>65026</v>
      </c>
      <c r="E4797" s="7" t="n">
        <v>-7.71999979019165</v>
      </c>
      <c r="F4797" s="7" t="n">
        <v>3.65000009536743</v>
      </c>
      <c r="G4797" s="7" t="n">
        <v>-114.529998779297</v>
      </c>
      <c r="H4797" s="7" t="n">
        <v>1</v>
      </c>
      <c r="I4797" s="7" t="n">
        <v>15</v>
      </c>
      <c r="J4797" s="7" t="n">
        <v>0</v>
      </c>
      <c r="K4797" s="7" t="n">
        <v>1</v>
      </c>
    </row>
    <row r="4798" spans="1:15">
      <c r="A4798" t="s">
        <v>4</v>
      </c>
      <c r="B4798" s="4" t="s">
        <v>5</v>
      </c>
      <c r="C4798" s="4" t="s">
        <v>10</v>
      </c>
    </row>
    <row r="4799" spans="1:15">
      <c r="A4799" t="n">
        <v>39596</v>
      </c>
      <c r="B4799" s="26" t="n">
        <v>16</v>
      </c>
      <c r="C4799" s="7" t="n">
        <v>400</v>
      </c>
    </row>
    <row r="4800" spans="1:15">
      <c r="A4800" t="s">
        <v>4</v>
      </c>
      <c r="B4800" s="4" t="s">
        <v>5</v>
      </c>
      <c r="C4800" s="4" t="s">
        <v>15</v>
      </c>
      <c r="D4800" s="4" t="s">
        <v>15</v>
      </c>
      <c r="E4800" s="4" t="s">
        <v>21</v>
      </c>
      <c r="F4800" s="4" t="s">
        <v>21</v>
      </c>
      <c r="G4800" s="4" t="s">
        <v>21</v>
      </c>
      <c r="H4800" s="4" t="s">
        <v>10</v>
      </c>
    </row>
    <row r="4801" spans="1:15">
      <c r="A4801" t="n">
        <v>39599</v>
      </c>
      <c r="B4801" s="32" t="n">
        <v>45</v>
      </c>
      <c r="C4801" s="7" t="n">
        <v>2</v>
      </c>
      <c r="D4801" s="7" t="n">
        <v>3</v>
      </c>
      <c r="E4801" s="7" t="n">
        <v>-6.76999998092651</v>
      </c>
      <c r="F4801" s="7" t="n">
        <v>5.32999992370605</v>
      </c>
      <c r="G4801" s="7" t="n">
        <v>-119.940002441406</v>
      </c>
      <c r="H4801" s="7" t="n">
        <v>0</v>
      </c>
    </row>
    <row r="4802" spans="1:15">
      <c r="A4802" t="s">
        <v>4</v>
      </c>
      <c r="B4802" s="4" t="s">
        <v>5</v>
      </c>
      <c r="C4802" s="4" t="s">
        <v>15</v>
      </c>
      <c r="D4802" s="4" t="s">
        <v>15</v>
      </c>
      <c r="E4802" s="4" t="s">
        <v>21</v>
      </c>
      <c r="F4802" s="4" t="s">
        <v>21</v>
      </c>
      <c r="G4802" s="4" t="s">
        <v>21</v>
      </c>
      <c r="H4802" s="4" t="s">
        <v>10</v>
      </c>
      <c r="I4802" s="4" t="s">
        <v>15</v>
      </c>
    </row>
    <row r="4803" spans="1:15">
      <c r="A4803" t="n">
        <v>39616</v>
      </c>
      <c r="B4803" s="32" t="n">
        <v>45</v>
      </c>
      <c r="C4803" s="7" t="n">
        <v>4</v>
      </c>
      <c r="D4803" s="7" t="n">
        <v>3</v>
      </c>
      <c r="E4803" s="7" t="n">
        <v>0.850000023841858</v>
      </c>
      <c r="F4803" s="7" t="n">
        <v>164.5</v>
      </c>
      <c r="G4803" s="7" t="n">
        <v>8</v>
      </c>
      <c r="H4803" s="7" t="n">
        <v>0</v>
      </c>
      <c r="I4803" s="7" t="n">
        <v>1</v>
      </c>
    </row>
    <row r="4804" spans="1:15">
      <c r="A4804" t="s">
        <v>4</v>
      </c>
      <c r="B4804" s="4" t="s">
        <v>5</v>
      </c>
      <c r="C4804" s="4" t="s">
        <v>15</v>
      </c>
      <c r="D4804" s="4" t="s">
        <v>15</v>
      </c>
      <c r="E4804" s="4" t="s">
        <v>21</v>
      </c>
      <c r="F4804" s="4" t="s">
        <v>10</v>
      </c>
    </row>
    <row r="4805" spans="1:15">
      <c r="A4805" t="n">
        <v>39634</v>
      </c>
      <c r="B4805" s="32" t="n">
        <v>45</v>
      </c>
      <c r="C4805" s="7" t="n">
        <v>5</v>
      </c>
      <c r="D4805" s="7" t="n">
        <v>3</v>
      </c>
      <c r="E4805" s="7" t="n">
        <v>5.80000019073486</v>
      </c>
      <c r="F4805" s="7" t="n">
        <v>0</v>
      </c>
    </row>
    <row r="4806" spans="1:15">
      <c r="A4806" t="s">
        <v>4</v>
      </c>
      <c r="B4806" s="4" t="s">
        <v>5</v>
      </c>
      <c r="C4806" s="4" t="s">
        <v>15</v>
      </c>
      <c r="D4806" s="4" t="s">
        <v>15</v>
      </c>
      <c r="E4806" s="4" t="s">
        <v>21</v>
      </c>
      <c r="F4806" s="4" t="s">
        <v>10</v>
      </c>
    </row>
    <row r="4807" spans="1:15">
      <c r="A4807" t="n">
        <v>39643</v>
      </c>
      <c r="B4807" s="32" t="n">
        <v>45</v>
      </c>
      <c r="C4807" s="7" t="n">
        <v>11</v>
      </c>
      <c r="D4807" s="7" t="n">
        <v>3</v>
      </c>
      <c r="E4807" s="7" t="n">
        <v>30.1000003814697</v>
      </c>
      <c r="F4807" s="7" t="n">
        <v>0</v>
      </c>
    </row>
    <row r="4808" spans="1:15">
      <c r="A4808" t="s">
        <v>4</v>
      </c>
      <c r="B4808" s="4" t="s">
        <v>5</v>
      </c>
      <c r="C4808" s="4" t="s">
        <v>15</v>
      </c>
      <c r="D4808" s="4" t="s">
        <v>15</v>
      </c>
      <c r="E4808" s="4" t="s">
        <v>21</v>
      </c>
      <c r="F4808" s="4" t="s">
        <v>21</v>
      </c>
      <c r="G4808" s="4" t="s">
        <v>21</v>
      </c>
      <c r="H4808" s="4" t="s">
        <v>10</v>
      </c>
    </row>
    <row r="4809" spans="1:15">
      <c r="A4809" t="n">
        <v>39652</v>
      </c>
      <c r="B4809" s="32" t="n">
        <v>45</v>
      </c>
      <c r="C4809" s="7" t="n">
        <v>2</v>
      </c>
      <c r="D4809" s="7" t="n">
        <v>3</v>
      </c>
      <c r="E4809" s="7" t="n">
        <v>-6.76999998092651</v>
      </c>
      <c r="F4809" s="7" t="n">
        <v>5.32999992370605</v>
      </c>
      <c r="G4809" s="7" t="n">
        <v>-119.940002441406</v>
      </c>
      <c r="H4809" s="7" t="n">
        <v>4000</v>
      </c>
    </row>
    <row r="4810" spans="1:15">
      <c r="A4810" t="s">
        <v>4</v>
      </c>
      <c r="B4810" s="4" t="s">
        <v>5</v>
      </c>
      <c r="C4810" s="4" t="s">
        <v>15</v>
      </c>
      <c r="D4810" s="4" t="s">
        <v>15</v>
      </c>
      <c r="E4810" s="4" t="s">
        <v>21</v>
      </c>
      <c r="F4810" s="4" t="s">
        <v>21</v>
      </c>
      <c r="G4810" s="4" t="s">
        <v>21</v>
      </c>
      <c r="H4810" s="4" t="s">
        <v>10</v>
      </c>
      <c r="I4810" s="4" t="s">
        <v>15</v>
      </c>
    </row>
    <row r="4811" spans="1:15">
      <c r="A4811" t="n">
        <v>39669</v>
      </c>
      <c r="B4811" s="32" t="n">
        <v>45</v>
      </c>
      <c r="C4811" s="7" t="n">
        <v>4</v>
      </c>
      <c r="D4811" s="7" t="n">
        <v>3</v>
      </c>
      <c r="E4811" s="7" t="n">
        <v>0.850000023841858</v>
      </c>
      <c r="F4811" s="7" t="n">
        <v>180.779998779297</v>
      </c>
      <c r="G4811" s="7" t="n">
        <v>8</v>
      </c>
      <c r="H4811" s="7" t="n">
        <v>4000</v>
      </c>
      <c r="I4811" s="7" t="n">
        <v>1</v>
      </c>
    </row>
    <row r="4812" spans="1:15">
      <c r="A4812" t="s">
        <v>4</v>
      </c>
      <c r="B4812" s="4" t="s">
        <v>5</v>
      </c>
      <c r="C4812" s="4" t="s">
        <v>15</v>
      </c>
      <c r="D4812" s="4" t="s">
        <v>10</v>
      </c>
      <c r="E4812" s="4" t="s">
        <v>6</v>
      </c>
      <c r="F4812" s="4" t="s">
        <v>6</v>
      </c>
      <c r="G4812" s="4" t="s">
        <v>6</v>
      </c>
      <c r="H4812" s="4" t="s">
        <v>6</v>
      </c>
    </row>
    <row r="4813" spans="1:15">
      <c r="A4813" t="n">
        <v>39687</v>
      </c>
      <c r="B4813" s="47" t="n">
        <v>51</v>
      </c>
      <c r="C4813" s="7" t="n">
        <v>3</v>
      </c>
      <c r="D4813" s="7" t="n">
        <v>16</v>
      </c>
      <c r="E4813" s="7" t="s">
        <v>94</v>
      </c>
      <c r="F4813" s="7" t="s">
        <v>95</v>
      </c>
      <c r="G4813" s="7" t="s">
        <v>96</v>
      </c>
      <c r="H4813" s="7" t="s">
        <v>97</v>
      </c>
    </row>
    <row r="4814" spans="1:15">
      <c r="A4814" t="s">
        <v>4</v>
      </c>
      <c r="B4814" s="4" t="s">
        <v>5</v>
      </c>
      <c r="C4814" s="4" t="s">
        <v>15</v>
      </c>
      <c r="D4814" s="4" t="s">
        <v>10</v>
      </c>
      <c r="E4814" s="4" t="s">
        <v>6</v>
      </c>
      <c r="F4814" s="4" t="s">
        <v>6</v>
      </c>
      <c r="G4814" s="4" t="s">
        <v>6</v>
      </c>
      <c r="H4814" s="4" t="s">
        <v>6</v>
      </c>
    </row>
    <row r="4815" spans="1:15">
      <c r="A4815" t="n">
        <v>39700</v>
      </c>
      <c r="B4815" s="47" t="n">
        <v>51</v>
      </c>
      <c r="C4815" s="7" t="n">
        <v>3</v>
      </c>
      <c r="D4815" s="7" t="n">
        <v>33</v>
      </c>
      <c r="E4815" s="7" t="s">
        <v>94</v>
      </c>
      <c r="F4815" s="7" t="s">
        <v>95</v>
      </c>
      <c r="G4815" s="7" t="s">
        <v>96</v>
      </c>
      <c r="H4815" s="7" t="s">
        <v>97</v>
      </c>
    </row>
    <row r="4816" spans="1:15">
      <c r="A4816" t="s">
        <v>4</v>
      </c>
      <c r="B4816" s="4" t="s">
        <v>5</v>
      </c>
      <c r="C4816" s="4" t="s">
        <v>10</v>
      </c>
      <c r="D4816" s="4" t="s">
        <v>21</v>
      </c>
      <c r="E4816" s="4" t="s">
        <v>21</v>
      </c>
      <c r="F4816" s="4" t="s">
        <v>15</v>
      </c>
    </row>
    <row r="4817" spans="1:9">
      <c r="A4817" t="n">
        <v>39713</v>
      </c>
      <c r="B4817" s="64" t="n">
        <v>52</v>
      </c>
      <c r="C4817" s="7" t="n">
        <v>33</v>
      </c>
      <c r="D4817" s="7" t="n">
        <v>152.199996948242</v>
      </c>
      <c r="E4817" s="7" t="n">
        <v>0</v>
      </c>
      <c r="F4817" s="7" t="n">
        <v>0</v>
      </c>
    </row>
    <row r="4818" spans="1:9">
      <c r="A4818" t="s">
        <v>4</v>
      </c>
      <c r="B4818" s="4" t="s">
        <v>5</v>
      </c>
      <c r="C4818" s="4" t="s">
        <v>10</v>
      </c>
      <c r="D4818" s="4" t="s">
        <v>21</v>
      </c>
      <c r="E4818" s="4" t="s">
        <v>21</v>
      </c>
      <c r="F4818" s="4" t="s">
        <v>15</v>
      </c>
    </row>
    <row r="4819" spans="1:9">
      <c r="A4819" t="n">
        <v>39725</v>
      </c>
      <c r="B4819" s="64" t="n">
        <v>52</v>
      </c>
      <c r="C4819" s="7" t="n">
        <v>16</v>
      </c>
      <c r="D4819" s="7" t="n">
        <v>157.199996948242</v>
      </c>
      <c r="E4819" s="7" t="n">
        <v>0</v>
      </c>
      <c r="F4819" s="7" t="n">
        <v>0</v>
      </c>
    </row>
    <row r="4820" spans="1:9">
      <c r="A4820" t="s">
        <v>4</v>
      </c>
      <c r="B4820" s="4" t="s">
        <v>5</v>
      </c>
      <c r="C4820" s="4" t="s">
        <v>10</v>
      </c>
      <c r="D4820" s="4" t="s">
        <v>21</v>
      </c>
      <c r="E4820" s="4" t="s">
        <v>21</v>
      </c>
      <c r="F4820" s="4" t="s">
        <v>15</v>
      </c>
    </row>
    <row r="4821" spans="1:9">
      <c r="A4821" t="n">
        <v>39737</v>
      </c>
      <c r="B4821" s="64" t="n">
        <v>52</v>
      </c>
      <c r="C4821" s="7" t="n">
        <v>28</v>
      </c>
      <c r="D4821" s="7" t="n">
        <v>334.200012207031</v>
      </c>
      <c r="E4821" s="7" t="n">
        <v>0</v>
      </c>
      <c r="F4821" s="7" t="n">
        <v>0</v>
      </c>
    </row>
    <row r="4822" spans="1:9">
      <c r="A4822" t="s">
        <v>4</v>
      </c>
      <c r="B4822" s="4" t="s">
        <v>5</v>
      </c>
      <c r="C4822" s="4" t="s">
        <v>10</v>
      </c>
      <c r="D4822" s="4" t="s">
        <v>21</v>
      </c>
      <c r="E4822" s="4" t="s">
        <v>21</v>
      </c>
      <c r="F4822" s="4" t="s">
        <v>21</v>
      </c>
      <c r="G4822" s="4" t="s">
        <v>21</v>
      </c>
    </row>
    <row r="4823" spans="1:9">
      <c r="A4823" t="n">
        <v>39749</v>
      </c>
      <c r="B4823" s="38" t="n">
        <v>46</v>
      </c>
      <c r="C4823" s="7" t="n">
        <v>29</v>
      </c>
      <c r="D4823" s="7" t="n">
        <v>-4.78000020980835</v>
      </c>
      <c r="E4823" s="7" t="n">
        <v>3.65000009536743</v>
      </c>
      <c r="F4823" s="7" t="n">
        <v>-120.419998168945</v>
      </c>
      <c r="G4823" s="7" t="n">
        <v>331.299987792969</v>
      </c>
    </row>
    <row r="4824" spans="1:9">
      <c r="A4824" t="s">
        <v>4</v>
      </c>
      <c r="B4824" s="4" t="s">
        <v>5</v>
      </c>
      <c r="C4824" s="4" t="s">
        <v>10</v>
      </c>
      <c r="D4824" s="4" t="s">
        <v>21</v>
      </c>
      <c r="E4824" s="4" t="s">
        <v>21</v>
      </c>
      <c r="F4824" s="4" t="s">
        <v>21</v>
      </c>
      <c r="G4824" s="4" t="s">
        <v>10</v>
      </c>
      <c r="H4824" s="4" t="s">
        <v>10</v>
      </c>
    </row>
    <row r="4825" spans="1:9">
      <c r="A4825" t="n">
        <v>39768</v>
      </c>
      <c r="B4825" s="70" t="n">
        <v>60</v>
      </c>
      <c r="C4825" s="7" t="n">
        <v>28</v>
      </c>
      <c r="D4825" s="7" t="n">
        <v>0</v>
      </c>
      <c r="E4825" s="7" t="n">
        <v>0</v>
      </c>
      <c r="F4825" s="7" t="n">
        <v>0</v>
      </c>
      <c r="G4825" s="7" t="n">
        <v>0</v>
      </c>
      <c r="H4825" s="7" t="n">
        <v>1</v>
      </c>
    </row>
    <row r="4826" spans="1:9">
      <c r="A4826" t="s">
        <v>4</v>
      </c>
      <c r="B4826" s="4" t="s">
        <v>5</v>
      </c>
      <c r="C4826" s="4" t="s">
        <v>10</v>
      </c>
      <c r="D4826" s="4" t="s">
        <v>21</v>
      </c>
      <c r="E4826" s="4" t="s">
        <v>21</v>
      </c>
      <c r="F4826" s="4" t="s">
        <v>21</v>
      </c>
      <c r="G4826" s="4" t="s">
        <v>10</v>
      </c>
      <c r="H4826" s="4" t="s">
        <v>10</v>
      </c>
    </row>
    <row r="4827" spans="1:9">
      <c r="A4827" t="n">
        <v>39787</v>
      </c>
      <c r="B4827" s="70" t="n">
        <v>60</v>
      </c>
      <c r="C4827" s="7" t="n">
        <v>28</v>
      </c>
      <c r="D4827" s="7" t="n">
        <v>0</v>
      </c>
      <c r="E4827" s="7" t="n">
        <v>0</v>
      </c>
      <c r="F4827" s="7" t="n">
        <v>0</v>
      </c>
      <c r="G4827" s="7" t="n">
        <v>0</v>
      </c>
      <c r="H4827" s="7" t="n">
        <v>0</v>
      </c>
    </row>
    <row r="4828" spans="1:9">
      <c r="A4828" t="s">
        <v>4</v>
      </c>
      <c r="B4828" s="4" t="s">
        <v>5</v>
      </c>
      <c r="C4828" s="4" t="s">
        <v>10</v>
      </c>
      <c r="D4828" s="4" t="s">
        <v>10</v>
      </c>
      <c r="E4828" s="4" t="s">
        <v>10</v>
      </c>
    </row>
    <row r="4829" spans="1:9">
      <c r="A4829" t="n">
        <v>39806</v>
      </c>
      <c r="B4829" s="67" t="n">
        <v>61</v>
      </c>
      <c r="C4829" s="7" t="n">
        <v>28</v>
      </c>
      <c r="D4829" s="7" t="n">
        <v>65533</v>
      </c>
      <c r="E4829" s="7" t="n">
        <v>0</v>
      </c>
    </row>
    <row r="4830" spans="1:9">
      <c r="A4830" t="s">
        <v>4</v>
      </c>
      <c r="B4830" s="4" t="s">
        <v>5</v>
      </c>
      <c r="C4830" s="4" t="s">
        <v>10</v>
      </c>
      <c r="D4830" s="4" t="s">
        <v>21</v>
      </c>
      <c r="E4830" s="4" t="s">
        <v>21</v>
      </c>
      <c r="F4830" s="4" t="s">
        <v>21</v>
      </c>
      <c r="G4830" s="4" t="s">
        <v>10</v>
      </c>
      <c r="H4830" s="4" t="s">
        <v>10</v>
      </c>
    </row>
    <row r="4831" spans="1:9">
      <c r="A4831" t="n">
        <v>39813</v>
      </c>
      <c r="B4831" s="70" t="n">
        <v>60</v>
      </c>
      <c r="C4831" s="7" t="n">
        <v>29</v>
      </c>
      <c r="D4831" s="7" t="n">
        <v>0</v>
      </c>
      <c r="E4831" s="7" t="n">
        <v>0</v>
      </c>
      <c r="F4831" s="7" t="n">
        <v>0</v>
      </c>
      <c r="G4831" s="7" t="n">
        <v>0</v>
      </c>
      <c r="H4831" s="7" t="n">
        <v>1</v>
      </c>
    </row>
    <row r="4832" spans="1:9">
      <c r="A4832" t="s">
        <v>4</v>
      </c>
      <c r="B4832" s="4" t="s">
        <v>5</v>
      </c>
      <c r="C4832" s="4" t="s">
        <v>10</v>
      </c>
      <c r="D4832" s="4" t="s">
        <v>21</v>
      </c>
      <c r="E4832" s="4" t="s">
        <v>21</v>
      </c>
      <c r="F4832" s="4" t="s">
        <v>21</v>
      </c>
      <c r="G4832" s="4" t="s">
        <v>10</v>
      </c>
      <c r="H4832" s="4" t="s">
        <v>10</v>
      </c>
    </row>
    <row r="4833" spans="1:8">
      <c r="A4833" t="n">
        <v>39832</v>
      </c>
      <c r="B4833" s="70" t="n">
        <v>60</v>
      </c>
      <c r="C4833" s="7" t="n">
        <v>29</v>
      </c>
      <c r="D4833" s="7" t="n">
        <v>0</v>
      </c>
      <c r="E4833" s="7" t="n">
        <v>0</v>
      </c>
      <c r="F4833" s="7" t="n">
        <v>0</v>
      </c>
      <c r="G4833" s="7" t="n">
        <v>0</v>
      </c>
      <c r="H4833" s="7" t="n">
        <v>0</v>
      </c>
    </row>
    <row r="4834" spans="1:8">
      <c r="A4834" t="s">
        <v>4</v>
      </c>
      <c r="B4834" s="4" t="s">
        <v>5</v>
      </c>
      <c r="C4834" s="4" t="s">
        <v>10</v>
      </c>
      <c r="D4834" s="4" t="s">
        <v>10</v>
      </c>
      <c r="E4834" s="4" t="s">
        <v>10</v>
      </c>
    </row>
    <row r="4835" spans="1:8">
      <c r="A4835" t="n">
        <v>39851</v>
      </c>
      <c r="B4835" s="67" t="n">
        <v>61</v>
      </c>
      <c r="C4835" s="7" t="n">
        <v>29</v>
      </c>
      <c r="D4835" s="7" t="n">
        <v>65533</v>
      </c>
      <c r="E4835" s="7" t="n">
        <v>0</v>
      </c>
    </row>
    <row r="4836" spans="1:8">
      <c r="A4836" t="s">
        <v>4</v>
      </c>
      <c r="B4836" s="4" t="s">
        <v>5</v>
      </c>
      <c r="C4836" s="4" t="s">
        <v>10</v>
      </c>
      <c r="D4836" s="4" t="s">
        <v>15</v>
      </c>
    </row>
    <row r="4837" spans="1:8">
      <c r="A4837" t="n">
        <v>39858</v>
      </c>
      <c r="B4837" s="65" t="n">
        <v>56</v>
      </c>
      <c r="C4837" s="7" t="n">
        <v>33</v>
      </c>
      <c r="D4837" s="7" t="n">
        <v>0</v>
      </c>
    </row>
    <row r="4838" spans="1:8">
      <c r="A4838" t="s">
        <v>4</v>
      </c>
      <c r="B4838" s="4" t="s">
        <v>5</v>
      </c>
      <c r="C4838" s="4" t="s">
        <v>15</v>
      </c>
      <c r="D4838" s="4" t="s">
        <v>10</v>
      </c>
      <c r="E4838" s="4" t="s">
        <v>21</v>
      </c>
      <c r="F4838" s="4" t="s">
        <v>10</v>
      </c>
      <c r="G4838" s="4" t="s">
        <v>9</v>
      </c>
      <c r="H4838" s="4" t="s">
        <v>9</v>
      </c>
      <c r="I4838" s="4" t="s">
        <v>10</v>
      </c>
      <c r="J4838" s="4" t="s">
        <v>10</v>
      </c>
      <c r="K4838" s="4" t="s">
        <v>9</v>
      </c>
      <c r="L4838" s="4" t="s">
        <v>9</v>
      </c>
      <c r="M4838" s="4" t="s">
        <v>9</v>
      </c>
      <c r="N4838" s="4" t="s">
        <v>9</v>
      </c>
      <c r="O4838" s="4" t="s">
        <v>6</v>
      </c>
    </row>
    <row r="4839" spans="1:8">
      <c r="A4839" t="n">
        <v>39862</v>
      </c>
      <c r="B4839" s="13" t="n">
        <v>50</v>
      </c>
      <c r="C4839" s="7" t="n">
        <v>0</v>
      </c>
      <c r="D4839" s="7" t="n">
        <v>2032</v>
      </c>
      <c r="E4839" s="7" t="n">
        <v>0.800000011920929</v>
      </c>
      <c r="F4839" s="7" t="n">
        <v>0</v>
      </c>
      <c r="G4839" s="7" t="n">
        <v>0</v>
      </c>
      <c r="H4839" s="7" t="n">
        <v>0</v>
      </c>
      <c r="I4839" s="7" t="n">
        <v>0</v>
      </c>
      <c r="J4839" s="7" t="n">
        <v>65533</v>
      </c>
      <c r="K4839" s="7" t="n">
        <v>0</v>
      </c>
      <c r="L4839" s="7" t="n">
        <v>0</v>
      </c>
      <c r="M4839" s="7" t="n">
        <v>0</v>
      </c>
      <c r="N4839" s="7" t="n">
        <v>0</v>
      </c>
      <c r="O4839" s="7" t="s">
        <v>14</v>
      </c>
    </row>
    <row r="4840" spans="1:8">
      <c r="A4840" t="s">
        <v>4</v>
      </c>
      <c r="B4840" s="4" t="s">
        <v>5</v>
      </c>
      <c r="C4840" s="4" t="s">
        <v>10</v>
      </c>
      <c r="D4840" s="4" t="s">
        <v>15</v>
      </c>
      <c r="E4840" s="4" t="s">
        <v>6</v>
      </c>
      <c r="F4840" s="4" t="s">
        <v>21</v>
      </c>
      <c r="G4840" s="4" t="s">
        <v>21</v>
      </c>
      <c r="H4840" s="4" t="s">
        <v>21</v>
      </c>
    </row>
    <row r="4841" spans="1:8">
      <c r="A4841" t="n">
        <v>39901</v>
      </c>
      <c r="B4841" s="50" t="n">
        <v>48</v>
      </c>
      <c r="C4841" s="7" t="n">
        <v>33</v>
      </c>
      <c r="D4841" s="7" t="n">
        <v>0</v>
      </c>
      <c r="E4841" s="7" t="s">
        <v>376</v>
      </c>
      <c r="F4841" s="7" t="n">
        <v>0.100000001490116</v>
      </c>
      <c r="G4841" s="7" t="n">
        <v>1</v>
      </c>
      <c r="H4841" s="7" t="n">
        <v>2.80259692864963e-45</v>
      </c>
    </row>
    <row r="4842" spans="1:8">
      <c r="A4842" t="s">
        <v>4</v>
      </c>
      <c r="B4842" s="4" t="s">
        <v>5</v>
      </c>
      <c r="C4842" s="4" t="s">
        <v>10</v>
      </c>
      <c r="D4842" s="4" t="s">
        <v>15</v>
      </c>
    </row>
    <row r="4843" spans="1:8">
      <c r="A4843" t="n">
        <v>39930</v>
      </c>
      <c r="B4843" s="65" t="n">
        <v>56</v>
      </c>
      <c r="C4843" s="7" t="n">
        <v>16</v>
      </c>
      <c r="D4843" s="7" t="n">
        <v>0</v>
      </c>
    </row>
    <row r="4844" spans="1:8">
      <c r="A4844" t="s">
        <v>4</v>
      </c>
      <c r="B4844" s="4" t="s">
        <v>5</v>
      </c>
      <c r="C4844" s="4" t="s">
        <v>15</v>
      </c>
      <c r="D4844" s="4" t="s">
        <v>10</v>
      </c>
      <c r="E4844" s="4" t="s">
        <v>21</v>
      </c>
      <c r="F4844" s="4" t="s">
        <v>10</v>
      </c>
      <c r="G4844" s="4" t="s">
        <v>9</v>
      </c>
      <c r="H4844" s="4" t="s">
        <v>9</v>
      </c>
      <c r="I4844" s="4" t="s">
        <v>10</v>
      </c>
      <c r="J4844" s="4" t="s">
        <v>10</v>
      </c>
      <c r="K4844" s="4" t="s">
        <v>9</v>
      </c>
      <c r="L4844" s="4" t="s">
        <v>9</v>
      </c>
      <c r="M4844" s="4" t="s">
        <v>9</v>
      </c>
      <c r="N4844" s="4" t="s">
        <v>9</v>
      </c>
      <c r="O4844" s="4" t="s">
        <v>6</v>
      </c>
    </row>
    <row r="4845" spans="1:8">
      <c r="A4845" t="n">
        <v>39934</v>
      </c>
      <c r="B4845" s="13" t="n">
        <v>50</v>
      </c>
      <c r="C4845" s="7" t="n">
        <v>0</v>
      </c>
      <c r="D4845" s="7" t="n">
        <v>2032</v>
      </c>
      <c r="E4845" s="7" t="n">
        <v>0.800000011920929</v>
      </c>
      <c r="F4845" s="7" t="n">
        <v>0</v>
      </c>
      <c r="G4845" s="7" t="n">
        <v>0</v>
      </c>
      <c r="H4845" s="7" t="n">
        <v>0</v>
      </c>
      <c r="I4845" s="7" t="n">
        <v>0</v>
      </c>
      <c r="J4845" s="7" t="n">
        <v>65533</v>
      </c>
      <c r="K4845" s="7" t="n">
        <v>0</v>
      </c>
      <c r="L4845" s="7" t="n">
        <v>0</v>
      </c>
      <c r="M4845" s="7" t="n">
        <v>0</v>
      </c>
      <c r="N4845" s="7" t="n">
        <v>0</v>
      </c>
      <c r="O4845" s="7" t="s">
        <v>14</v>
      </c>
    </row>
    <row r="4846" spans="1:8">
      <c r="A4846" t="s">
        <v>4</v>
      </c>
      <c r="B4846" s="4" t="s">
        <v>5</v>
      </c>
      <c r="C4846" s="4" t="s">
        <v>10</v>
      </c>
      <c r="D4846" s="4" t="s">
        <v>15</v>
      </c>
      <c r="E4846" s="4" t="s">
        <v>6</v>
      </c>
      <c r="F4846" s="4" t="s">
        <v>21</v>
      </c>
      <c r="G4846" s="4" t="s">
        <v>21</v>
      </c>
      <c r="H4846" s="4" t="s">
        <v>21</v>
      </c>
    </row>
    <row r="4847" spans="1:8">
      <c r="A4847" t="n">
        <v>39973</v>
      </c>
      <c r="B4847" s="50" t="n">
        <v>48</v>
      </c>
      <c r="C4847" s="7" t="n">
        <v>16</v>
      </c>
      <c r="D4847" s="7" t="n">
        <v>0</v>
      </c>
      <c r="E4847" s="7" t="s">
        <v>376</v>
      </c>
      <c r="F4847" s="7" t="n">
        <v>0.100000001490116</v>
      </c>
      <c r="G4847" s="7" t="n">
        <v>1</v>
      </c>
      <c r="H4847" s="7" t="n">
        <v>2.80259692864963e-45</v>
      </c>
    </row>
    <row r="4848" spans="1:8">
      <c r="A4848" t="s">
        <v>4</v>
      </c>
      <c r="B4848" s="4" t="s">
        <v>5</v>
      </c>
      <c r="C4848" s="4" t="s">
        <v>10</v>
      </c>
    </row>
    <row r="4849" spans="1:15">
      <c r="A4849" t="n">
        <v>40002</v>
      </c>
      <c r="B4849" s="26" t="n">
        <v>16</v>
      </c>
      <c r="C4849" s="7" t="n">
        <v>200</v>
      </c>
    </row>
    <row r="4850" spans="1:15">
      <c r="A4850" t="s">
        <v>4</v>
      </c>
      <c r="B4850" s="4" t="s">
        <v>5</v>
      </c>
      <c r="C4850" s="4" t="s">
        <v>10</v>
      </c>
    </row>
    <row r="4851" spans="1:15">
      <c r="A4851" t="n">
        <v>40005</v>
      </c>
      <c r="B4851" s="26" t="n">
        <v>16</v>
      </c>
      <c r="C4851" s="7" t="n">
        <v>200</v>
      </c>
    </row>
    <row r="4852" spans="1:15">
      <c r="A4852" t="s">
        <v>4</v>
      </c>
      <c r="B4852" s="4" t="s">
        <v>5</v>
      </c>
      <c r="C4852" s="4" t="s">
        <v>10</v>
      </c>
    </row>
    <row r="4853" spans="1:15">
      <c r="A4853" t="n">
        <v>40008</v>
      </c>
      <c r="B4853" s="26" t="n">
        <v>16</v>
      </c>
      <c r="C4853" s="7" t="n">
        <v>300</v>
      </c>
    </row>
    <row r="4854" spans="1:15">
      <c r="A4854" t="s">
        <v>4</v>
      </c>
      <c r="B4854" s="4" t="s">
        <v>5</v>
      </c>
      <c r="C4854" s="4" t="s">
        <v>15</v>
      </c>
      <c r="D4854" s="4" t="s">
        <v>10</v>
      </c>
      <c r="E4854" s="4" t="s">
        <v>6</v>
      </c>
      <c r="F4854" s="4" t="s">
        <v>6</v>
      </c>
      <c r="G4854" s="4" t="s">
        <v>6</v>
      </c>
      <c r="H4854" s="4" t="s">
        <v>6</v>
      </c>
    </row>
    <row r="4855" spans="1:15">
      <c r="A4855" t="n">
        <v>40011</v>
      </c>
      <c r="B4855" s="47" t="n">
        <v>51</v>
      </c>
      <c r="C4855" s="7" t="n">
        <v>3</v>
      </c>
      <c r="D4855" s="7" t="n">
        <v>33</v>
      </c>
      <c r="E4855" s="7" t="s">
        <v>228</v>
      </c>
      <c r="F4855" s="7" t="s">
        <v>95</v>
      </c>
      <c r="G4855" s="7" t="s">
        <v>96</v>
      </c>
      <c r="H4855" s="7" t="s">
        <v>97</v>
      </c>
    </row>
    <row r="4856" spans="1:15">
      <c r="A4856" t="s">
        <v>4</v>
      </c>
      <c r="B4856" s="4" t="s">
        <v>5</v>
      </c>
      <c r="C4856" s="4" t="s">
        <v>10</v>
      </c>
      <c r="D4856" s="4" t="s">
        <v>15</v>
      </c>
      <c r="E4856" s="4" t="s">
        <v>6</v>
      </c>
      <c r="F4856" s="4" t="s">
        <v>21</v>
      </c>
      <c r="G4856" s="4" t="s">
        <v>21</v>
      </c>
      <c r="H4856" s="4" t="s">
        <v>21</v>
      </c>
    </row>
    <row r="4857" spans="1:15">
      <c r="A4857" t="n">
        <v>40024</v>
      </c>
      <c r="B4857" s="50" t="n">
        <v>48</v>
      </c>
      <c r="C4857" s="7" t="n">
        <v>33</v>
      </c>
      <c r="D4857" s="7" t="n">
        <v>0</v>
      </c>
      <c r="E4857" s="7" t="s">
        <v>278</v>
      </c>
      <c r="F4857" s="7" t="n">
        <v>1</v>
      </c>
      <c r="G4857" s="7" t="n">
        <v>1</v>
      </c>
      <c r="H4857" s="7" t="n">
        <v>0</v>
      </c>
    </row>
    <row r="4858" spans="1:15">
      <c r="A4858" t="s">
        <v>4</v>
      </c>
      <c r="B4858" s="4" t="s">
        <v>5</v>
      </c>
      <c r="C4858" s="4" t="s">
        <v>10</v>
      </c>
    </row>
    <row r="4859" spans="1:15">
      <c r="A4859" t="n">
        <v>40050</v>
      </c>
      <c r="B4859" s="26" t="n">
        <v>16</v>
      </c>
      <c r="C4859" s="7" t="n">
        <v>200</v>
      </c>
    </row>
    <row r="4860" spans="1:15">
      <c r="A4860" t="s">
        <v>4</v>
      </c>
      <c r="B4860" s="4" t="s">
        <v>5</v>
      </c>
      <c r="C4860" s="4" t="s">
        <v>15</v>
      </c>
      <c r="D4860" s="4" t="s">
        <v>10</v>
      </c>
      <c r="E4860" s="4" t="s">
        <v>6</v>
      </c>
      <c r="F4860" s="4" t="s">
        <v>6</v>
      </c>
      <c r="G4860" s="4" t="s">
        <v>6</v>
      </c>
      <c r="H4860" s="4" t="s">
        <v>6</v>
      </c>
    </row>
    <row r="4861" spans="1:15">
      <c r="A4861" t="n">
        <v>40053</v>
      </c>
      <c r="B4861" s="47" t="n">
        <v>51</v>
      </c>
      <c r="C4861" s="7" t="n">
        <v>3</v>
      </c>
      <c r="D4861" s="7" t="n">
        <v>16</v>
      </c>
      <c r="E4861" s="7" t="s">
        <v>228</v>
      </c>
      <c r="F4861" s="7" t="s">
        <v>95</v>
      </c>
      <c r="G4861" s="7" t="s">
        <v>96</v>
      </c>
      <c r="H4861" s="7" t="s">
        <v>97</v>
      </c>
    </row>
    <row r="4862" spans="1:15">
      <c r="A4862" t="s">
        <v>4</v>
      </c>
      <c r="B4862" s="4" t="s">
        <v>5</v>
      </c>
      <c r="C4862" s="4" t="s">
        <v>10</v>
      </c>
      <c r="D4862" s="4" t="s">
        <v>15</v>
      </c>
      <c r="E4862" s="4" t="s">
        <v>6</v>
      </c>
      <c r="F4862" s="4" t="s">
        <v>21</v>
      </c>
      <c r="G4862" s="4" t="s">
        <v>21</v>
      </c>
      <c r="H4862" s="4" t="s">
        <v>21</v>
      </c>
    </row>
    <row r="4863" spans="1:15">
      <c r="A4863" t="n">
        <v>40066</v>
      </c>
      <c r="B4863" s="50" t="n">
        <v>48</v>
      </c>
      <c r="C4863" s="7" t="n">
        <v>16</v>
      </c>
      <c r="D4863" s="7" t="n">
        <v>0</v>
      </c>
      <c r="E4863" s="7" t="s">
        <v>274</v>
      </c>
      <c r="F4863" s="7" t="n">
        <v>1</v>
      </c>
      <c r="G4863" s="7" t="n">
        <v>1</v>
      </c>
      <c r="H4863" s="7" t="n">
        <v>0</v>
      </c>
    </row>
    <row r="4864" spans="1:15">
      <c r="A4864" t="s">
        <v>4</v>
      </c>
      <c r="B4864" s="4" t="s">
        <v>5</v>
      </c>
      <c r="C4864" s="4" t="s">
        <v>15</v>
      </c>
      <c r="D4864" s="4" t="s">
        <v>10</v>
      </c>
      <c r="E4864" s="4" t="s">
        <v>21</v>
      </c>
      <c r="F4864" s="4" t="s">
        <v>10</v>
      </c>
      <c r="G4864" s="4" t="s">
        <v>9</v>
      </c>
      <c r="H4864" s="4" t="s">
        <v>9</v>
      </c>
      <c r="I4864" s="4" t="s">
        <v>10</v>
      </c>
      <c r="J4864" s="4" t="s">
        <v>10</v>
      </c>
      <c r="K4864" s="4" t="s">
        <v>9</v>
      </c>
      <c r="L4864" s="4" t="s">
        <v>9</v>
      </c>
      <c r="M4864" s="4" t="s">
        <v>9</v>
      </c>
      <c r="N4864" s="4" t="s">
        <v>9</v>
      </c>
      <c r="O4864" s="4" t="s">
        <v>6</v>
      </c>
    </row>
    <row r="4865" spans="1:15">
      <c r="A4865" t="n">
        <v>40092</v>
      </c>
      <c r="B4865" s="13" t="n">
        <v>50</v>
      </c>
      <c r="C4865" s="7" t="n">
        <v>0</v>
      </c>
      <c r="D4865" s="7" t="n">
        <v>14012</v>
      </c>
      <c r="E4865" s="7" t="n">
        <v>1</v>
      </c>
      <c r="F4865" s="7" t="n">
        <v>0</v>
      </c>
      <c r="G4865" s="7" t="n">
        <v>0</v>
      </c>
      <c r="H4865" s="7" t="n">
        <v>0</v>
      </c>
      <c r="I4865" s="7" t="n">
        <v>0</v>
      </c>
      <c r="J4865" s="7" t="n">
        <v>65533</v>
      </c>
      <c r="K4865" s="7" t="n">
        <v>0</v>
      </c>
      <c r="L4865" s="7" t="n">
        <v>0</v>
      </c>
      <c r="M4865" s="7" t="n">
        <v>0</v>
      </c>
      <c r="N4865" s="7" t="n">
        <v>0</v>
      </c>
      <c r="O4865" s="7" t="s">
        <v>14</v>
      </c>
    </row>
    <row r="4866" spans="1:15">
      <c r="A4866" t="s">
        <v>4</v>
      </c>
      <c r="B4866" s="4" t="s">
        <v>5</v>
      </c>
      <c r="C4866" s="4" t="s">
        <v>15</v>
      </c>
      <c r="D4866" s="4" t="s">
        <v>10</v>
      </c>
      <c r="E4866" s="4" t="s">
        <v>10</v>
      </c>
      <c r="F4866" s="4" t="s">
        <v>10</v>
      </c>
      <c r="G4866" s="4" t="s">
        <v>10</v>
      </c>
      <c r="H4866" s="4" t="s">
        <v>10</v>
      </c>
      <c r="I4866" s="4" t="s">
        <v>6</v>
      </c>
      <c r="J4866" s="4" t="s">
        <v>21</v>
      </c>
      <c r="K4866" s="4" t="s">
        <v>21</v>
      </c>
      <c r="L4866" s="4" t="s">
        <v>21</v>
      </c>
      <c r="M4866" s="4" t="s">
        <v>9</v>
      </c>
      <c r="N4866" s="4" t="s">
        <v>9</v>
      </c>
      <c r="O4866" s="4" t="s">
        <v>21</v>
      </c>
      <c r="P4866" s="4" t="s">
        <v>21</v>
      </c>
      <c r="Q4866" s="4" t="s">
        <v>21</v>
      </c>
      <c r="R4866" s="4" t="s">
        <v>21</v>
      </c>
      <c r="S4866" s="4" t="s">
        <v>15</v>
      </c>
    </row>
    <row r="4867" spans="1:15">
      <c r="A4867" t="n">
        <v>40131</v>
      </c>
      <c r="B4867" s="10" t="n">
        <v>39</v>
      </c>
      <c r="C4867" s="7" t="n">
        <v>12</v>
      </c>
      <c r="D4867" s="7" t="n">
        <v>33</v>
      </c>
      <c r="E4867" s="7" t="n">
        <v>203</v>
      </c>
      <c r="F4867" s="7" t="n">
        <v>0</v>
      </c>
      <c r="G4867" s="7" t="n">
        <v>33</v>
      </c>
      <c r="H4867" s="7" t="n">
        <v>3</v>
      </c>
      <c r="I4867" s="7" t="s">
        <v>14</v>
      </c>
      <c r="J4867" s="7" t="n">
        <v>0</v>
      </c>
      <c r="K4867" s="7" t="n">
        <v>0</v>
      </c>
      <c r="L4867" s="7" t="n">
        <v>0</v>
      </c>
      <c r="M4867" s="7" t="n">
        <v>0</v>
      </c>
      <c r="N4867" s="7" t="n">
        <v>0</v>
      </c>
      <c r="O4867" s="7" t="n">
        <v>0</v>
      </c>
      <c r="P4867" s="7" t="n">
        <v>1</v>
      </c>
      <c r="Q4867" s="7" t="n">
        <v>1</v>
      </c>
      <c r="R4867" s="7" t="n">
        <v>1</v>
      </c>
      <c r="S4867" s="7" t="n">
        <v>100</v>
      </c>
    </row>
    <row r="4868" spans="1:15">
      <c r="A4868" t="s">
        <v>4</v>
      </c>
      <c r="B4868" s="4" t="s">
        <v>5</v>
      </c>
      <c r="C4868" s="4" t="s">
        <v>10</v>
      </c>
    </row>
    <row r="4869" spans="1:15">
      <c r="A4869" t="n">
        <v>40181</v>
      </c>
      <c r="B4869" s="26" t="n">
        <v>16</v>
      </c>
      <c r="C4869" s="7" t="n">
        <v>200</v>
      </c>
    </row>
    <row r="4870" spans="1:15">
      <c r="A4870" t="s">
        <v>4</v>
      </c>
      <c r="B4870" s="4" t="s">
        <v>5</v>
      </c>
      <c r="C4870" s="4" t="s">
        <v>15</v>
      </c>
      <c r="D4870" s="4" t="s">
        <v>10</v>
      </c>
      <c r="E4870" s="4" t="s">
        <v>21</v>
      </c>
      <c r="F4870" s="4" t="s">
        <v>10</v>
      </c>
      <c r="G4870" s="4" t="s">
        <v>9</v>
      </c>
      <c r="H4870" s="4" t="s">
        <v>9</v>
      </c>
      <c r="I4870" s="4" t="s">
        <v>10</v>
      </c>
      <c r="J4870" s="4" t="s">
        <v>10</v>
      </c>
      <c r="K4870" s="4" t="s">
        <v>9</v>
      </c>
      <c r="L4870" s="4" t="s">
        <v>9</v>
      </c>
      <c r="M4870" s="4" t="s">
        <v>9</v>
      </c>
      <c r="N4870" s="4" t="s">
        <v>9</v>
      </c>
      <c r="O4870" s="4" t="s">
        <v>6</v>
      </c>
    </row>
    <row r="4871" spans="1:15">
      <c r="A4871" t="n">
        <v>40184</v>
      </c>
      <c r="B4871" s="13" t="n">
        <v>50</v>
      </c>
      <c r="C4871" s="7" t="n">
        <v>0</v>
      </c>
      <c r="D4871" s="7" t="n">
        <v>14012</v>
      </c>
      <c r="E4871" s="7" t="n">
        <v>0.699999988079071</v>
      </c>
      <c r="F4871" s="7" t="n">
        <v>0</v>
      </c>
      <c r="G4871" s="7" t="n">
        <v>0</v>
      </c>
      <c r="H4871" s="7" t="n">
        <v>0</v>
      </c>
      <c r="I4871" s="7" t="n">
        <v>0</v>
      </c>
      <c r="J4871" s="7" t="n">
        <v>65533</v>
      </c>
      <c r="K4871" s="7" t="n">
        <v>0</v>
      </c>
      <c r="L4871" s="7" t="n">
        <v>0</v>
      </c>
      <c r="M4871" s="7" t="n">
        <v>0</v>
      </c>
      <c r="N4871" s="7" t="n">
        <v>0</v>
      </c>
      <c r="O4871" s="7" t="s">
        <v>14</v>
      </c>
    </row>
    <row r="4872" spans="1:15">
      <c r="A4872" t="s">
        <v>4</v>
      </c>
      <c r="B4872" s="4" t="s">
        <v>5</v>
      </c>
      <c r="C4872" s="4" t="s">
        <v>15</v>
      </c>
      <c r="D4872" s="4" t="s">
        <v>10</v>
      </c>
      <c r="E4872" s="4" t="s">
        <v>10</v>
      </c>
      <c r="F4872" s="4" t="s">
        <v>10</v>
      </c>
      <c r="G4872" s="4" t="s">
        <v>10</v>
      </c>
      <c r="H4872" s="4" t="s">
        <v>10</v>
      </c>
      <c r="I4872" s="4" t="s">
        <v>6</v>
      </c>
      <c r="J4872" s="4" t="s">
        <v>21</v>
      </c>
      <c r="K4872" s="4" t="s">
        <v>21</v>
      </c>
      <c r="L4872" s="4" t="s">
        <v>21</v>
      </c>
      <c r="M4872" s="4" t="s">
        <v>9</v>
      </c>
      <c r="N4872" s="4" t="s">
        <v>9</v>
      </c>
      <c r="O4872" s="4" t="s">
        <v>21</v>
      </c>
      <c r="P4872" s="4" t="s">
        <v>21</v>
      </c>
      <c r="Q4872" s="4" t="s">
        <v>21</v>
      </c>
      <c r="R4872" s="4" t="s">
        <v>21</v>
      </c>
      <c r="S4872" s="4" t="s">
        <v>15</v>
      </c>
    </row>
    <row r="4873" spans="1:15">
      <c r="A4873" t="n">
        <v>40223</v>
      </c>
      <c r="B4873" s="10" t="n">
        <v>39</v>
      </c>
      <c r="C4873" s="7" t="n">
        <v>12</v>
      </c>
      <c r="D4873" s="7" t="n">
        <v>16</v>
      </c>
      <c r="E4873" s="7" t="n">
        <v>203</v>
      </c>
      <c r="F4873" s="7" t="n">
        <v>0</v>
      </c>
      <c r="G4873" s="7" t="n">
        <v>16</v>
      </c>
      <c r="H4873" s="7" t="n">
        <v>3</v>
      </c>
      <c r="I4873" s="7" t="s">
        <v>14</v>
      </c>
      <c r="J4873" s="7" t="n">
        <v>0</v>
      </c>
      <c r="K4873" s="7" t="n">
        <v>0</v>
      </c>
      <c r="L4873" s="7" t="n">
        <v>0</v>
      </c>
      <c r="M4873" s="7" t="n">
        <v>0</v>
      </c>
      <c r="N4873" s="7" t="n">
        <v>0</v>
      </c>
      <c r="O4873" s="7" t="n">
        <v>0</v>
      </c>
      <c r="P4873" s="7" t="n">
        <v>1</v>
      </c>
      <c r="Q4873" s="7" t="n">
        <v>1</v>
      </c>
      <c r="R4873" s="7" t="n">
        <v>1</v>
      </c>
      <c r="S4873" s="7" t="n">
        <v>101</v>
      </c>
    </row>
    <row r="4874" spans="1:15">
      <c r="A4874" t="s">
        <v>4</v>
      </c>
      <c r="B4874" s="4" t="s">
        <v>5</v>
      </c>
      <c r="C4874" s="4" t="s">
        <v>10</v>
      </c>
    </row>
    <row r="4875" spans="1:15">
      <c r="A4875" t="n">
        <v>40273</v>
      </c>
      <c r="B4875" s="26" t="n">
        <v>16</v>
      </c>
      <c r="C4875" s="7" t="n">
        <v>200</v>
      </c>
    </row>
    <row r="4876" spans="1:15">
      <c r="A4876" t="s">
        <v>4</v>
      </c>
      <c r="B4876" s="4" t="s">
        <v>5</v>
      </c>
      <c r="C4876" s="4" t="s">
        <v>15</v>
      </c>
      <c r="D4876" s="4" t="s">
        <v>10</v>
      </c>
      <c r="E4876" s="4" t="s">
        <v>21</v>
      </c>
      <c r="F4876" s="4" t="s">
        <v>10</v>
      </c>
      <c r="G4876" s="4" t="s">
        <v>9</v>
      </c>
      <c r="H4876" s="4" t="s">
        <v>9</v>
      </c>
      <c r="I4876" s="4" t="s">
        <v>10</v>
      </c>
      <c r="J4876" s="4" t="s">
        <v>10</v>
      </c>
      <c r="K4876" s="4" t="s">
        <v>9</v>
      </c>
      <c r="L4876" s="4" t="s">
        <v>9</v>
      </c>
      <c r="M4876" s="4" t="s">
        <v>9</v>
      </c>
      <c r="N4876" s="4" t="s">
        <v>9</v>
      </c>
      <c r="O4876" s="4" t="s">
        <v>6</v>
      </c>
    </row>
    <row r="4877" spans="1:15">
      <c r="A4877" t="n">
        <v>40276</v>
      </c>
      <c r="B4877" s="13" t="n">
        <v>50</v>
      </c>
      <c r="C4877" s="7" t="n">
        <v>50</v>
      </c>
      <c r="D4877" s="7" t="n">
        <v>14425</v>
      </c>
      <c r="E4877" s="7" t="n">
        <v>0.800000011920929</v>
      </c>
      <c r="F4877" s="7" t="n">
        <v>0</v>
      </c>
      <c r="G4877" s="7" t="n">
        <v>-1102263091</v>
      </c>
      <c r="H4877" s="7" t="n">
        <v>0</v>
      </c>
      <c r="I4877" s="7" t="n">
        <v>0</v>
      </c>
      <c r="J4877" s="7" t="n">
        <v>16</v>
      </c>
      <c r="K4877" s="7" t="n">
        <v>0</v>
      </c>
      <c r="L4877" s="7" t="n">
        <v>0</v>
      </c>
      <c r="M4877" s="7" t="n">
        <v>0</v>
      </c>
      <c r="N4877" s="7" t="n">
        <v>0</v>
      </c>
      <c r="O4877" s="7" t="s">
        <v>14</v>
      </c>
    </row>
    <row r="4878" spans="1:15">
      <c r="A4878" t="s">
        <v>4</v>
      </c>
      <c r="B4878" s="4" t="s">
        <v>5</v>
      </c>
      <c r="C4878" s="4" t="s">
        <v>15</v>
      </c>
      <c r="D4878" s="4" t="s">
        <v>10</v>
      </c>
      <c r="E4878" s="4" t="s">
        <v>10</v>
      </c>
      <c r="F4878" s="4" t="s">
        <v>15</v>
      </c>
    </row>
    <row r="4879" spans="1:15">
      <c r="A4879" t="n">
        <v>40315</v>
      </c>
      <c r="B4879" s="56" t="n">
        <v>25</v>
      </c>
      <c r="C4879" s="7" t="n">
        <v>1</v>
      </c>
      <c r="D4879" s="7" t="n">
        <v>160</v>
      </c>
      <c r="E4879" s="7" t="n">
        <v>350</v>
      </c>
      <c r="F4879" s="7" t="n">
        <v>2</v>
      </c>
    </row>
    <row r="4880" spans="1:15">
      <c r="A4880" t="s">
        <v>4</v>
      </c>
      <c r="B4880" s="4" t="s">
        <v>5</v>
      </c>
      <c r="C4880" s="4" t="s">
        <v>6</v>
      </c>
      <c r="D4880" s="4" t="s">
        <v>10</v>
      </c>
    </row>
    <row r="4881" spans="1:19">
      <c r="A4881" t="n">
        <v>40322</v>
      </c>
      <c r="B4881" s="57" t="n">
        <v>29</v>
      </c>
      <c r="C4881" s="7" t="s">
        <v>392</v>
      </c>
      <c r="D4881" s="7" t="n">
        <v>65533</v>
      </c>
    </row>
    <row r="4882" spans="1:19">
      <c r="A4882" t="s">
        <v>4</v>
      </c>
      <c r="B4882" s="4" t="s">
        <v>5</v>
      </c>
      <c r="C4882" s="4" t="s">
        <v>15</v>
      </c>
      <c r="D4882" s="4" t="s">
        <v>10</v>
      </c>
      <c r="E4882" s="4" t="s">
        <v>6</v>
      </c>
    </row>
    <row r="4883" spans="1:19">
      <c r="A4883" t="n">
        <v>40348</v>
      </c>
      <c r="B4883" s="47" t="n">
        <v>51</v>
      </c>
      <c r="C4883" s="7" t="n">
        <v>4</v>
      </c>
      <c r="D4883" s="7" t="n">
        <v>33</v>
      </c>
      <c r="E4883" s="7" t="s">
        <v>393</v>
      </c>
    </row>
    <row r="4884" spans="1:19">
      <c r="A4884" t="s">
        <v>4</v>
      </c>
      <c r="B4884" s="4" t="s">
        <v>5</v>
      </c>
      <c r="C4884" s="4" t="s">
        <v>10</v>
      </c>
    </row>
    <row r="4885" spans="1:19">
      <c r="A4885" t="n">
        <v>40361</v>
      </c>
      <c r="B4885" s="26" t="n">
        <v>16</v>
      </c>
      <c r="C4885" s="7" t="n">
        <v>0</v>
      </c>
    </row>
    <row r="4886" spans="1:19">
      <c r="A4886" t="s">
        <v>4</v>
      </c>
      <c r="B4886" s="4" t="s">
        <v>5</v>
      </c>
      <c r="C4886" s="4" t="s">
        <v>10</v>
      </c>
      <c r="D4886" s="4" t="s">
        <v>15</v>
      </c>
      <c r="E4886" s="4" t="s">
        <v>9</v>
      </c>
      <c r="F4886" s="4" t="s">
        <v>109</v>
      </c>
      <c r="G4886" s="4" t="s">
        <v>15</v>
      </c>
      <c r="H4886" s="4" t="s">
        <v>15</v>
      </c>
      <c r="I4886" s="4" t="s">
        <v>15</v>
      </c>
    </row>
    <row r="4887" spans="1:19">
      <c r="A4887" t="n">
        <v>40364</v>
      </c>
      <c r="B4887" s="53" t="n">
        <v>26</v>
      </c>
      <c r="C4887" s="7" t="n">
        <v>33</v>
      </c>
      <c r="D4887" s="7" t="n">
        <v>17</v>
      </c>
      <c r="E4887" s="7" t="n">
        <v>22368</v>
      </c>
      <c r="F4887" s="7" t="s">
        <v>394</v>
      </c>
      <c r="G4887" s="7" t="n">
        <v>8</v>
      </c>
      <c r="H4887" s="7" t="n">
        <v>2</v>
      </c>
      <c r="I4887" s="7" t="n">
        <v>0</v>
      </c>
    </row>
    <row r="4888" spans="1:19">
      <c r="A4888" t="s">
        <v>4</v>
      </c>
      <c r="B4888" s="4" t="s">
        <v>5</v>
      </c>
      <c r="C4888" s="4" t="s">
        <v>10</v>
      </c>
    </row>
    <row r="4889" spans="1:19">
      <c r="A4889" t="n">
        <v>40397</v>
      </c>
      <c r="B4889" s="26" t="n">
        <v>16</v>
      </c>
      <c r="C4889" s="7" t="n">
        <v>2000</v>
      </c>
    </row>
    <row r="4890" spans="1:19">
      <c r="A4890" t="s">
        <v>4</v>
      </c>
      <c r="B4890" s="4" t="s">
        <v>5</v>
      </c>
      <c r="C4890" s="4" t="s">
        <v>10</v>
      </c>
      <c r="D4890" s="4" t="s">
        <v>15</v>
      </c>
    </row>
    <row r="4891" spans="1:19">
      <c r="A4891" t="n">
        <v>40400</v>
      </c>
      <c r="B4891" s="55" t="n">
        <v>89</v>
      </c>
      <c r="C4891" s="7" t="n">
        <v>65533</v>
      </c>
      <c r="D4891" s="7" t="n">
        <v>0</v>
      </c>
    </row>
    <row r="4892" spans="1:19">
      <c r="A4892" t="s">
        <v>4</v>
      </c>
      <c r="B4892" s="4" t="s">
        <v>5</v>
      </c>
      <c r="C4892" s="4" t="s">
        <v>6</v>
      </c>
      <c r="D4892" s="4" t="s">
        <v>10</v>
      </c>
    </row>
    <row r="4893" spans="1:19">
      <c r="A4893" t="n">
        <v>40404</v>
      </c>
      <c r="B4893" s="57" t="n">
        <v>29</v>
      </c>
      <c r="C4893" s="7" t="s">
        <v>14</v>
      </c>
      <c r="D4893" s="7" t="n">
        <v>65533</v>
      </c>
    </row>
    <row r="4894" spans="1:19">
      <c r="A4894" t="s">
        <v>4</v>
      </c>
      <c r="B4894" s="4" t="s">
        <v>5</v>
      </c>
      <c r="C4894" s="4" t="s">
        <v>10</v>
      </c>
      <c r="D4894" s="4" t="s">
        <v>15</v>
      </c>
    </row>
    <row r="4895" spans="1:19">
      <c r="A4895" t="n">
        <v>40408</v>
      </c>
      <c r="B4895" s="55" t="n">
        <v>89</v>
      </c>
      <c r="C4895" s="7" t="n">
        <v>65533</v>
      </c>
      <c r="D4895" s="7" t="n">
        <v>1</v>
      </c>
    </row>
    <row r="4896" spans="1:19">
      <c r="A4896" t="s">
        <v>4</v>
      </c>
      <c r="B4896" s="4" t="s">
        <v>5</v>
      </c>
      <c r="C4896" s="4" t="s">
        <v>15</v>
      </c>
      <c r="D4896" s="4" t="s">
        <v>10</v>
      </c>
      <c r="E4896" s="4" t="s">
        <v>10</v>
      </c>
      <c r="F4896" s="4" t="s">
        <v>15</v>
      </c>
    </row>
    <row r="4897" spans="1:9">
      <c r="A4897" t="n">
        <v>40412</v>
      </c>
      <c r="B4897" s="56" t="n">
        <v>25</v>
      </c>
      <c r="C4897" s="7" t="n">
        <v>1</v>
      </c>
      <c r="D4897" s="7" t="n">
        <v>65535</v>
      </c>
      <c r="E4897" s="7" t="n">
        <v>65535</v>
      </c>
      <c r="F4897" s="7" t="n">
        <v>0</v>
      </c>
    </row>
    <row r="4898" spans="1:9">
      <c r="A4898" t="s">
        <v>4</v>
      </c>
      <c r="B4898" s="4" t="s">
        <v>5</v>
      </c>
      <c r="C4898" s="4" t="s">
        <v>10</v>
      </c>
    </row>
    <row r="4899" spans="1:9">
      <c r="A4899" t="n">
        <v>40419</v>
      </c>
      <c r="B4899" s="26" t="n">
        <v>16</v>
      </c>
      <c r="C4899" s="7" t="n">
        <v>300</v>
      </c>
    </row>
    <row r="4900" spans="1:9">
      <c r="A4900" t="s">
        <v>4</v>
      </c>
      <c r="B4900" s="4" t="s">
        <v>5</v>
      </c>
      <c r="C4900" s="4" t="s">
        <v>15</v>
      </c>
      <c r="D4900" s="4" t="s">
        <v>10</v>
      </c>
      <c r="E4900" s="4" t="s">
        <v>21</v>
      </c>
    </row>
    <row r="4901" spans="1:9">
      <c r="A4901" t="n">
        <v>40422</v>
      </c>
      <c r="B4901" s="28" t="n">
        <v>58</v>
      </c>
      <c r="C4901" s="7" t="n">
        <v>101</v>
      </c>
      <c r="D4901" s="7" t="n">
        <v>300</v>
      </c>
      <c r="E4901" s="7" t="n">
        <v>1</v>
      </c>
    </row>
    <row r="4902" spans="1:9">
      <c r="A4902" t="s">
        <v>4</v>
      </c>
      <c r="B4902" s="4" t="s">
        <v>5</v>
      </c>
      <c r="C4902" s="4" t="s">
        <v>15</v>
      </c>
      <c r="D4902" s="4" t="s">
        <v>10</v>
      </c>
    </row>
    <row r="4903" spans="1:9">
      <c r="A4903" t="n">
        <v>40430</v>
      </c>
      <c r="B4903" s="28" t="n">
        <v>58</v>
      </c>
      <c r="C4903" s="7" t="n">
        <v>254</v>
      </c>
      <c r="D4903" s="7" t="n">
        <v>0</v>
      </c>
    </row>
    <row r="4904" spans="1:9">
      <c r="A4904" t="s">
        <v>4</v>
      </c>
      <c r="B4904" s="4" t="s">
        <v>5</v>
      </c>
      <c r="C4904" s="4" t="s">
        <v>15</v>
      </c>
      <c r="D4904" s="4" t="s">
        <v>15</v>
      </c>
      <c r="E4904" s="4" t="s">
        <v>21</v>
      </c>
      <c r="F4904" s="4" t="s">
        <v>21</v>
      </c>
      <c r="G4904" s="4" t="s">
        <v>21</v>
      </c>
      <c r="H4904" s="4" t="s">
        <v>10</v>
      </c>
    </row>
    <row r="4905" spans="1:9">
      <c r="A4905" t="n">
        <v>40434</v>
      </c>
      <c r="B4905" s="32" t="n">
        <v>45</v>
      </c>
      <c r="C4905" s="7" t="n">
        <v>2</v>
      </c>
      <c r="D4905" s="7" t="n">
        <v>3</v>
      </c>
      <c r="E4905" s="7" t="n">
        <v>-8.5</v>
      </c>
      <c r="F4905" s="7" t="n">
        <v>4.71999979019165</v>
      </c>
      <c r="G4905" s="7" t="n">
        <v>-115.129997253418</v>
      </c>
      <c r="H4905" s="7" t="n">
        <v>0</v>
      </c>
    </row>
    <row r="4906" spans="1:9">
      <c r="A4906" t="s">
        <v>4</v>
      </c>
      <c r="B4906" s="4" t="s">
        <v>5</v>
      </c>
      <c r="C4906" s="4" t="s">
        <v>15</v>
      </c>
      <c r="D4906" s="4" t="s">
        <v>15</v>
      </c>
      <c r="E4906" s="4" t="s">
        <v>21</v>
      </c>
      <c r="F4906" s="4" t="s">
        <v>21</v>
      </c>
      <c r="G4906" s="4" t="s">
        <v>21</v>
      </c>
      <c r="H4906" s="4" t="s">
        <v>10</v>
      </c>
      <c r="I4906" s="4" t="s">
        <v>15</v>
      </c>
    </row>
    <row r="4907" spans="1:9">
      <c r="A4907" t="n">
        <v>40451</v>
      </c>
      <c r="B4907" s="32" t="n">
        <v>45</v>
      </c>
      <c r="C4907" s="7" t="n">
        <v>4</v>
      </c>
      <c r="D4907" s="7" t="n">
        <v>3</v>
      </c>
      <c r="E4907" s="7" t="n">
        <v>5.46000003814697</v>
      </c>
      <c r="F4907" s="7" t="n">
        <v>333.649993896484</v>
      </c>
      <c r="G4907" s="7" t="n">
        <v>0</v>
      </c>
      <c r="H4907" s="7" t="n">
        <v>0</v>
      </c>
      <c r="I4907" s="7" t="n">
        <v>1</v>
      </c>
    </row>
    <row r="4908" spans="1:9">
      <c r="A4908" t="s">
        <v>4</v>
      </c>
      <c r="B4908" s="4" t="s">
        <v>5</v>
      </c>
      <c r="C4908" s="4" t="s">
        <v>15</v>
      </c>
      <c r="D4908" s="4" t="s">
        <v>15</v>
      </c>
      <c r="E4908" s="4" t="s">
        <v>21</v>
      </c>
      <c r="F4908" s="4" t="s">
        <v>10</v>
      </c>
    </row>
    <row r="4909" spans="1:9">
      <c r="A4909" t="n">
        <v>40469</v>
      </c>
      <c r="B4909" s="32" t="n">
        <v>45</v>
      </c>
      <c r="C4909" s="7" t="n">
        <v>5</v>
      </c>
      <c r="D4909" s="7" t="n">
        <v>3</v>
      </c>
      <c r="E4909" s="7" t="n">
        <v>8.19999980926514</v>
      </c>
      <c r="F4909" s="7" t="n">
        <v>0</v>
      </c>
    </row>
    <row r="4910" spans="1:9">
      <c r="A4910" t="s">
        <v>4</v>
      </c>
      <c r="B4910" s="4" t="s">
        <v>5</v>
      </c>
      <c r="C4910" s="4" t="s">
        <v>15</v>
      </c>
      <c r="D4910" s="4" t="s">
        <v>15</v>
      </c>
      <c r="E4910" s="4" t="s">
        <v>21</v>
      </c>
      <c r="F4910" s="4" t="s">
        <v>10</v>
      </c>
    </row>
    <row r="4911" spans="1:9">
      <c r="A4911" t="n">
        <v>40478</v>
      </c>
      <c r="B4911" s="32" t="n">
        <v>45</v>
      </c>
      <c r="C4911" s="7" t="n">
        <v>11</v>
      </c>
      <c r="D4911" s="7" t="n">
        <v>3</v>
      </c>
      <c r="E4911" s="7" t="n">
        <v>16.8999996185303</v>
      </c>
      <c r="F4911" s="7" t="n">
        <v>0</v>
      </c>
    </row>
    <row r="4912" spans="1:9">
      <c r="A4912" t="s">
        <v>4</v>
      </c>
      <c r="B4912" s="4" t="s">
        <v>5</v>
      </c>
      <c r="C4912" s="4" t="s">
        <v>15</v>
      </c>
      <c r="D4912" s="4" t="s">
        <v>15</v>
      </c>
      <c r="E4912" s="4" t="s">
        <v>21</v>
      </c>
      <c r="F4912" s="4" t="s">
        <v>21</v>
      </c>
      <c r="G4912" s="4" t="s">
        <v>21</v>
      </c>
      <c r="H4912" s="4" t="s">
        <v>10</v>
      </c>
    </row>
    <row r="4913" spans="1:9">
      <c r="A4913" t="n">
        <v>40487</v>
      </c>
      <c r="B4913" s="32" t="n">
        <v>45</v>
      </c>
      <c r="C4913" s="7" t="n">
        <v>2</v>
      </c>
      <c r="D4913" s="7" t="n">
        <v>3</v>
      </c>
      <c r="E4913" s="7" t="n">
        <v>-5.1100001335144</v>
      </c>
      <c r="F4913" s="7" t="n">
        <v>4.71999979019165</v>
      </c>
      <c r="G4913" s="7" t="n">
        <v>-121.599998474121</v>
      </c>
      <c r="H4913" s="7" t="n">
        <v>3000</v>
      </c>
    </row>
    <row r="4914" spans="1:9">
      <c r="A4914" t="s">
        <v>4</v>
      </c>
      <c r="B4914" s="4" t="s">
        <v>5</v>
      </c>
      <c r="C4914" s="4" t="s">
        <v>15</v>
      </c>
      <c r="D4914" s="4" t="s">
        <v>15</v>
      </c>
      <c r="E4914" s="4" t="s">
        <v>21</v>
      </c>
      <c r="F4914" s="4" t="s">
        <v>21</v>
      </c>
      <c r="G4914" s="4" t="s">
        <v>21</v>
      </c>
      <c r="H4914" s="4" t="s">
        <v>10</v>
      </c>
      <c r="I4914" s="4" t="s">
        <v>15</v>
      </c>
    </row>
    <row r="4915" spans="1:9">
      <c r="A4915" t="n">
        <v>40504</v>
      </c>
      <c r="B4915" s="32" t="n">
        <v>45</v>
      </c>
      <c r="C4915" s="7" t="n">
        <v>4</v>
      </c>
      <c r="D4915" s="7" t="n">
        <v>3</v>
      </c>
      <c r="E4915" s="7" t="n">
        <v>13.1599998474121</v>
      </c>
      <c r="F4915" s="7" t="n">
        <v>333.649993896484</v>
      </c>
      <c r="G4915" s="7" t="n">
        <v>20</v>
      </c>
      <c r="H4915" s="7" t="n">
        <v>3000</v>
      </c>
      <c r="I4915" s="7" t="n">
        <v>1</v>
      </c>
    </row>
    <row r="4916" spans="1:9">
      <c r="A4916" t="s">
        <v>4</v>
      </c>
      <c r="B4916" s="4" t="s">
        <v>5</v>
      </c>
      <c r="C4916" s="4" t="s">
        <v>15</v>
      </c>
      <c r="D4916" s="4" t="s">
        <v>15</v>
      </c>
      <c r="E4916" s="4" t="s">
        <v>21</v>
      </c>
      <c r="F4916" s="4" t="s">
        <v>10</v>
      </c>
    </row>
    <row r="4917" spans="1:9">
      <c r="A4917" t="n">
        <v>40522</v>
      </c>
      <c r="B4917" s="32" t="n">
        <v>45</v>
      </c>
      <c r="C4917" s="7" t="n">
        <v>5</v>
      </c>
      <c r="D4917" s="7" t="n">
        <v>3</v>
      </c>
      <c r="E4917" s="7" t="n">
        <v>22.2999992370605</v>
      </c>
      <c r="F4917" s="7" t="n">
        <v>3000</v>
      </c>
    </row>
    <row r="4918" spans="1:9">
      <c r="A4918" t="s">
        <v>4</v>
      </c>
      <c r="B4918" s="4" t="s">
        <v>5</v>
      </c>
      <c r="C4918" s="4" t="s">
        <v>15</v>
      </c>
      <c r="D4918" s="4" t="s">
        <v>15</v>
      </c>
      <c r="E4918" s="4" t="s">
        <v>21</v>
      </c>
      <c r="F4918" s="4" t="s">
        <v>10</v>
      </c>
    </row>
    <row r="4919" spans="1:9">
      <c r="A4919" t="n">
        <v>40531</v>
      </c>
      <c r="B4919" s="32" t="n">
        <v>45</v>
      </c>
      <c r="C4919" s="7" t="n">
        <v>11</v>
      </c>
      <c r="D4919" s="7" t="n">
        <v>3</v>
      </c>
      <c r="E4919" s="7" t="n">
        <v>16.8999996185303</v>
      </c>
      <c r="F4919" s="7" t="n">
        <v>3000</v>
      </c>
    </row>
    <row r="4920" spans="1:9">
      <c r="A4920" t="s">
        <v>4</v>
      </c>
      <c r="B4920" s="4" t="s">
        <v>5</v>
      </c>
      <c r="C4920" s="4" t="s">
        <v>15</v>
      </c>
      <c r="D4920" s="4" t="s">
        <v>10</v>
      </c>
      <c r="E4920" s="4" t="s">
        <v>6</v>
      </c>
      <c r="F4920" s="4" t="s">
        <v>6</v>
      </c>
      <c r="G4920" s="4" t="s">
        <v>6</v>
      </c>
      <c r="H4920" s="4" t="s">
        <v>6</v>
      </c>
    </row>
    <row r="4921" spans="1:9">
      <c r="A4921" t="n">
        <v>40540</v>
      </c>
      <c r="B4921" s="47" t="n">
        <v>51</v>
      </c>
      <c r="C4921" s="7" t="n">
        <v>3</v>
      </c>
      <c r="D4921" s="7" t="n">
        <v>16</v>
      </c>
      <c r="E4921" s="7" t="s">
        <v>395</v>
      </c>
      <c r="F4921" s="7" t="s">
        <v>95</v>
      </c>
      <c r="G4921" s="7" t="s">
        <v>96</v>
      </c>
      <c r="H4921" s="7" t="s">
        <v>97</v>
      </c>
    </row>
    <row r="4922" spans="1:9">
      <c r="A4922" t="s">
        <v>4</v>
      </c>
      <c r="B4922" s="4" t="s">
        <v>5</v>
      </c>
      <c r="C4922" s="4" t="s">
        <v>15</v>
      </c>
      <c r="D4922" s="4" t="s">
        <v>10</v>
      </c>
      <c r="E4922" s="4" t="s">
        <v>6</v>
      </c>
      <c r="F4922" s="4" t="s">
        <v>6</v>
      </c>
      <c r="G4922" s="4" t="s">
        <v>6</v>
      </c>
      <c r="H4922" s="4" t="s">
        <v>6</v>
      </c>
    </row>
    <row r="4923" spans="1:9">
      <c r="A4923" t="n">
        <v>40553</v>
      </c>
      <c r="B4923" s="47" t="n">
        <v>51</v>
      </c>
      <c r="C4923" s="7" t="n">
        <v>3</v>
      </c>
      <c r="D4923" s="7" t="n">
        <v>33</v>
      </c>
      <c r="E4923" s="7" t="s">
        <v>395</v>
      </c>
      <c r="F4923" s="7" t="s">
        <v>95</v>
      </c>
      <c r="G4923" s="7" t="s">
        <v>96</v>
      </c>
      <c r="H4923" s="7" t="s">
        <v>97</v>
      </c>
    </row>
    <row r="4924" spans="1:9">
      <c r="A4924" t="s">
        <v>4</v>
      </c>
      <c r="B4924" s="4" t="s">
        <v>5</v>
      </c>
      <c r="C4924" s="4" t="s">
        <v>15</v>
      </c>
      <c r="D4924" s="4" t="s">
        <v>10</v>
      </c>
      <c r="E4924" s="4" t="s">
        <v>15</v>
      </c>
    </row>
    <row r="4925" spans="1:9">
      <c r="A4925" t="n">
        <v>40566</v>
      </c>
      <c r="B4925" s="10" t="n">
        <v>39</v>
      </c>
      <c r="C4925" s="7" t="n">
        <v>13</v>
      </c>
      <c r="D4925" s="7" t="n">
        <v>65533</v>
      </c>
      <c r="E4925" s="7" t="n">
        <v>100</v>
      </c>
    </row>
    <row r="4926" spans="1:9">
      <c r="A4926" t="s">
        <v>4</v>
      </c>
      <c r="B4926" s="4" t="s">
        <v>5</v>
      </c>
      <c r="C4926" s="4" t="s">
        <v>15</v>
      </c>
      <c r="D4926" s="4" t="s">
        <v>10</v>
      </c>
      <c r="E4926" s="4" t="s">
        <v>15</v>
      </c>
    </row>
    <row r="4927" spans="1:9">
      <c r="A4927" t="n">
        <v>40571</v>
      </c>
      <c r="B4927" s="10" t="n">
        <v>39</v>
      </c>
      <c r="C4927" s="7" t="n">
        <v>13</v>
      </c>
      <c r="D4927" s="7" t="n">
        <v>65533</v>
      </c>
      <c r="E4927" s="7" t="n">
        <v>101</v>
      </c>
    </row>
    <row r="4928" spans="1:9">
      <c r="A4928" t="s">
        <v>4</v>
      </c>
      <c r="B4928" s="4" t="s">
        <v>5</v>
      </c>
      <c r="C4928" s="4" t="s">
        <v>10</v>
      </c>
      <c r="D4928" s="4" t="s">
        <v>15</v>
      </c>
      <c r="E4928" s="4" t="s">
        <v>6</v>
      </c>
      <c r="F4928" s="4" t="s">
        <v>21</v>
      </c>
      <c r="G4928" s="4" t="s">
        <v>21</v>
      </c>
      <c r="H4928" s="4" t="s">
        <v>21</v>
      </c>
    </row>
    <row r="4929" spans="1:9">
      <c r="A4929" t="n">
        <v>40576</v>
      </c>
      <c r="B4929" s="50" t="n">
        <v>48</v>
      </c>
      <c r="C4929" s="7" t="n">
        <v>33</v>
      </c>
      <c r="D4929" s="7" t="n">
        <v>0</v>
      </c>
      <c r="E4929" s="7" t="s">
        <v>279</v>
      </c>
      <c r="F4929" s="7" t="n">
        <v>-1</v>
      </c>
      <c r="G4929" s="7" t="n">
        <v>1</v>
      </c>
      <c r="H4929" s="7" t="n">
        <v>0</v>
      </c>
    </row>
    <row r="4930" spans="1:9">
      <c r="A4930" t="s">
        <v>4</v>
      </c>
      <c r="B4930" s="4" t="s">
        <v>5</v>
      </c>
      <c r="C4930" s="4" t="s">
        <v>10</v>
      </c>
      <c r="D4930" s="4" t="s">
        <v>15</v>
      </c>
      <c r="E4930" s="4" t="s">
        <v>6</v>
      </c>
      <c r="F4930" s="4" t="s">
        <v>21</v>
      </c>
      <c r="G4930" s="4" t="s">
        <v>21</v>
      </c>
      <c r="H4930" s="4" t="s">
        <v>21</v>
      </c>
    </row>
    <row r="4931" spans="1:9">
      <c r="A4931" t="n">
        <v>40602</v>
      </c>
      <c r="B4931" s="50" t="n">
        <v>48</v>
      </c>
      <c r="C4931" s="7" t="n">
        <v>16</v>
      </c>
      <c r="D4931" s="7" t="n">
        <v>0</v>
      </c>
      <c r="E4931" s="7" t="s">
        <v>275</v>
      </c>
      <c r="F4931" s="7" t="n">
        <v>-1</v>
      </c>
      <c r="G4931" s="7" t="n">
        <v>1</v>
      </c>
      <c r="H4931" s="7" t="n">
        <v>0</v>
      </c>
    </row>
    <row r="4932" spans="1:9">
      <c r="A4932" t="s">
        <v>4</v>
      </c>
      <c r="B4932" s="4" t="s">
        <v>5</v>
      </c>
      <c r="C4932" s="4" t="s">
        <v>15</v>
      </c>
      <c r="D4932" s="4" t="s">
        <v>10</v>
      </c>
      <c r="E4932" s="4" t="s">
        <v>10</v>
      </c>
      <c r="F4932" s="4" t="s">
        <v>10</v>
      </c>
      <c r="G4932" s="4" t="s">
        <v>10</v>
      </c>
      <c r="H4932" s="4" t="s">
        <v>10</v>
      </c>
      <c r="I4932" s="4" t="s">
        <v>6</v>
      </c>
      <c r="J4932" s="4" t="s">
        <v>21</v>
      </c>
      <c r="K4932" s="4" t="s">
        <v>21</v>
      </c>
      <c r="L4932" s="4" t="s">
        <v>21</v>
      </c>
      <c r="M4932" s="4" t="s">
        <v>9</v>
      </c>
      <c r="N4932" s="4" t="s">
        <v>9</v>
      </c>
      <c r="O4932" s="4" t="s">
        <v>21</v>
      </c>
      <c r="P4932" s="4" t="s">
        <v>21</v>
      </c>
      <c r="Q4932" s="4" t="s">
        <v>21</v>
      </c>
      <c r="R4932" s="4" t="s">
        <v>21</v>
      </c>
      <c r="S4932" s="4" t="s">
        <v>15</v>
      </c>
    </row>
    <row r="4933" spans="1:9">
      <c r="A4933" t="n">
        <v>40628</v>
      </c>
      <c r="B4933" s="10" t="n">
        <v>39</v>
      </c>
      <c r="C4933" s="7" t="n">
        <v>12</v>
      </c>
      <c r="D4933" s="7" t="n">
        <v>33</v>
      </c>
      <c r="E4933" s="7" t="n">
        <v>204</v>
      </c>
      <c r="F4933" s="7" t="n">
        <v>0</v>
      </c>
      <c r="G4933" s="7" t="n">
        <v>33</v>
      </c>
      <c r="H4933" s="7" t="n">
        <v>3</v>
      </c>
      <c r="I4933" s="7" t="s">
        <v>14</v>
      </c>
      <c r="J4933" s="7" t="n">
        <v>0</v>
      </c>
      <c r="K4933" s="7" t="n">
        <v>1</v>
      </c>
      <c r="L4933" s="7" t="n">
        <v>0</v>
      </c>
      <c r="M4933" s="7" t="n">
        <v>0</v>
      </c>
      <c r="N4933" s="7" t="n">
        <v>0</v>
      </c>
      <c r="O4933" s="7" t="n">
        <v>0</v>
      </c>
      <c r="P4933" s="7" t="n">
        <v>1</v>
      </c>
      <c r="Q4933" s="7" t="n">
        <v>1</v>
      </c>
      <c r="R4933" s="7" t="n">
        <v>1</v>
      </c>
      <c r="S4933" s="7" t="n">
        <v>255</v>
      </c>
    </row>
    <row r="4934" spans="1:9">
      <c r="A4934" t="s">
        <v>4</v>
      </c>
      <c r="B4934" s="4" t="s">
        <v>5</v>
      </c>
      <c r="C4934" s="4" t="s">
        <v>15</v>
      </c>
      <c r="D4934" s="4" t="s">
        <v>10</v>
      </c>
      <c r="E4934" s="4" t="s">
        <v>10</v>
      </c>
      <c r="F4934" s="4" t="s">
        <v>10</v>
      </c>
      <c r="G4934" s="4" t="s">
        <v>10</v>
      </c>
      <c r="H4934" s="4" t="s">
        <v>10</v>
      </c>
      <c r="I4934" s="4" t="s">
        <v>6</v>
      </c>
      <c r="J4934" s="4" t="s">
        <v>21</v>
      </c>
      <c r="K4934" s="4" t="s">
        <v>21</v>
      </c>
      <c r="L4934" s="4" t="s">
        <v>21</v>
      </c>
      <c r="M4934" s="4" t="s">
        <v>9</v>
      </c>
      <c r="N4934" s="4" t="s">
        <v>9</v>
      </c>
      <c r="O4934" s="4" t="s">
        <v>21</v>
      </c>
      <c r="P4934" s="4" t="s">
        <v>21</v>
      </c>
      <c r="Q4934" s="4" t="s">
        <v>21</v>
      </c>
      <c r="R4934" s="4" t="s">
        <v>21</v>
      </c>
      <c r="S4934" s="4" t="s">
        <v>15</v>
      </c>
    </row>
    <row r="4935" spans="1:9">
      <c r="A4935" t="n">
        <v>40678</v>
      </c>
      <c r="B4935" s="10" t="n">
        <v>39</v>
      </c>
      <c r="C4935" s="7" t="n">
        <v>12</v>
      </c>
      <c r="D4935" s="7" t="n">
        <v>16</v>
      </c>
      <c r="E4935" s="7" t="n">
        <v>204</v>
      </c>
      <c r="F4935" s="7" t="n">
        <v>0</v>
      </c>
      <c r="G4935" s="7" t="n">
        <v>16</v>
      </c>
      <c r="H4935" s="7" t="n">
        <v>3</v>
      </c>
      <c r="I4935" s="7" t="s">
        <v>14</v>
      </c>
      <c r="J4935" s="7" t="n">
        <v>0</v>
      </c>
      <c r="K4935" s="7" t="n">
        <v>1</v>
      </c>
      <c r="L4935" s="7" t="n">
        <v>0</v>
      </c>
      <c r="M4935" s="7" t="n">
        <v>0</v>
      </c>
      <c r="N4935" s="7" t="n">
        <v>0</v>
      </c>
      <c r="O4935" s="7" t="n">
        <v>0</v>
      </c>
      <c r="P4935" s="7" t="n">
        <v>1</v>
      </c>
      <c r="Q4935" s="7" t="n">
        <v>1</v>
      </c>
      <c r="R4935" s="7" t="n">
        <v>1</v>
      </c>
      <c r="S4935" s="7" t="n">
        <v>255</v>
      </c>
    </row>
    <row r="4936" spans="1:9">
      <c r="A4936" t="s">
        <v>4</v>
      </c>
      <c r="B4936" s="4" t="s">
        <v>5</v>
      </c>
      <c r="C4936" s="4" t="s">
        <v>15</v>
      </c>
      <c r="D4936" s="4" t="s">
        <v>10</v>
      </c>
      <c r="E4936" s="4" t="s">
        <v>21</v>
      </c>
      <c r="F4936" s="4" t="s">
        <v>10</v>
      </c>
      <c r="G4936" s="4" t="s">
        <v>9</v>
      </c>
      <c r="H4936" s="4" t="s">
        <v>9</v>
      </c>
      <c r="I4936" s="4" t="s">
        <v>10</v>
      </c>
      <c r="J4936" s="4" t="s">
        <v>10</v>
      </c>
      <c r="K4936" s="4" t="s">
        <v>9</v>
      </c>
      <c r="L4936" s="4" t="s">
        <v>9</v>
      </c>
      <c r="M4936" s="4" t="s">
        <v>9</v>
      </c>
      <c r="N4936" s="4" t="s">
        <v>9</v>
      </c>
      <c r="O4936" s="4" t="s">
        <v>6</v>
      </c>
    </row>
    <row r="4937" spans="1:9">
      <c r="A4937" t="n">
        <v>40728</v>
      </c>
      <c r="B4937" s="13" t="n">
        <v>50</v>
      </c>
      <c r="C4937" s="7" t="n">
        <v>0</v>
      </c>
      <c r="D4937" s="7" t="n">
        <v>14013</v>
      </c>
      <c r="E4937" s="7" t="n">
        <v>1</v>
      </c>
      <c r="F4937" s="7" t="n">
        <v>0</v>
      </c>
      <c r="G4937" s="7" t="n">
        <v>0</v>
      </c>
      <c r="H4937" s="7" t="n">
        <v>0</v>
      </c>
      <c r="I4937" s="7" t="n">
        <v>0</v>
      </c>
      <c r="J4937" s="7" t="n">
        <v>65533</v>
      </c>
      <c r="K4937" s="7" t="n">
        <v>0</v>
      </c>
      <c r="L4937" s="7" t="n">
        <v>0</v>
      </c>
      <c r="M4937" s="7" t="n">
        <v>0</v>
      </c>
      <c r="N4937" s="7" t="n">
        <v>0</v>
      </c>
      <c r="O4937" s="7" t="s">
        <v>14</v>
      </c>
    </row>
    <row r="4938" spans="1:9">
      <c r="A4938" t="s">
        <v>4</v>
      </c>
      <c r="B4938" s="4" t="s">
        <v>5</v>
      </c>
      <c r="C4938" s="4" t="s">
        <v>15</v>
      </c>
      <c r="D4938" s="4" t="s">
        <v>10</v>
      </c>
      <c r="E4938" s="4" t="s">
        <v>10</v>
      </c>
      <c r="F4938" s="4" t="s">
        <v>10</v>
      </c>
      <c r="G4938" s="4" t="s">
        <v>10</v>
      </c>
      <c r="H4938" s="4" t="s">
        <v>10</v>
      </c>
      <c r="I4938" s="4" t="s">
        <v>6</v>
      </c>
      <c r="J4938" s="4" t="s">
        <v>21</v>
      </c>
      <c r="K4938" s="4" t="s">
        <v>21</v>
      </c>
      <c r="L4938" s="4" t="s">
        <v>21</v>
      </c>
      <c r="M4938" s="4" t="s">
        <v>9</v>
      </c>
      <c r="N4938" s="4" t="s">
        <v>9</v>
      </c>
      <c r="O4938" s="4" t="s">
        <v>21</v>
      </c>
      <c r="P4938" s="4" t="s">
        <v>21</v>
      </c>
      <c r="Q4938" s="4" t="s">
        <v>21</v>
      </c>
      <c r="R4938" s="4" t="s">
        <v>21</v>
      </c>
      <c r="S4938" s="4" t="s">
        <v>15</v>
      </c>
    </row>
    <row r="4939" spans="1:9">
      <c r="A4939" t="n">
        <v>40767</v>
      </c>
      <c r="B4939" s="10" t="n">
        <v>39</v>
      </c>
      <c r="C4939" s="7" t="n">
        <v>12</v>
      </c>
      <c r="D4939" s="7" t="n">
        <v>65533</v>
      </c>
      <c r="E4939" s="7" t="n">
        <v>200</v>
      </c>
      <c r="F4939" s="7" t="n">
        <v>0</v>
      </c>
      <c r="G4939" s="7" t="n">
        <v>65533</v>
      </c>
      <c r="H4939" s="7" t="n">
        <v>0</v>
      </c>
      <c r="I4939" s="7" t="s">
        <v>14</v>
      </c>
      <c r="J4939" s="7" t="n">
        <v>-8.19999980926514</v>
      </c>
      <c r="K4939" s="7" t="n">
        <v>3.90000009536743</v>
      </c>
      <c r="L4939" s="7" t="n">
        <v>-123</v>
      </c>
      <c r="M4939" s="7" t="n">
        <v>0</v>
      </c>
      <c r="N4939" s="7" t="n">
        <v>1110704128</v>
      </c>
      <c r="O4939" s="7" t="n">
        <v>0</v>
      </c>
      <c r="P4939" s="7" t="n">
        <v>0.600000023841858</v>
      </c>
      <c r="Q4939" s="7" t="n">
        <v>0.600000023841858</v>
      </c>
      <c r="R4939" s="7" t="n">
        <v>0.600000023841858</v>
      </c>
      <c r="S4939" s="7" t="n">
        <v>100</v>
      </c>
    </row>
    <row r="4940" spans="1:9">
      <c r="A4940" t="s">
        <v>4</v>
      </c>
      <c r="B4940" s="4" t="s">
        <v>5</v>
      </c>
      <c r="C4940" s="4" t="s">
        <v>15</v>
      </c>
      <c r="D4940" s="4" t="s">
        <v>10</v>
      </c>
      <c r="E4940" s="4" t="s">
        <v>10</v>
      </c>
      <c r="F4940" s="4" t="s">
        <v>10</v>
      </c>
      <c r="G4940" s="4" t="s">
        <v>10</v>
      </c>
      <c r="H4940" s="4" t="s">
        <v>10</v>
      </c>
      <c r="I4940" s="4" t="s">
        <v>6</v>
      </c>
      <c r="J4940" s="4" t="s">
        <v>21</v>
      </c>
      <c r="K4940" s="4" t="s">
        <v>21</v>
      </c>
      <c r="L4940" s="4" t="s">
        <v>21</v>
      </c>
      <c r="M4940" s="4" t="s">
        <v>9</v>
      </c>
      <c r="N4940" s="4" t="s">
        <v>9</v>
      </c>
      <c r="O4940" s="4" t="s">
        <v>21</v>
      </c>
      <c r="P4940" s="4" t="s">
        <v>21</v>
      </c>
      <c r="Q4940" s="4" t="s">
        <v>21</v>
      </c>
      <c r="R4940" s="4" t="s">
        <v>21</v>
      </c>
      <c r="S4940" s="4" t="s">
        <v>15</v>
      </c>
    </row>
    <row r="4941" spans="1:9">
      <c r="A4941" t="n">
        <v>40817</v>
      </c>
      <c r="B4941" s="10" t="n">
        <v>39</v>
      </c>
      <c r="C4941" s="7" t="n">
        <v>12</v>
      </c>
      <c r="D4941" s="7" t="n">
        <v>65533</v>
      </c>
      <c r="E4941" s="7" t="n">
        <v>200</v>
      </c>
      <c r="F4941" s="7" t="n">
        <v>0</v>
      </c>
      <c r="G4941" s="7" t="n">
        <v>65533</v>
      </c>
      <c r="H4941" s="7" t="n">
        <v>0</v>
      </c>
      <c r="I4941" s="7" t="s">
        <v>14</v>
      </c>
      <c r="J4941" s="7" t="n">
        <v>-3.5</v>
      </c>
      <c r="K4941" s="7" t="n">
        <v>3.90000009536743</v>
      </c>
      <c r="L4941" s="7" t="n">
        <v>-123</v>
      </c>
      <c r="M4941" s="7" t="n">
        <v>0</v>
      </c>
      <c r="N4941" s="7" t="n">
        <v>1134395392</v>
      </c>
      <c r="O4941" s="7" t="n">
        <v>0</v>
      </c>
      <c r="P4941" s="7" t="n">
        <v>0.600000023841858</v>
      </c>
      <c r="Q4941" s="7" t="n">
        <v>0.600000023841858</v>
      </c>
      <c r="R4941" s="7" t="n">
        <v>0.600000023841858</v>
      </c>
      <c r="S4941" s="7" t="n">
        <v>101</v>
      </c>
    </row>
    <row r="4942" spans="1:9">
      <c r="A4942" t="s">
        <v>4</v>
      </c>
      <c r="B4942" s="4" t="s">
        <v>5</v>
      </c>
      <c r="C4942" s="4" t="s">
        <v>10</v>
      </c>
      <c r="D4942" s="4" t="s">
        <v>21</v>
      </c>
      <c r="E4942" s="4" t="s">
        <v>21</v>
      </c>
      <c r="F4942" s="4" t="s">
        <v>21</v>
      </c>
      <c r="G4942" s="4" t="s">
        <v>21</v>
      </c>
    </row>
    <row r="4943" spans="1:9">
      <c r="A4943" t="n">
        <v>40867</v>
      </c>
      <c r="B4943" s="38" t="n">
        <v>46</v>
      </c>
      <c r="C4943" s="7" t="n">
        <v>28</v>
      </c>
      <c r="D4943" s="7" t="n">
        <v>-6.55000019073486</v>
      </c>
      <c r="E4943" s="7" t="n">
        <v>3.65000009536743</v>
      </c>
      <c r="F4943" s="7" t="n">
        <v>-123.169998168945</v>
      </c>
      <c r="G4943" s="7" t="n">
        <v>334.200012207031</v>
      </c>
    </row>
    <row r="4944" spans="1:9">
      <c r="A4944" t="s">
        <v>4</v>
      </c>
      <c r="B4944" s="4" t="s">
        <v>5</v>
      </c>
      <c r="C4944" s="4" t="s">
        <v>10</v>
      </c>
      <c r="D4944" s="4" t="s">
        <v>21</v>
      </c>
      <c r="E4944" s="4" t="s">
        <v>21</v>
      </c>
      <c r="F4944" s="4" t="s">
        <v>21</v>
      </c>
      <c r="G4944" s="4" t="s">
        <v>21</v>
      </c>
    </row>
    <row r="4945" spans="1:19">
      <c r="A4945" t="n">
        <v>40886</v>
      </c>
      <c r="B4945" s="38" t="n">
        <v>46</v>
      </c>
      <c r="C4945" s="7" t="n">
        <v>29</v>
      </c>
      <c r="D4945" s="7" t="n">
        <v>-4.78000020980835</v>
      </c>
      <c r="E4945" s="7" t="n">
        <v>3.65000009536743</v>
      </c>
      <c r="F4945" s="7" t="n">
        <v>-122.419998168945</v>
      </c>
      <c r="G4945" s="7" t="n">
        <v>331.299987792969</v>
      </c>
    </row>
    <row r="4946" spans="1:19">
      <c r="A4946" t="s">
        <v>4</v>
      </c>
      <c r="B4946" s="4" t="s">
        <v>5</v>
      </c>
      <c r="C4946" s="4" t="s">
        <v>15</v>
      </c>
      <c r="D4946" s="4" t="s">
        <v>10</v>
      </c>
      <c r="E4946" s="4" t="s">
        <v>10</v>
      </c>
      <c r="F4946" s="4" t="s">
        <v>9</v>
      </c>
    </row>
    <row r="4947" spans="1:19">
      <c r="A4947" t="n">
        <v>40905</v>
      </c>
      <c r="B4947" s="59" t="n">
        <v>84</v>
      </c>
      <c r="C4947" s="7" t="n">
        <v>0</v>
      </c>
      <c r="D4947" s="7" t="n">
        <v>2</v>
      </c>
      <c r="E4947" s="7" t="n">
        <v>500</v>
      </c>
      <c r="F4947" s="7" t="n">
        <v>1053609165</v>
      </c>
    </row>
    <row r="4948" spans="1:19">
      <c r="A4948" t="s">
        <v>4</v>
      </c>
      <c r="B4948" s="4" t="s">
        <v>5</v>
      </c>
      <c r="C4948" s="4" t="s">
        <v>10</v>
      </c>
    </row>
    <row r="4949" spans="1:19">
      <c r="A4949" t="n">
        <v>40915</v>
      </c>
      <c r="B4949" s="26" t="n">
        <v>16</v>
      </c>
      <c r="C4949" s="7" t="n">
        <v>500</v>
      </c>
    </row>
    <row r="4950" spans="1:19">
      <c r="A4950" t="s">
        <v>4</v>
      </c>
      <c r="B4950" s="4" t="s">
        <v>5</v>
      </c>
      <c r="C4950" s="4" t="s">
        <v>15</v>
      </c>
      <c r="D4950" s="4" t="s">
        <v>21</v>
      </c>
      <c r="E4950" s="4" t="s">
        <v>21</v>
      </c>
      <c r="F4950" s="4" t="s">
        <v>21</v>
      </c>
    </row>
    <row r="4951" spans="1:19">
      <c r="A4951" t="n">
        <v>40918</v>
      </c>
      <c r="B4951" s="32" t="n">
        <v>45</v>
      </c>
      <c r="C4951" s="7" t="n">
        <v>9</v>
      </c>
      <c r="D4951" s="7" t="n">
        <v>0.0500000007450581</v>
      </c>
      <c r="E4951" s="7" t="n">
        <v>0.0500000007450581</v>
      </c>
      <c r="F4951" s="7" t="n">
        <v>3</v>
      </c>
    </row>
    <row r="4952" spans="1:19">
      <c r="A4952" t="s">
        <v>4</v>
      </c>
      <c r="B4952" s="4" t="s">
        <v>5</v>
      </c>
      <c r="C4952" s="4" t="s">
        <v>10</v>
      </c>
    </row>
    <row r="4953" spans="1:19">
      <c r="A4953" t="n">
        <v>40932</v>
      </c>
      <c r="B4953" s="26" t="n">
        <v>16</v>
      </c>
      <c r="C4953" s="7" t="n">
        <v>500</v>
      </c>
    </row>
    <row r="4954" spans="1:19">
      <c r="A4954" t="s">
        <v>4</v>
      </c>
      <c r="B4954" s="4" t="s">
        <v>5</v>
      </c>
      <c r="C4954" s="4" t="s">
        <v>10</v>
      </c>
      <c r="D4954" s="4" t="s">
        <v>15</v>
      </c>
      <c r="E4954" s="4" t="s">
        <v>6</v>
      </c>
      <c r="F4954" s="4" t="s">
        <v>21</v>
      </c>
      <c r="G4954" s="4" t="s">
        <v>21</v>
      </c>
      <c r="H4954" s="4" t="s">
        <v>21</v>
      </c>
    </row>
    <row r="4955" spans="1:19">
      <c r="A4955" t="n">
        <v>40935</v>
      </c>
      <c r="B4955" s="50" t="n">
        <v>48</v>
      </c>
      <c r="C4955" s="7" t="n">
        <v>29</v>
      </c>
      <c r="D4955" s="7" t="n">
        <v>0</v>
      </c>
      <c r="E4955" s="7" t="s">
        <v>267</v>
      </c>
      <c r="F4955" s="7" t="n">
        <v>-1</v>
      </c>
      <c r="G4955" s="7" t="n">
        <v>1</v>
      </c>
      <c r="H4955" s="7" t="n">
        <v>0</v>
      </c>
    </row>
    <row r="4956" spans="1:19">
      <c r="A4956" t="s">
        <v>4</v>
      </c>
      <c r="B4956" s="4" t="s">
        <v>5</v>
      </c>
      <c r="C4956" s="4" t="s">
        <v>10</v>
      </c>
      <c r="D4956" s="4" t="s">
        <v>10</v>
      </c>
      <c r="E4956" s="4" t="s">
        <v>21</v>
      </c>
      <c r="F4956" s="4" t="s">
        <v>21</v>
      </c>
      <c r="G4956" s="4" t="s">
        <v>21</v>
      </c>
      <c r="H4956" s="4" t="s">
        <v>21</v>
      </c>
      <c r="I4956" s="4" t="s">
        <v>21</v>
      </c>
      <c r="J4956" s="4" t="s">
        <v>15</v>
      </c>
      <c r="K4956" s="4" t="s">
        <v>10</v>
      </c>
    </row>
    <row r="4957" spans="1:19">
      <c r="A4957" t="n">
        <v>40961</v>
      </c>
      <c r="B4957" s="52" t="n">
        <v>55</v>
      </c>
      <c r="C4957" s="7" t="n">
        <v>29</v>
      </c>
      <c r="D4957" s="7" t="n">
        <v>65026</v>
      </c>
      <c r="E4957" s="7" t="n">
        <v>-1.01999998092651</v>
      </c>
      <c r="F4957" s="7" t="n">
        <v>3.65000009536743</v>
      </c>
      <c r="G4957" s="7" t="n">
        <v>-129.279998779297</v>
      </c>
      <c r="H4957" s="7" t="n">
        <v>1</v>
      </c>
      <c r="I4957" s="7" t="n">
        <v>15</v>
      </c>
      <c r="J4957" s="7" t="n">
        <v>0</v>
      </c>
      <c r="K4957" s="7" t="n">
        <v>1</v>
      </c>
    </row>
    <row r="4958" spans="1:19">
      <c r="A4958" t="s">
        <v>4</v>
      </c>
      <c r="B4958" s="4" t="s">
        <v>5</v>
      </c>
      <c r="C4958" s="4" t="s">
        <v>10</v>
      </c>
      <c r="D4958" s="4" t="s">
        <v>15</v>
      </c>
      <c r="E4958" s="4" t="s">
        <v>6</v>
      </c>
      <c r="F4958" s="4" t="s">
        <v>21</v>
      </c>
      <c r="G4958" s="4" t="s">
        <v>21</v>
      </c>
      <c r="H4958" s="4" t="s">
        <v>21</v>
      </c>
    </row>
    <row r="4959" spans="1:19">
      <c r="A4959" t="n">
        <v>40989</v>
      </c>
      <c r="B4959" s="50" t="n">
        <v>48</v>
      </c>
      <c r="C4959" s="7" t="n">
        <v>28</v>
      </c>
      <c r="D4959" s="7" t="n">
        <v>0</v>
      </c>
      <c r="E4959" s="7" t="s">
        <v>273</v>
      </c>
      <c r="F4959" s="7" t="n">
        <v>-1</v>
      </c>
      <c r="G4959" s="7" t="n">
        <v>1</v>
      </c>
      <c r="H4959" s="7" t="n">
        <v>0</v>
      </c>
    </row>
    <row r="4960" spans="1:19">
      <c r="A4960" t="s">
        <v>4</v>
      </c>
      <c r="B4960" s="4" t="s">
        <v>5</v>
      </c>
      <c r="C4960" s="4" t="s">
        <v>10</v>
      </c>
    </row>
    <row r="4961" spans="1:11">
      <c r="A4961" t="n">
        <v>41015</v>
      </c>
      <c r="B4961" s="26" t="n">
        <v>16</v>
      </c>
      <c r="C4961" s="7" t="n">
        <v>500</v>
      </c>
    </row>
    <row r="4962" spans="1:11">
      <c r="A4962" t="s">
        <v>4</v>
      </c>
      <c r="B4962" s="4" t="s">
        <v>5</v>
      </c>
      <c r="C4962" s="4" t="s">
        <v>10</v>
      </c>
      <c r="D4962" s="4" t="s">
        <v>10</v>
      </c>
      <c r="E4962" s="4" t="s">
        <v>21</v>
      </c>
      <c r="F4962" s="4" t="s">
        <v>21</v>
      </c>
      <c r="G4962" s="4" t="s">
        <v>21</v>
      </c>
      <c r="H4962" s="4" t="s">
        <v>21</v>
      </c>
      <c r="I4962" s="4" t="s">
        <v>21</v>
      </c>
      <c r="J4962" s="4" t="s">
        <v>15</v>
      </c>
      <c r="K4962" s="4" t="s">
        <v>10</v>
      </c>
    </row>
    <row r="4963" spans="1:11">
      <c r="A4963" t="n">
        <v>41018</v>
      </c>
      <c r="B4963" s="52" t="n">
        <v>55</v>
      </c>
      <c r="C4963" s="7" t="n">
        <v>28</v>
      </c>
      <c r="D4963" s="7" t="n">
        <v>65026</v>
      </c>
      <c r="E4963" s="7" t="n">
        <v>-3.39000010490417</v>
      </c>
      <c r="F4963" s="7" t="n">
        <v>3.65000009536743</v>
      </c>
      <c r="G4963" s="7" t="n">
        <v>-129.149993896484</v>
      </c>
      <c r="H4963" s="7" t="n">
        <v>1</v>
      </c>
      <c r="I4963" s="7" t="n">
        <v>15</v>
      </c>
      <c r="J4963" s="7" t="n">
        <v>0</v>
      </c>
      <c r="K4963" s="7" t="n">
        <v>1</v>
      </c>
    </row>
    <row r="4964" spans="1:11">
      <c r="A4964" t="s">
        <v>4</v>
      </c>
      <c r="B4964" s="4" t="s">
        <v>5</v>
      </c>
      <c r="C4964" s="4" t="s">
        <v>10</v>
      </c>
      <c r="D4964" s="4" t="s">
        <v>15</v>
      </c>
    </row>
    <row r="4965" spans="1:11">
      <c r="A4965" t="n">
        <v>41046</v>
      </c>
      <c r="B4965" s="65" t="n">
        <v>56</v>
      </c>
      <c r="C4965" s="7" t="n">
        <v>29</v>
      </c>
      <c r="D4965" s="7" t="n">
        <v>0</v>
      </c>
    </row>
    <row r="4966" spans="1:11">
      <c r="A4966" t="s">
        <v>4</v>
      </c>
      <c r="B4966" s="4" t="s">
        <v>5</v>
      </c>
      <c r="C4966" s="4" t="s">
        <v>10</v>
      </c>
      <c r="D4966" s="4" t="s">
        <v>15</v>
      </c>
      <c r="E4966" s="4" t="s">
        <v>6</v>
      </c>
      <c r="F4966" s="4" t="s">
        <v>21</v>
      </c>
      <c r="G4966" s="4" t="s">
        <v>21</v>
      </c>
      <c r="H4966" s="4" t="s">
        <v>21</v>
      </c>
    </row>
    <row r="4967" spans="1:11">
      <c r="A4967" t="n">
        <v>41050</v>
      </c>
      <c r="B4967" s="50" t="n">
        <v>48</v>
      </c>
      <c r="C4967" s="7" t="n">
        <v>29</v>
      </c>
      <c r="D4967" s="7" t="n">
        <v>0</v>
      </c>
      <c r="E4967" s="7" t="s">
        <v>268</v>
      </c>
      <c r="F4967" s="7" t="n">
        <v>-1</v>
      </c>
      <c r="G4967" s="7" t="n">
        <v>1</v>
      </c>
      <c r="H4967" s="7" t="n">
        <v>0</v>
      </c>
    </row>
    <row r="4968" spans="1:11">
      <c r="A4968" t="s">
        <v>4</v>
      </c>
      <c r="B4968" s="4" t="s">
        <v>5</v>
      </c>
      <c r="C4968" s="4" t="s">
        <v>10</v>
      </c>
      <c r="D4968" s="4" t="s">
        <v>15</v>
      </c>
    </row>
    <row r="4969" spans="1:11">
      <c r="A4969" t="n">
        <v>41077</v>
      </c>
      <c r="B4969" s="65" t="n">
        <v>56</v>
      </c>
      <c r="C4969" s="7" t="n">
        <v>28</v>
      </c>
      <c r="D4969" s="7" t="n">
        <v>0</v>
      </c>
    </row>
    <row r="4970" spans="1:11">
      <c r="A4970" t="s">
        <v>4</v>
      </c>
      <c r="B4970" s="4" t="s">
        <v>5</v>
      </c>
      <c r="C4970" s="4" t="s">
        <v>10</v>
      </c>
      <c r="D4970" s="4" t="s">
        <v>15</v>
      </c>
      <c r="E4970" s="4" t="s">
        <v>6</v>
      </c>
      <c r="F4970" s="4" t="s">
        <v>21</v>
      </c>
      <c r="G4970" s="4" t="s">
        <v>21</v>
      </c>
      <c r="H4970" s="4" t="s">
        <v>21</v>
      </c>
    </row>
    <row r="4971" spans="1:11">
      <c r="A4971" t="n">
        <v>41081</v>
      </c>
      <c r="B4971" s="50" t="n">
        <v>48</v>
      </c>
      <c r="C4971" s="7" t="n">
        <v>28</v>
      </c>
      <c r="D4971" s="7" t="n">
        <v>0</v>
      </c>
      <c r="E4971" s="7" t="s">
        <v>268</v>
      </c>
      <c r="F4971" s="7" t="n">
        <v>-1</v>
      </c>
      <c r="G4971" s="7" t="n">
        <v>1</v>
      </c>
      <c r="H4971" s="7" t="n">
        <v>0</v>
      </c>
    </row>
    <row r="4972" spans="1:11">
      <c r="A4972" t="s">
        <v>4</v>
      </c>
      <c r="B4972" s="4" t="s">
        <v>5</v>
      </c>
      <c r="C4972" s="4" t="s">
        <v>10</v>
      </c>
    </row>
    <row r="4973" spans="1:11">
      <c r="A4973" t="n">
        <v>41108</v>
      </c>
      <c r="B4973" s="26" t="n">
        <v>16</v>
      </c>
      <c r="C4973" s="7" t="n">
        <v>500</v>
      </c>
    </row>
    <row r="4974" spans="1:11">
      <c r="A4974" t="s">
        <v>4</v>
      </c>
      <c r="B4974" s="4" t="s">
        <v>5</v>
      </c>
      <c r="C4974" s="4" t="s">
        <v>10</v>
      </c>
      <c r="D4974" s="4" t="s">
        <v>15</v>
      </c>
      <c r="E4974" s="4" t="s">
        <v>6</v>
      </c>
      <c r="F4974" s="4" t="s">
        <v>21</v>
      </c>
      <c r="G4974" s="4" t="s">
        <v>21</v>
      </c>
      <c r="H4974" s="4" t="s">
        <v>21</v>
      </c>
    </row>
    <row r="4975" spans="1:11">
      <c r="A4975" t="n">
        <v>41111</v>
      </c>
      <c r="B4975" s="50" t="n">
        <v>48</v>
      </c>
      <c r="C4975" s="7" t="n">
        <v>29</v>
      </c>
      <c r="D4975" s="7" t="n">
        <v>0</v>
      </c>
      <c r="E4975" s="7" t="s">
        <v>80</v>
      </c>
      <c r="F4975" s="7" t="n">
        <v>1</v>
      </c>
      <c r="G4975" s="7" t="n">
        <v>1</v>
      </c>
      <c r="H4975" s="7" t="n">
        <v>0</v>
      </c>
    </row>
    <row r="4976" spans="1:11">
      <c r="A4976" t="s">
        <v>4</v>
      </c>
      <c r="B4976" s="4" t="s">
        <v>5</v>
      </c>
      <c r="C4976" s="4" t="s">
        <v>10</v>
      </c>
    </row>
    <row r="4977" spans="1:11">
      <c r="A4977" t="n">
        <v>41135</v>
      </c>
      <c r="B4977" s="26" t="n">
        <v>16</v>
      </c>
      <c r="C4977" s="7" t="n">
        <v>500</v>
      </c>
    </row>
    <row r="4978" spans="1:11">
      <c r="A4978" t="s">
        <v>4</v>
      </c>
      <c r="B4978" s="4" t="s">
        <v>5</v>
      </c>
      <c r="C4978" s="4" t="s">
        <v>10</v>
      </c>
      <c r="D4978" s="4" t="s">
        <v>15</v>
      </c>
      <c r="E4978" s="4" t="s">
        <v>6</v>
      </c>
      <c r="F4978" s="4" t="s">
        <v>21</v>
      </c>
      <c r="G4978" s="4" t="s">
        <v>21</v>
      </c>
      <c r="H4978" s="4" t="s">
        <v>21</v>
      </c>
    </row>
    <row r="4979" spans="1:11">
      <c r="A4979" t="n">
        <v>41138</v>
      </c>
      <c r="B4979" s="50" t="n">
        <v>48</v>
      </c>
      <c r="C4979" s="7" t="n">
        <v>28</v>
      </c>
      <c r="D4979" s="7" t="n">
        <v>0</v>
      </c>
      <c r="E4979" s="7" t="s">
        <v>80</v>
      </c>
      <c r="F4979" s="7" t="n">
        <v>1</v>
      </c>
      <c r="G4979" s="7" t="n">
        <v>1</v>
      </c>
      <c r="H4979" s="7" t="n">
        <v>0</v>
      </c>
    </row>
    <row r="4980" spans="1:11">
      <c r="A4980" t="s">
        <v>4</v>
      </c>
      <c r="B4980" s="4" t="s">
        <v>5</v>
      </c>
      <c r="C4980" s="4" t="s">
        <v>15</v>
      </c>
      <c r="D4980" s="4" t="s">
        <v>10</v>
      </c>
      <c r="E4980" s="4" t="s">
        <v>10</v>
      </c>
      <c r="F4980" s="4" t="s">
        <v>10</v>
      </c>
      <c r="G4980" s="4" t="s">
        <v>10</v>
      </c>
      <c r="H4980" s="4" t="s">
        <v>10</v>
      </c>
      <c r="I4980" s="4" t="s">
        <v>6</v>
      </c>
      <c r="J4980" s="4" t="s">
        <v>21</v>
      </c>
      <c r="K4980" s="4" t="s">
        <v>21</v>
      </c>
      <c r="L4980" s="4" t="s">
        <v>21</v>
      </c>
      <c r="M4980" s="4" t="s">
        <v>9</v>
      </c>
      <c r="N4980" s="4" t="s">
        <v>9</v>
      </c>
      <c r="O4980" s="4" t="s">
        <v>21</v>
      </c>
      <c r="P4980" s="4" t="s">
        <v>21</v>
      </c>
      <c r="Q4980" s="4" t="s">
        <v>21</v>
      </c>
      <c r="R4980" s="4" t="s">
        <v>21</v>
      </c>
      <c r="S4980" s="4" t="s">
        <v>15</v>
      </c>
    </row>
    <row r="4981" spans="1:11">
      <c r="A4981" t="n">
        <v>41162</v>
      </c>
      <c r="B4981" s="10" t="n">
        <v>39</v>
      </c>
      <c r="C4981" s="7" t="n">
        <v>12</v>
      </c>
      <c r="D4981" s="7" t="n">
        <v>65533</v>
      </c>
      <c r="E4981" s="7" t="n">
        <v>201</v>
      </c>
      <c r="F4981" s="7" t="n">
        <v>0</v>
      </c>
      <c r="G4981" s="7" t="n">
        <v>65533</v>
      </c>
      <c r="H4981" s="7" t="n">
        <v>0</v>
      </c>
      <c r="I4981" s="7" t="s">
        <v>14</v>
      </c>
      <c r="J4981" s="7" t="n">
        <v>-8.19999980926514</v>
      </c>
      <c r="K4981" s="7" t="n">
        <v>3.90000009536743</v>
      </c>
      <c r="L4981" s="7" t="n">
        <v>-123</v>
      </c>
      <c r="M4981" s="7" t="n">
        <v>0</v>
      </c>
      <c r="N4981" s="7" t="n">
        <v>1110704128</v>
      </c>
      <c r="O4981" s="7" t="n">
        <v>0</v>
      </c>
      <c r="P4981" s="7" t="n">
        <v>0.600000023841858</v>
      </c>
      <c r="Q4981" s="7" t="n">
        <v>0.600000023841858</v>
      </c>
      <c r="R4981" s="7" t="n">
        <v>0.600000023841858</v>
      </c>
      <c r="S4981" s="7" t="n">
        <v>102</v>
      </c>
    </row>
    <row r="4982" spans="1:11">
      <c r="A4982" t="s">
        <v>4</v>
      </c>
      <c r="B4982" s="4" t="s">
        <v>5</v>
      </c>
      <c r="C4982" s="4" t="s">
        <v>15</v>
      </c>
      <c r="D4982" s="4" t="s">
        <v>10</v>
      </c>
      <c r="E4982" s="4" t="s">
        <v>10</v>
      </c>
      <c r="F4982" s="4" t="s">
        <v>10</v>
      </c>
      <c r="G4982" s="4" t="s">
        <v>10</v>
      </c>
      <c r="H4982" s="4" t="s">
        <v>10</v>
      </c>
      <c r="I4982" s="4" t="s">
        <v>6</v>
      </c>
      <c r="J4982" s="4" t="s">
        <v>21</v>
      </c>
      <c r="K4982" s="4" t="s">
        <v>21</v>
      </c>
      <c r="L4982" s="4" t="s">
        <v>21</v>
      </c>
      <c r="M4982" s="4" t="s">
        <v>9</v>
      </c>
      <c r="N4982" s="4" t="s">
        <v>9</v>
      </c>
      <c r="O4982" s="4" t="s">
        <v>21</v>
      </c>
      <c r="P4982" s="4" t="s">
        <v>21</v>
      </c>
      <c r="Q4982" s="4" t="s">
        <v>21</v>
      </c>
      <c r="R4982" s="4" t="s">
        <v>21</v>
      </c>
      <c r="S4982" s="4" t="s">
        <v>15</v>
      </c>
    </row>
    <row r="4983" spans="1:11">
      <c r="A4983" t="n">
        <v>41212</v>
      </c>
      <c r="B4983" s="10" t="n">
        <v>39</v>
      </c>
      <c r="C4983" s="7" t="n">
        <v>12</v>
      </c>
      <c r="D4983" s="7" t="n">
        <v>65533</v>
      </c>
      <c r="E4983" s="7" t="n">
        <v>201</v>
      </c>
      <c r="F4983" s="7" t="n">
        <v>0</v>
      </c>
      <c r="G4983" s="7" t="n">
        <v>65533</v>
      </c>
      <c r="H4983" s="7" t="n">
        <v>0</v>
      </c>
      <c r="I4983" s="7" t="s">
        <v>14</v>
      </c>
      <c r="J4983" s="7" t="n">
        <v>-3.5</v>
      </c>
      <c r="K4983" s="7" t="n">
        <v>3.90000009536743</v>
      </c>
      <c r="L4983" s="7" t="n">
        <v>-123</v>
      </c>
      <c r="M4983" s="7" t="n">
        <v>0</v>
      </c>
      <c r="N4983" s="7" t="n">
        <v>1134395392</v>
      </c>
      <c r="O4983" s="7" t="n">
        <v>0</v>
      </c>
      <c r="P4983" s="7" t="n">
        <v>0.600000023841858</v>
      </c>
      <c r="Q4983" s="7" t="n">
        <v>0.600000023841858</v>
      </c>
      <c r="R4983" s="7" t="n">
        <v>0.600000023841858</v>
      </c>
      <c r="S4983" s="7" t="n">
        <v>103</v>
      </c>
    </row>
    <row r="4984" spans="1:11">
      <c r="A4984" t="s">
        <v>4</v>
      </c>
      <c r="B4984" s="4" t="s">
        <v>5</v>
      </c>
      <c r="C4984" s="4" t="s">
        <v>15</v>
      </c>
      <c r="D4984" s="4" t="s">
        <v>21</v>
      </c>
      <c r="E4984" s="4" t="s">
        <v>21</v>
      </c>
      <c r="F4984" s="4" t="s">
        <v>21</v>
      </c>
    </row>
    <row r="4985" spans="1:11">
      <c r="A4985" t="n">
        <v>41262</v>
      </c>
      <c r="B4985" s="32" t="n">
        <v>45</v>
      </c>
      <c r="C4985" s="7" t="n">
        <v>9</v>
      </c>
      <c r="D4985" s="7" t="n">
        <v>0.100000001490116</v>
      </c>
      <c r="E4985" s="7" t="n">
        <v>0.100000001490116</v>
      </c>
      <c r="F4985" s="7" t="n">
        <v>2</v>
      </c>
    </row>
    <row r="4986" spans="1:11">
      <c r="A4986" t="s">
        <v>4</v>
      </c>
      <c r="B4986" s="4" t="s">
        <v>5</v>
      </c>
      <c r="C4986" s="4" t="s">
        <v>15</v>
      </c>
      <c r="D4986" s="4" t="s">
        <v>10</v>
      </c>
      <c r="E4986" s="4" t="s">
        <v>21</v>
      </c>
      <c r="F4986" s="4" t="s">
        <v>10</v>
      </c>
      <c r="G4986" s="4" t="s">
        <v>9</v>
      </c>
      <c r="H4986" s="4" t="s">
        <v>9</v>
      </c>
      <c r="I4986" s="4" t="s">
        <v>10</v>
      </c>
      <c r="J4986" s="4" t="s">
        <v>10</v>
      </c>
      <c r="K4986" s="4" t="s">
        <v>9</v>
      </c>
      <c r="L4986" s="4" t="s">
        <v>9</v>
      </c>
      <c r="M4986" s="4" t="s">
        <v>9</v>
      </c>
      <c r="N4986" s="4" t="s">
        <v>9</v>
      </c>
      <c r="O4986" s="4" t="s">
        <v>6</v>
      </c>
    </row>
    <row r="4987" spans="1:11">
      <c r="A4987" t="n">
        <v>41276</v>
      </c>
      <c r="B4987" s="13" t="n">
        <v>50</v>
      </c>
      <c r="C4987" s="7" t="n">
        <v>0</v>
      </c>
      <c r="D4987" s="7" t="n">
        <v>2013</v>
      </c>
      <c r="E4987" s="7" t="n">
        <v>0.699999988079071</v>
      </c>
      <c r="F4987" s="7" t="n">
        <v>100</v>
      </c>
      <c r="G4987" s="7" t="n">
        <v>0</v>
      </c>
      <c r="H4987" s="7" t="n">
        <v>0</v>
      </c>
      <c r="I4987" s="7" t="n">
        <v>0</v>
      </c>
      <c r="J4987" s="7" t="n">
        <v>65533</v>
      </c>
      <c r="K4987" s="7" t="n">
        <v>0</v>
      </c>
      <c r="L4987" s="7" t="n">
        <v>0</v>
      </c>
      <c r="M4987" s="7" t="n">
        <v>0</v>
      </c>
      <c r="N4987" s="7" t="n">
        <v>0</v>
      </c>
      <c r="O4987" s="7" t="s">
        <v>14</v>
      </c>
    </row>
    <row r="4988" spans="1:11">
      <c r="A4988" t="s">
        <v>4</v>
      </c>
      <c r="B4988" s="4" t="s">
        <v>5</v>
      </c>
      <c r="C4988" s="4" t="s">
        <v>15</v>
      </c>
      <c r="D4988" s="4" t="s">
        <v>9</v>
      </c>
      <c r="E4988" s="4" t="s">
        <v>9</v>
      </c>
      <c r="F4988" s="4" t="s">
        <v>9</v>
      </c>
    </row>
    <row r="4989" spans="1:11">
      <c r="A4989" t="n">
        <v>41315</v>
      </c>
      <c r="B4989" s="13" t="n">
        <v>50</v>
      </c>
      <c r="C4989" s="7" t="n">
        <v>255</v>
      </c>
      <c r="D4989" s="7" t="n">
        <v>1050253722</v>
      </c>
      <c r="E4989" s="7" t="n">
        <v>1065353216</v>
      </c>
      <c r="F4989" s="7" t="n">
        <v>1045220557</v>
      </c>
    </row>
    <row r="4990" spans="1:11">
      <c r="A4990" t="s">
        <v>4</v>
      </c>
      <c r="B4990" s="4" t="s">
        <v>5</v>
      </c>
      <c r="C4990" s="4" t="s">
        <v>10</v>
      </c>
    </row>
    <row r="4991" spans="1:11">
      <c r="A4991" t="n">
        <v>41329</v>
      </c>
      <c r="B4991" s="26" t="n">
        <v>16</v>
      </c>
      <c r="C4991" s="7" t="n">
        <v>500</v>
      </c>
    </row>
    <row r="4992" spans="1:11">
      <c r="A4992" t="s">
        <v>4</v>
      </c>
      <c r="B4992" s="4" t="s">
        <v>5</v>
      </c>
      <c r="C4992" s="4" t="s">
        <v>15</v>
      </c>
      <c r="D4992" s="4" t="s">
        <v>10</v>
      </c>
      <c r="E4992" s="4" t="s">
        <v>21</v>
      </c>
    </row>
    <row r="4993" spans="1:19">
      <c r="A4993" t="n">
        <v>41332</v>
      </c>
      <c r="B4993" s="28" t="n">
        <v>58</v>
      </c>
      <c r="C4993" s="7" t="n">
        <v>101</v>
      </c>
      <c r="D4993" s="7" t="n">
        <v>300</v>
      </c>
      <c r="E4993" s="7" t="n">
        <v>1</v>
      </c>
    </row>
    <row r="4994" spans="1:19">
      <c r="A4994" t="s">
        <v>4</v>
      </c>
      <c r="B4994" s="4" t="s">
        <v>5</v>
      </c>
      <c r="C4994" s="4" t="s">
        <v>15</v>
      </c>
      <c r="D4994" s="4" t="s">
        <v>10</v>
      </c>
    </row>
    <row r="4995" spans="1:19">
      <c r="A4995" t="n">
        <v>41340</v>
      </c>
      <c r="B4995" s="28" t="n">
        <v>58</v>
      </c>
      <c r="C4995" s="7" t="n">
        <v>254</v>
      </c>
      <c r="D4995" s="7" t="n">
        <v>0</v>
      </c>
    </row>
    <row r="4996" spans="1:19">
      <c r="A4996" t="s">
        <v>4</v>
      </c>
      <c r="B4996" s="4" t="s">
        <v>5</v>
      </c>
      <c r="C4996" s="4" t="s">
        <v>15</v>
      </c>
      <c r="D4996" s="4" t="s">
        <v>15</v>
      </c>
      <c r="E4996" s="4" t="s">
        <v>21</v>
      </c>
      <c r="F4996" s="4" t="s">
        <v>21</v>
      </c>
      <c r="G4996" s="4" t="s">
        <v>21</v>
      </c>
      <c r="H4996" s="4" t="s">
        <v>10</v>
      </c>
    </row>
    <row r="4997" spans="1:19">
      <c r="A4997" t="n">
        <v>41344</v>
      </c>
      <c r="B4997" s="32" t="n">
        <v>45</v>
      </c>
      <c r="C4997" s="7" t="n">
        <v>2</v>
      </c>
      <c r="D4997" s="7" t="n">
        <v>3</v>
      </c>
      <c r="E4997" s="7" t="n">
        <v>-3.75999999046326</v>
      </c>
      <c r="F4997" s="7" t="n">
        <v>5.03000020980835</v>
      </c>
      <c r="G4997" s="7" t="n">
        <v>-125.680000305176</v>
      </c>
      <c r="H4997" s="7" t="n">
        <v>0</v>
      </c>
    </row>
    <row r="4998" spans="1:19">
      <c r="A4998" t="s">
        <v>4</v>
      </c>
      <c r="B4998" s="4" t="s">
        <v>5</v>
      </c>
      <c r="C4998" s="4" t="s">
        <v>15</v>
      </c>
      <c r="D4998" s="4" t="s">
        <v>15</v>
      </c>
      <c r="E4998" s="4" t="s">
        <v>21</v>
      </c>
      <c r="F4998" s="4" t="s">
        <v>21</v>
      </c>
      <c r="G4998" s="4" t="s">
        <v>21</v>
      </c>
      <c r="H4998" s="4" t="s">
        <v>10</v>
      </c>
      <c r="I4998" s="4" t="s">
        <v>15</v>
      </c>
    </row>
    <row r="4999" spans="1:19">
      <c r="A4999" t="n">
        <v>41361</v>
      </c>
      <c r="B4999" s="32" t="n">
        <v>45</v>
      </c>
      <c r="C4999" s="7" t="n">
        <v>4</v>
      </c>
      <c r="D4999" s="7" t="n">
        <v>3</v>
      </c>
      <c r="E4999" s="7" t="n">
        <v>0</v>
      </c>
      <c r="F4999" s="7" t="n">
        <v>154.880004882813</v>
      </c>
      <c r="G4999" s="7" t="n">
        <v>20</v>
      </c>
      <c r="H4999" s="7" t="n">
        <v>0</v>
      </c>
      <c r="I4999" s="7" t="n">
        <v>1</v>
      </c>
    </row>
    <row r="5000" spans="1:19">
      <c r="A5000" t="s">
        <v>4</v>
      </c>
      <c r="B5000" s="4" t="s">
        <v>5</v>
      </c>
      <c r="C5000" s="4" t="s">
        <v>15</v>
      </c>
      <c r="D5000" s="4" t="s">
        <v>15</v>
      </c>
      <c r="E5000" s="4" t="s">
        <v>21</v>
      </c>
      <c r="F5000" s="4" t="s">
        <v>10</v>
      </c>
    </row>
    <row r="5001" spans="1:19">
      <c r="A5001" t="n">
        <v>41379</v>
      </c>
      <c r="B5001" s="32" t="n">
        <v>45</v>
      </c>
      <c r="C5001" s="7" t="n">
        <v>5</v>
      </c>
      <c r="D5001" s="7" t="n">
        <v>3</v>
      </c>
      <c r="E5001" s="7" t="n">
        <v>10.5</v>
      </c>
      <c r="F5001" s="7" t="n">
        <v>0</v>
      </c>
    </row>
    <row r="5002" spans="1:19">
      <c r="A5002" t="s">
        <v>4</v>
      </c>
      <c r="B5002" s="4" t="s">
        <v>5</v>
      </c>
      <c r="C5002" s="4" t="s">
        <v>15</v>
      </c>
      <c r="D5002" s="4" t="s">
        <v>15</v>
      </c>
      <c r="E5002" s="4" t="s">
        <v>21</v>
      </c>
      <c r="F5002" s="4" t="s">
        <v>10</v>
      </c>
    </row>
    <row r="5003" spans="1:19">
      <c r="A5003" t="n">
        <v>41388</v>
      </c>
      <c r="B5003" s="32" t="n">
        <v>45</v>
      </c>
      <c r="C5003" s="7" t="n">
        <v>11</v>
      </c>
      <c r="D5003" s="7" t="n">
        <v>3</v>
      </c>
      <c r="E5003" s="7" t="n">
        <v>16.8999996185303</v>
      </c>
      <c r="F5003" s="7" t="n">
        <v>0</v>
      </c>
    </row>
    <row r="5004" spans="1:19">
      <c r="A5004" t="s">
        <v>4</v>
      </c>
      <c r="B5004" s="4" t="s">
        <v>5</v>
      </c>
      <c r="C5004" s="4" t="s">
        <v>15</v>
      </c>
      <c r="D5004" s="4" t="s">
        <v>15</v>
      </c>
      <c r="E5004" s="4" t="s">
        <v>21</v>
      </c>
      <c r="F5004" s="4" t="s">
        <v>21</v>
      </c>
      <c r="G5004" s="4" t="s">
        <v>21</v>
      </c>
      <c r="H5004" s="4" t="s">
        <v>10</v>
      </c>
      <c r="I5004" s="4" t="s">
        <v>15</v>
      </c>
    </row>
    <row r="5005" spans="1:19">
      <c r="A5005" t="n">
        <v>41397</v>
      </c>
      <c r="B5005" s="32" t="n">
        <v>45</v>
      </c>
      <c r="C5005" s="7" t="n">
        <v>4</v>
      </c>
      <c r="D5005" s="7" t="n">
        <v>3</v>
      </c>
      <c r="E5005" s="7" t="n">
        <v>0</v>
      </c>
      <c r="F5005" s="7" t="n">
        <v>154.880004882813</v>
      </c>
      <c r="G5005" s="7" t="n">
        <v>14</v>
      </c>
      <c r="H5005" s="7" t="n">
        <v>15000</v>
      </c>
      <c r="I5005" s="7" t="n">
        <v>1</v>
      </c>
    </row>
    <row r="5006" spans="1:19">
      <c r="A5006" t="s">
        <v>4</v>
      </c>
      <c r="B5006" s="4" t="s">
        <v>5</v>
      </c>
      <c r="C5006" s="4" t="s">
        <v>15</v>
      </c>
      <c r="D5006" s="4" t="s">
        <v>15</v>
      </c>
      <c r="E5006" s="4" t="s">
        <v>21</v>
      </c>
      <c r="F5006" s="4" t="s">
        <v>10</v>
      </c>
    </row>
    <row r="5007" spans="1:19">
      <c r="A5007" t="n">
        <v>41415</v>
      </c>
      <c r="B5007" s="32" t="n">
        <v>45</v>
      </c>
      <c r="C5007" s="7" t="n">
        <v>5</v>
      </c>
      <c r="D5007" s="7" t="n">
        <v>3</v>
      </c>
      <c r="E5007" s="7" t="n">
        <v>9.60000038146973</v>
      </c>
      <c r="F5007" s="7" t="n">
        <v>15000</v>
      </c>
    </row>
    <row r="5008" spans="1:19">
      <c r="A5008" t="s">
        <v>4</v>
      </c>
      <c r="B5008" s="4" t="s">
        <v>5</v>
      </c>
      <c r="C5008" s="4" t="s">
        <v>15</v>
      </c>
      <c r="D5008" s="4" t="s">
        <v>15</v>
      </c>
      <c r="E5008" s="4" t="s">
        <v>21</v>
      </c>
      <c r="F5008" s="4" t="s">
        <v>10</v>
      </c>
    </row>
    <row r="5009" spans="1:9">
      <c r="A5009" t="n">
        <v>41424</v>
      </c>
      <c r="B5009" s="32" t="n">
        <v>45</v>
      </c>
      <c r="C5009" s="7" t="n">
        <v>5</v>
      </c>
      <c r="D5009" s="7" t="n">
        <v>3</v>
      </c>
      <c r="E5009" s="7" t="n">
        <v>10.3000001907349</v>
      </c>
      <c r="F5009" s="7" t="n">
        <v>15000</v>
      </c>
    </row>
    <row r="5010" spans="1:9">
      <c r="A5010" t="s">
        <v>4</v>
      </c>
      <c r="B5010" s="4" t="s">
        <v>5</v>
      </c>
      <c r="C5010" s="4" t="s">
        <v>15</v>
      </c>
      <c r="D5010" s="4" t="s">
        <v>10</v>
      </c>
    </row>
    <row r="5011" spans="1:9">
      <c r="A5011" t="n">
        <v>41433</v>
      </c>
      <c r="B5011" s="28" t="n">
        <v>58</v>
      </c>
      <c r="C5011" s="7" t="n">
        <v>255</v>
      </c>
      <c r="D5011" s="7" t="n">
        <v>0</v>
      </c>
    </row>
    <row r="5012" spans="1:9">
      <c r="A5012" t="s">
        <v>4</v>
      </c>
      <c r="B5012" s="4" t="s">
        <v>5</v>
      </c>
      <c r="C5012" s="4" t="s">
        <v>10</v>
      </c>
    </row>
    <row r="5013" spans="1:9">
      <c r="A5013" t="n">
        <v>41437</v>
      </c>
      <c r="B5013" s="26" t="n">
        <v>16</v>
      </c>
      <c r="C5013" s="7" t="n">
        <v>1000</v>
      </c>
    </row>
    <row r="5014" spans="1:9">
      <c r="A5014" t="s">
        <v>4</v>
      </c>
      <c r="B5014" s="4" t="s">
        <v>5</v>
      </c>
      <c r="C5014" s="4" t="s">
        <v>15</v>
      </c>
      <c r="D5014" s="4" t="s">
        <v>10</v>
      </c>
      <c r="E5014" s="4" t="s">
        <v>21</v>
      </c>
    </row>
    <row r="5015" spans="1:9">
      <c r="A5015" t="n">
        <v>41440</v>
      </c>
      <c r="B5015" s="28" t="n">
        <v>58</v>
      </c>
      <c r="C5015" s="7" t="n">
        <v>3</v>
      </c>
      <c r="D5015" s="7" t="n">
        <v>0</v>
      </c>
      <c r="E5015" s="7" t="n">
        <v>1</v>
      </c>
    </row>
    <row r="5016" spans="1:9">
      <c r="A5016" t="s">
        <v>4</v>
      </c>
      <c r="B5016" s="4" t="s">
        <v>5</v>
      </c>
      <c r="C5016" s="4" t="s">
        <v>15</v>
      </c>
      <c r="D5016" s="4" t="s">
        <v>10</v>
      </c>
    </row>
    <row r="5017" spans="1:9">
      <c r="A5017" t="n">
        <v>41448</v>
      </c>
      <c r="B5017" s="28" t="n">
        <v>58</v>
      </c>
      <c r="C5017" s="7" t="n">
        <v>255</v>
      </c>
      <c r="D5017" s="7" t="n">
        <v>0</v>
      </c>
    </row>
    <row r="5018" spans="1:9">
      <c r="A5018" t="s">
        <v>4</v>
      </c>
      <c r="B5018" s="4" t="s">
        <v>5</v>
      </c>
      <c r="C5018" s="4" t="s">
        <v>15</v>
      </c>
      <c r="D5018" s="4" t="s">
        <v>10</v>
      </c>
      <c r="E5018" s="4" t="s">
        <v>21</v>
      </c>
    </row>
    <row r="5019" spans="1:9">
      <c r="A5019" t="n">
        <v>41452</v>
      </c>
      <c r="B5019" s="28" t="n">
        <v>58</v>
      </c>
      <c r="C5019" s="7" t="n">
        <v>103</v>
      </c>
      <c r="D5019" s="7" t="n">
        <v>1000</v>
      </c>
      <c r="E5019" s="7" t="n">
        <v>1</v>
      </c>
    </row>
    <row r="5020" spans="1:9">
      <c r="A5020" t="s">
        <v>4</v>
      </c>
      <c r="B5020" s="4" t="s">
        <v>5</v>
      </c>
      <c r="C5020" s="4" t="s">
        <v>15</v>
      </c>
      <c r="D5020" s="4" t="s">
        <v>10</v>
      </c>
      <c r="E5020" s="4" t="s">
        <v>15</v>
      </c>
    </row>
    <row r="5021" spans="1:9">
      <c r="A5021" t="n">
        <v>41460</v>
      </c>
      <c r="B5021" s="10" t="n">
        <v>39</v>
      </c>
      <c r="C5021" s="7" t="n">
        <v>13</v>
      </c>
      <c r="D5021" s="7" t="n">
        <v>65533</v>
      </c>
      <c r="E5021" s="7" t="n">
        <v>100</v>
      </c>
    </row>
    <row r="5022" spans="1:9">
      <c r="A5022" t="s">
        <v>4</v>
      </c>
      <c r="B5022" s="4" t="s">
        <v>5</v>
      </c>
      <c r="C5022" s="4" t="s">
        <v>15</v>
      </c>
      <c r="D5022" s="4" t="s">
        <v>10</v>
      </c>
      <c r="E5022" s="4" t="s">
        <v>15</v>
      </c>
    </row>
    <row r="5023" spans="1:9">
      <c r="A5023" t="n">
        <v>41465</v>
      </c>
      <c r="B5023" s="10" t="n">
        <v>39</v>
      </c>
      <c r="C5023" s="7" t="n">
        <v>13</v>
      </c>
      <c r="D5023" s="7" t="n">
        <v>65533</v>
      </c>
      <c r="E5023" s="7" t="n">
        <v>101</v>
      </c>
    </row>
    <row r="5024" spans="1:9">
      <c r="A5024" t="s">
        <v>4</v>
      </c>
      <c r="B5024" s="4" t="s">
        <v>5</v>
      </c>
      <c r="C5024" s="4" t="s">
        <v>15</v>
      </c>
      <c r="D5024" s="4" t="s">
        <v>10</v>
      </c>
      <c r="E5024" s="4" t="s">
        <v>15</v>
      </c>
    </row>
    <row r="5025" spans="1:6">
      <c r="A5025" t="n">
        <v>41470</v>
      </c>
      <c r="B5025" s="10" t="n">
        <v>39</v>
      </c>
      <c r="C5025" s="7" t="n">
        <v>13</v>
      </c>
      <c r="D5025" s="7" t="n">
        <v>65533</v>
      </c>
      <c r="E5025" s="7" t="n">
        <v>102</v>
      </c>
    </row>
    <row r="5026" spans="1:6">
      <c r="A5026" t="s">
        <v>4</v>
      </c>
      <c r="B5026" s="4" t="s">
        <v>5</v>
      </c>
      <c r="C5026" s="4" t="s">
        <v>15</v>
      </c>
      <c r="D5026" s="4" t="s">
        <v>10</v>
      </c>
      <c r="E5026" s="4" t="s">
        <v>15</v>
      </c>
    </row>
    <row r="5027" spans="1:6">
      <c r="A5027" t="n">
        <v>41475</v>
      </c>
      <c r="B5027" s="10" t="n">
        <v>39</v>
      </c>
      <c r="C5027" s="7" t="n">
        <v>13</v>
      </c>
      <c r="D5027" s="7" t="n">
        <v>65533</v>
      </c>
      <c r="E5027" s="7" t="n">
        <v>103</v>
      </c>
    </row>
    <row r="5028" spans="1:6">
      <c r="A5028" t="s">
        <v>4</v>
      </c>
      <c r="B5028" s="4" t="s">
        <v>5</v>
      </c>
      <c r="C5028" s="4" t="s">
        <v>15</v>
      </c>
      <c r="D5028" s="4" t="s">
        <v>10</v>
      </c>
    </row>
    <row r="5029" spans="1:6">
      <c r="A5029" t="n">
        <v>41480</v>
      </c>
      <c r="B5029" s="28" t="n">
        <v>58</v>
      </c>
      <c r="C5029" s="7" t="n">
        <v>255</v>
      </c>
      <c r="D5029" s="7" t="n">
        <v>0</v>
      </c>
    </row>
    <row r="5030" spans="1:6">
      <c r="A5030" t="s">
        <v>4</v>
      </c>
      <c r="B5030" s="4" t="s">
        <v>5</v>
      </c>
      <c r="C5030" s="4" t="s">
        <v>10</v>
      </c>
      <c r="D5030" s="4" t="s">
        <v>15</v>
      </c>
      <c r="E5030" s="4" t="s">
        <v>6</v>
      </c>
      <c r="F5030" s="4" t="s">
        <v>21</v>
      </c>
      <c r="G5030" s="4" t="s">
        <v>21</v>
      </c>
      <c r="H5030" s="4" t="s">
        <v>21</v>
      </c>
    </row>
    <row r="5031" spans="1:6">
      <c r="A5031" t="n">
        <v>41484</v>
      </c>
      <c r="B5031" s="50" t="n">
        <v>48</v>
      </c>
      <c r="C5031" s="7" t="n">
        <v>33</v>
      </c>
      <c r="D5031" s="7" t="n">
        <v>0</v>
      </c>
      <c r="E5031" s="7" t="s">
        <v>278</v>
      </c>
      <c r="F5031" s="7" t="n">
        <v>1</v>
      </c>
      <c r="G5031" s="7" t="n">
        <v>1</v>
      </c>
      <c r="H5031" s="7" t="n">
        <v>0</v>
      </c>
    </row>
    <row r="5032" spans="1:6">
      <c r="A5032" t="s">
        <v>4</v>
      </c>
      <c r="B5032" s="4" t="s">
        <v>5</v>
      </c>
      <c r="C5032" s="4" t="s">
        <v>10</v>
      </c>
      <c r="D5032" s="4" t="s">
        <v>15</v>
      </c>
      <c r="E5032" s="4" t="s">
        <v>6</v>
      </c>
      <c r="F5032" s="4" t="s">
        <v>21</v>
      </c>
      <c r="G5032" s="4" t="s">
        <v>21</v>
      </c>
      <c r="H5032" s="4" t="s">
        <v>21</v>
      </c>
    </row>
    <row r="5033" spans="1:6">
      <c r="A5033" t="n">
        <v>41510</v>
      </c>
      <c r="B5033" s="50" t="n">
        <v>48</v>
      </c>
      <c r="C5033" s="7" t="n">
        <v>16</v>
      </c>
      <c r="D5033" s="7" t="n">
        <v>0</v>
      </c>
      <c r="E5033" s="7" t="s">
        <v>274</v>
      </c>
      <c r="F5033" s="7" t="n">
        <v>1</v>
      </c>
      <c r="G5033" s="7" t="n">
        <v>1</v>
      </c>
      <c r="H5033" s="7" t="n">
        <v>0</v>
      </c>
    </row>
    <row r="5034" spans="1:6">
      <c r="A5034" t="s">
        <v>4</v>
      </c>
      <c r="B5034" s="4" t="s">
        <v>5</v>
      </c>
      <c r="C5034" s="4" t="s">
        <v>15</v>
      </c>
      <c r="D5034" s="4" t="s">
        <v>10</v>
      </c>
      <c r="E5034" s="4" t="s">
        <v>10</v>
      </c>
      <c r="F5034" s="4" t="s">
        <v>9</v>
      </c>
    </row>
    <row r="5035" spans="1:6">
      <c r="A5035" t="n">
        <v>41536</v>
      </c>
      <c r="B5035" s="59" t="n">
        <v>84</v>
      </c>
      <c r="C5035" s="7" t="n">
        <v>1</v>
      </c>
      <c r="D5035" s="7" t="n">
        <v>0</v>
      </c>
      <c r="E5035" s="7" t="n">
        <v>1000</v>
      </c>
      <c r="F5035" s="7" t="n">
        <v>0</v>
      </c>
    </row>
    <row r="5036" spans="1:6">
      <c r="A5036" t="s">
        <v>4</v>
      </c>
      <c r="B5036" s="4" t="s">
        <v>5</v>
      </c>
      <c r="C5036" s="4" t="s">
        <v>15</v>
      </c>
      <c r="D5036" s="4" t="s">
        <v>10</v>
      </c>
      <c r="E5036" s="4" t="s">
        <v>6</v>
      </c>
    </row>
    <row r="5037" spans="1:6">
      <c r="A5037" t="n">
        <v>41546</v>
      </c>
      <c r="B5037" s="47" t="n">
        <v>51</v>
      </c>
      <c r="C5037" s="7" t="n">
        <v>4</v>
      </c>
      <c r="D5037" s="7" t="n">
        <v>29</v>
      </c>
      <c r="E5037" s="7" t="s">
        <v>108</v>
      </c>
    </row>
    <row r="5038" spans="1:6">
      <c r="A5038" t="s">
        <v>4</v>
      </c>
      <c r="B5038" s="4" t="s">
        <v>5</v>
      </c>
      <c r="C5038" s="4" t="s">
        <v>10</v>
      </c>
    </row>
    <row r="5039" spans="1:6">
      <c r="A5039" t="n">
        <v>41560</v>
      </c>
      <c r="B5039" s="26" t="n">
        <v>16</v>
      </c>
      <c r="C5039" s="7" t="n">
        <v>0</v>
      </c>
    </row>
    <row r="5040" spans="1:6">
      <c r="A5040" t="s">
        <v>4</v>
      </c>
      <c r="B5040" s="4" t="s">
        <v>5</v>
      </c>
      <c r="C5040" s="4" t="s">
        <v>10</v>
      </c>
      <c r="D5040" s="4" t="s">
        <v>15</v>
      </c>
      <c r="E5040" s="4" t="s">
        <v>9</v>
      </c>
      <c r="F5040" s="4" t="s">
        <v>109</v>
      </c>
      <c r="G5040" s="4" t="s">
        <v>15</v>
      </c>
      <c r="H5040" s="4" t="s">
        <v>15</v>
      </c>
    </row>
    <row r="5041" spans="1:8">
      <c r="A5041" t="n">
        <v>41563</v>
      </c>
      <c r="B5041" s="53" t="n">
        <v>26</v>
      </c>
      <c r="C5041" s="7" t="n">
        <v>29</v>
      </c>
      <c r="D5041" s="7" t="n">
        <v>17</v>
      </c>
      <c r="E5041" s="7" t="n">
        <v>39454</v>
      </c>
      <c r="F5041" s="7" t="s">
        <v>396</v>
      </c>
      <c r="G5041" s="7" t="n">
        <v>2</v>
      </c>
      <c r="H5041" s="7" t="n">
        <v>0</v>
      </c>
    </row>
    <row r="5042" spans="1:8">
      <c r="A5042" t="s">
        <v>4</v>
      </c>
      <c r="B5042" s="4" t="s">
        <v>5</v>
      </c>
    </row>
    <row r="5043" spans="1:8">
      <c r="A5043" t="n">
        <v>41625</v>
      </c>
      <c r="B5043" s="54" t="n">
        <v>28</v>
      </c>
    </row>
    <row r="5044" spans="1:8">
      <c r="A5044" t="s">
        <v>4</v>
      </c>
      <c r="B5044" s="4" t="s">
        <v>5</v>
      </c>
      <c r="C5044" s="4" t="s">
        <v>15</v>
      </c>
      <c r="D5044" s="4" t="s">
        <v>10</v>
      </c>
      <c r="E5044" s="4" t="s">
        <v>21</v>
      </c>
      <c r="F5044" s="4" t="s">
        <v>10</v>
      </c>
      <c r="G5044" s="4" t="s">
        <v>9</v>
      </c>
      <c r="H5044" s="4" t="s">
        <v>9</v>
      </c>
      <c r="I5044" s="4" t="s">
        <v>10</v>
      </c>
      <c r="J5044" s="4" t="s">
        <v>10</v>
      </c>
      <c r="K5044" s="4" t="s">
        <v>9</v>
      </c>
      <c r="L5044" s="4" t="s">
        <v>9</v>
      </c>
      <c r="M5044" s="4" t="s">
        <v>9</v>
      </c>
      <c r="N5044" s="4" t="s">
        <v>9</v>
      </c>
      <c r="O5044" s="4" t="s">
        <v>6</v>
      </c>
    </row>
    <row r="5045" spans="1:8">
      <c r="A5045" t="n">
        <v>41626</v>
      </c>
      <c r="B5045" s="13" t="n">
        <v>50</v>
      </c>
      <c r="C5045" s="7" t="n">
        <v>0</v>
      </c>
      <c r="D5045" s="7" t="n">
        <v>14012</v>
      </c>
      <c r="E5045" s="7" t="n">
        <v>1</v>
      </c>
      <c r="F5045" s="7" t="n">
        <v>0</v>
      </c>
      <c r="G5045" s="7" t="n">
        <v>0</v>
      </c>
      <c r="H5045" s="7" t="n">
        <v>0</v>
      </c>
      <c r="I5045" s="7" t="n">
        <v>0</v>
      </c>
      <c r="J5045" s="7" t="n">
        <v>65533</v>
      </c>
      <c r="K5045" s="7" t="n">
        <v>0</v>
      </c>
      <c r="L5045" s="7" t="n">
        <v>0</v>
      </c>
      <c r="M5045" s="7" t="n">
        <v>0</v>
      </c>
      <c r="N5045" s="7" t="n">
        <v>0</v>
      </c>
      <c r="O5045" s="7" t="s">
        <v>14</v>
      </c>
    </row>
    <row r="5046" spans="1:8">
      <c r="A5046" t="s">
        <v>4</v>
      </c>
      <c r="B5046" s="4" t="s">
        <v>5</v>
      </c>
      <c r="C5046" s="4" t="s">
        <v>15</v>
      </c>
      <c r="D5046" s="4" t="s">
        <v>10</v>
      </c>
      <c r="E5046" s="4" t="s">
        <v>10</v>
      </c>
      <c r="F5046" s="4" t="s">
        <v>10</v>
      </c>
      <c r="G5046" s="4" t="s">
        <v>10</v>
      </c>
      <c r="H5046" s="4" t="s">
        <v>10</v>
      </c>
      <c r="I5046" s="4" t="s">
        <v>6</v>
      </c>
      <c r="J5046" s="4" t="s">
        <v>21</v>
      </c>
      <c r="K5046" s="4" t="s">
        <v>21</v>
      </c>
      <c r="L5046" s="4" t="s">
        <v>21</v>
      </c>
      <c r="M5046" s="4" t="s">
        <v>9</v>
      </c>
      <c r="N5046" s="4" t="s">
        <v>9</v>
      </c>
      <c r="O5046" s="4" t="s">
        <v>21</v>
      </c>
      <c r="P5046" s="4" t="s">
        <v>21</v>
      </c>
      <c r="Q5046" s="4" t="s">
        <v>21</v>
      </c>
      <c r="R5046" s="4" t="s">
        <v>21</v>
      </c>
      <c r="S5046" s="4" t="s">
        <v>15</v>
      </c>
    </row>
    <row r="5047" spans="1:8">
      <c r="A5047" t="n">
        <v>41665</v>
      </c>
      <c r="B5047" s="10" t="n">
        <v>39</v>
      </c>
      <c r="C5047" s="7" t="n">
        <v>12</v>
      </c>
      <c r="D5047" s="7" t="n">
        <v>33</v>
      </c>
      <c r="E5047" s="7" t="n">
        <v>203</v>
      </c>
      <c r="F5047" s="7" t="n">
        <v>0</v>
      </c>
      <c r="G5047" s="7" t="n">
        <v>33</v>
      </c>
      <c r="H5047" s="7" t="n">
        <v>3</v>
      </c>
      <c r="I5047" s="7" t="s">
        <v>14</v>
      </c>
      <c r="J5047" s="7" t="n">
        <v>0</v>
      </c>
      <c r="K5047" s="7" t="n">
        <v>0</v>
      </c>
      <c r="L5047" s="7" t="n">
        <v>0</v>
      </c>
      <c r="M5047" s="7" t="n">
        <v>0</v>
      </c>
      <c r="N5047" s="7" t="n">
        <v>0</v>
      </c>
      <c r="O5047" s="7" t="n">
        <v>0</v>
      </c>
      <c r="P5047" s="7" t="n">
        <v>1</v>
      </c>
      <c r="Q5047" s="7" t="n">
        <v>1</v>
      </c>
      <c r="R5047" s="7" t="n">
        <v>1</v>
      </c>
      <c r="S5047" s="7" t="n">
        <v>255</v>
      </c>
    </row>
    <row r="5048" spans="1:8">
      <c r="A5048" t="s">
        <v>4</v>
      </c>
      <c r="B5048" s="4" t="s">
        <v>5</v>
      </c>
      <c r="C5048" s="4" t="s">
        <v>15</v>
      </c>
      <c r="D5048" s="4" t="s">
        <v>10</v>
      </c>
      <c r="E5048" s="4" t="s">
        <v>10</v>
      </c>
      <c r="F5048" s="4" t="s">
        <v>10</v>
      </c>
      <c r="G5048" s="4" t="s">
        <v>10</v>
      </c>
      <c r="H5048" s="4" t="s">
        <v>10</v>
      </c>
      <c r="I5048" s="4" t="s">
        <v>6</v>
      </c>
      <c r="J5048" s="4" t="s">
        <v>21</v>
      </c>
      <c r="K5048" s="4" t="s">
        <v>21</v>
      </c>
      <c r="L5048" s="4" t="s">
        <v>21</v>
      </c>
      <c r="M5048" s="4" t="s">
        <v>9</v>
      </c>
      <c r="N5048" s="4" t="s">
        <v>9</v>
      </c>
      <c r="O5048" s="4" t="s">
        <v>21</v>
      </c>
      <c r="P5048" s="4" t="s">
        <v>21</v>
      </c>
      <c r="Q5048" s="4" t="s">
        <v>21</v>
      </c>
      <c r="R5048" s="4" t="s">
        <v>21</v>
      </c>
      <c r="S5048" s="4" t="s">
        <v>15</v>
      </c>
    </row>
    <row r="5049" spans="1:8">
      <c r="A5049" t="n">
        <v>41715</v>
      </c>
      <c r="B5049" s="10" t="n">
        <v>39</v>
      </c>
      <c r="C5049" s="7" t="n">
        <v>12</v>
      </c>
      <c r="D5049" s="7" t="n">
        <v>16</v>
      </c>
      <c r="E5049" s="7" t="n">
        <v>203</v>
      </c>
      <c r="F5049" s="7" t="n">
        <v>0</v>
      </c>
      <c r="G5049" s="7" t="n">
        <v>16</v>
      </c>
      <c r="H5049" s="7" t="n">
        <v>3</v>
      </c>
      <c r="I5049" s="7" t="s">
        <v>14</v>
      </c>
      <c r="J5049" s="7" t="n">
        <v>0</v>
      </c>
      <c r="K5049" s="7" t="n">
        <v>0</v>
      </c>
      <c r="L5049" s="7" t="n">
        <v>0</v>
      </c>
      <c r="M5049" s="7" t="n">
        <v>0</v>
      </c>
      <c r="N5049" s="7" t="n">
        <v>0</v>
      </c>
      <c r="O5049" s="7" t="n">
        <v>0</v>
      </c>
      <c r="P5049" s="7" t="n">
        <v>1</v>
      </c>
      <c r="Q5049" s="7" t="n">
        <v>1</v>
      </c>
      <c r="R5049" s="7" t="n">
        <v>1</v>
      </c>
      <c r="S5049" s="7" t="n">
        <v>255</v>
      </c>
    </row>
    <row r="5050" spans="1:8">
      <c r="A5050" t="s">
        <v>4</v>
      </c>
      <c r="B5050" s="4" t="s">
        <v>5</v>
      </c>
      <c r="C5050" s="4" t="s">
        <v>10</v>
      </c>
    </row>
    <row r="5051" spans="1:8">
      <c r="A5051" t="n">
        <v>41765</v>
      </c>
      <c r="B5051" s="26" t="n">
        <v>16</v>
      </c>
      <c r="C5051" s="7" t="n">
        <v>500</v>
      </c>
    </row>
    <row r="5052" spans="1:8">
      <c r="A5052" t="s">
        <v>4</v>
      </c>
      <c r="B5052" s="4" t="s">
        <v>5</v>
      </c>
      <c r="C5052" s="4" t="s">
        <v>15</v>
      </c>
      <c r="D5052" s="4" t="s">
        <v>10</v>
      </c>
      <c r="E5052" s="4" t="s">
        <v>6</v>
      </c>
    </row>
    <row r="5053" spans="1:8">
      <c r="A5053" t="n">
        <v>41768</v>
      </c>
      <c r="B5053" s="47" t="n">
        <v>51</v>
      </c>
      <c r="C5053" s="7" t="n">
        <v>4</v>
      </c>
      <c r="D5053" s="7" t="n">
        <v>28</v>
      </c>
      <c r="E5053" s="7" t="s">
        <v>122</v>
      </c>
    </row>
    <row r="5054" spans="1:8">
      <c r="A5054" t="s">
        <v>4</v>
      </c>
      <c r="B5054" s="4" t="s">
        <v>5</v>
      </c>
      <c r="C5054" s="4" t="s">
        <v>10</v>
      </c>
    </row>
    <row r="5055" spans="1:8">
      <c r="A5055" t="n">
        <v>41781</v>
      </c>
      <c r="B5055" s="26" t="n">
        <v>16</v>
      </c>
      <c r="C5055" s="7" t="n">
        <v>0</v>
      </c>
    </row>
    <row r="5056" spans="1:8">
      <c r="A5056" t="s">
        <v>4</v>
      </c>
      <c r="B5056" s="4" t="s">
        <v>5</v>
      </c>
      <c r="C5056" s="4" t="s">
        <v>10</v>
      </c>
      <c r="D5056" s="4" t="s">
        <v>15</v>
      </c>
      <c r="E5056" s="4" t="s">
        <v>9</v>
      </c>
      <c r="F5056" s="4" t="s">
        <v>109</v>
      </c>
      <c r="G5056" s="4" t="s">
        <v>15</v>
      </c>
      <c r="H5056" s="4" t="s">
        <v>15</v>
      </c>
    </row>
    <row r="5057" spans="1:19">
      <c r="A5057" t="n">
        <v>41784</v>
      </c>
      <c r="B5057" s="53" t="n">
        <v>26</v>
      </c>
      <c r="C5057" s="7" t="n">
        <v>28</v>
      </c>
      <c r="D5057" s="7" t="n">
        <v>17</v>
      </c>
      <c r="E5057" s="7" t="n">
        <v>33441</v>
      </c>
      <c r="F5057" s="7" t="s">
        <v>397</v>
      </c>
      <c r="G5057" s="7" t="n">
        <v>2</v>
      </c>
      <c r="H5057" s="7" t="n">
        <v>0</v>
      </c>
    </row>
    <row r="5058" spans="1:19">
      <c r="A5058" t="s">
        <v>4</v>
      </c>
      <c r="B5058" s="4" t="s">
        <v>5</v>
      </c>
    </row>
    <row r="5059" spans="1:19">
      <c r="A5059" t="n">
        <v>41887</v>
      </c>
      <c r="B5059" s="54" t="n">
        <v>28</v>
      </c>
    </row>
    <row r="5060" spans="1:19">
      <c r="A5060" t="s">
        <v>4</v>
      </c>
      <c r="B5060" s="4" t="s">
        <v>5</v>
      </c>
      <c r="C5060" s="4" t="s">
        <v>15</v>
      </c>
      <c r="D5060" s="4" t="s">
        <v>10</v>
      </c>
      <c r="E5060" s="4" t="s">
        <v>21</v>
      </c>
      <c r="F5060" s="4" t="s">
        <v>10</v>
      </c>
      <c r="G5060" s="4" t="s">
        <v>9</v>
      </c>
      <c r="H5060" s="4" t="s">
        <v>9</v>
      </c>
      <c r="I5060" s="4" t="s">
        <v>10</v>
      </c>
      <c r="J5060" s="4" t="s">
        <v>10</v>
      </c>
      <c r="K5060" s="4" t="s">
        <v>9</v>
      </c>
      <c r="L5060" s="4" t="s">
        <v>9</v>
      </c>
      <c r="M5060" s="4" t="s">
        <v>9</v>
      </c>
      <c r="N5060" s="4" t="s">
        <v>9</v>
      </c>
      <c r="O5060" s="4" t="s">
        <v>6</v>
      </c>
    </row>
    <row r="5061" spans="1:19">
      <c r="A5061" t="n">
        <v>41888</v>
      </c>
      <c r="B5061" s="13" t="n">
        <v>50</v>
      </c>
      <c r="C5061" s="7" t="n">
        <v>0</v>
      </c>
      <c r="D5061" s="7" t="n">
        <v>14012</v>
      </c>
      <c r="E5061" s="7" t="n">
        <v>1</v>
      </c>
      <c r="F5061" s="7" t="n">
        <v>0</v>
      </c>
      <c r="G5061" s="7" t="n">
        <v>0</v>
      </c>
      <c r="H5061" s="7" t="n">
        <v>0</v>
      </c>
      <c r="I5061" s="7" t="n">
        <v>0</v>
      </c>
      <c r="J5061" s="7" t="n">
        <v>65533</v>
      </c>
      <c r="K5061" s="7" t="n">
        <v>0</v>
      </c>
      <c r="L5061" s="7" t="n">
        <v>0</v>
      </c>
      <c r="M5061" s="7" t="n">
        <v>0</v>
      </c>
      <c r="N5061" s="7" t="n">
        <v>0</v>
      </c>
      <c r="O5061" s="7" t="s">
        <v>14</v>
      </c>
    </row>
    <row r="5062" spans="1:19">
      <c r="A5062" t="s">
        <v>4</v>
      </c>
      <c r="B5062" s="4" t="s">
        <v>5</v>
      </c>
      <c r="C5062" s="4" t="s">
        <v>15</v>
      </c>
      <c r="D5062" s="4" t="s">
        <v>10</v>
      </c>
      <c r="E5062" s="4" t="s">
        <v>10</v>
      </c>
      <c r="F5062" s="4" t="s">
        <v>10</v>
      </c>
      <c r="G5062" s="4" t="s">
        <v>10</v>
      </c>
      <c r="H5062" s="4" t="s">
        <v>10</v>
      </c>
      <c r="I5062" s="4" t="s">
        <v>6</v>
      </c>
      <c r="J5062" s="4" t="s">
        <v>21</v>
      </c>
      <c r="K5062" s="4" t="s">
        <v>21</v>
      </c>
      <c r="L5062" s="4" t="s">
        <v>21</v>
      </c>
      <c r="M5062" s="4" t="s">
        <v>9</v>
      </c>
      <c r="N5062" s="4" t="s">
        <v>9</v>
      </c>
      <c r="O5062" s="4" t="s">
        <v>21</v>
      </c>
      <c r="P5062" s="4" t="s">
        <v>21</v>
      </c>
      <c r="Q5062" s="4" t="s">
        <v>21</v>
      </c>
      <c r="R5062" s="4" t="s">
        <v>21</v>
      </c>
      <c r="S5062" s="4" t="s">
        <v>15</v>
      </c>
    </row>
    <row r="5063" spans="1:19">
      <c r="A5063" t="n">
        <v>41927</v>
      </c>
      <c r="B5063" s="10" t="n">
        <v>39</v>
      </c>
      <c r="C5063" s="7" t="n">
        <v>12</v>
      </c>
      <c r="D5063" s="7" t="n">
        <v>28</v>
      </c>
      <c r="E5063" s="7" t="n">
        <v>202</v>
      </c>
      <c r="F5063" s="7" t="n">
        <v>0</v>
      </c>
      <c r="G5063" s="7" t="n">
        <v>28</v>
      </c>
      <c r="H5063" s="7" t="n">
        <v>3</v>
      </c>
      <c r="I5063" s="7" t="s">
        <v>14</v>
      </c>
      <c r="J5063" s="7" t="n">
        <v>0</v>
      </c>
      <c r="K5063" s="7" t="n">
        <v>0</v>
      </c>
      <c r="L5063" s="7" t="n">
        <v>0</v>
      </c>
      <c r="M5063" s="7" t="n">
        <v>0</v>
      </c>
      <c r="N5063" s="7" t="n">
        <v>0</v>
      </c>
      <c r="O5063" s="7" t="n">
        <v>0</v>
      </c>
      <c r="P5063" s="7" t="n">
        <v>1</v>
      </c>
      <c r="Q5063" s="7" t="n">
        <v>1</v>
      </c>
      <c r="R5063" s="7" t="n">
        <v>1</v>
      </c>
      <c r="S5063" s="7" t="n">
        <v>255</v>
      </c>
    </row>
    <row r="5064" spans="1:19">
      <c r="A5064" t="s">
        <v>4</v>
      </c>
      <c r="B5064" s="4" t="s">
        <v>5</v>
      </c>
      <c r="C5064" s="4" t="s">
        <v>10</v>
      </c>
      <c r="D5064" s="4" t="s">
        <v>15</v>
      </c>
      <c r="E5064" s="4" t="s">
        <v>6</v>
      </c>
      <c r="F5064" s="4" t="s">
        <v>21</v>
      </c>
      <c r="G5064" s="4" t="s">
        <v>21</v>
      </c>
      <c r="H5064" s="4" t="s">
        <v>21</v>
      </c>
    </row>
    <row r="5065" spans="1:19">
      <c r="A5065" t="n">
        <v>41977</v>
      </c>
      <c r="B5065" s="50" t="n">
        <v>48</v>
      </c>
      <c r="C5065" s="7" t="n">
        <v>28</v>
      </c>
      <c r="D5065" s="7" t="n">
        <v>0</v>
      </c>
      <c r="E5065" s="7" t="s">
        <v>100</v>
      </c>
      <c r="F5065" s="7" t="n">
        <v>1</v>
      </c>
      <c r="G5065" s="7" t="n">
        <v>1</v>
      </c>
      <c r="H5065" s="7" t="n">
        <v>0</v>
      </c>
    </row>
    <row r="5066" spans="1:19">
      <c r="A5066" t="s">
        <v>4</v>
      </c>
      <c r="B5066" s="4" t="s">
        <v>5</v>
      </c>
      <c r="C5066" s="4" t="s">
        <v>10</v>
      </c>
    </row>
    <row r="5067" spans="1:19">
      <c r="A5067" t="n">
        <v>42006</v>
      </c>
      <c r="B5067" s="26" t="n">
        <v>16</v>
      </c>
      <c r="C5067" s="7" t="n">
        <v>1800</v>
      </c>
    </row>
    <row r="5068" spans="1:19">
      <c r="A5068" t="s">
        <v>4</v>
      </c>
      <c r="B5068" s="4" t="s">
        <v>5</v>
      </c>
      <c r="C5068" s="4" t="s">
        <v>15</v>
      </c>
      <c r="D5068" s="4" t="s">
        <v>21</v>
      </c>
      <c r="E5068" s="4" t="s">
        <v>21</v>
      </c>
      <c r="F5068" s="4" t="s">
        <v>21</v>
      </c>
    </row>
    <row r="5069" spans="1:19">
      <c r="A5069" t="n">
        <v>42009</v>
      </c>
      <c r="B5069" s="32" t="n">
        <v>45</v>
      </c>
      <c r="C5069" s="7" t="n">
        <v>9</v>
      </c>
      <c r="D5069" s="7" t="n">
        <v>0.0500000007450581</v>
      </c>
      <c r="E5069" s="7" t="n">
        <v>0.0500000007450581</v>
      </c>
      <c r="F5069" s="7" t="n">
        <v>0.200000002980232</v>
      </c>
    </row>
    <row r="5070" spans="1:19">
      <c r="A5070" t="s">
        <v>4</v>
      </c>
      <c r="B5070" s="4" t="s">
        <v>5</v>
      </c>
      <c r="C5070" s="4" t="s">
        <v>15</v>
      </c>
      <c r="D5070" s="4" t="s">
        <v>10</v>
      </c>
      <c r="E5070" s="4" t="s">
        <v>6</v>
      </c>
    </row>
    <row r="5071" spans="1:19">
      <c r="A5071" t="n">
        <v>42023</v>
      </c>
      <c r="B5071" s="47" t="n">
        <v>51</v>
      </c>
      <c r="C5071" s="7" t="n">
        <v>4</v>
      </c>
      <c r="D5071" s="7" t="n">
        <v>28</v>
      </c>
      <c r="E5071" s="7" t="s">
        <v>173</v>
      </c>
    </row>
    <row r="5072" spans="1:19">
      <c r="A5072" t="s">
        <v>4</v>
      </c>
      <c r="B5072" s="4" t="s">
        <v>5</v>
      </c>
      <c r="C5072" s="4" t="s">
        <v>10</v>
      </c>
    </row>
    <row r="5073" spans="1:19">
      <c r="A5073" t="n">
        <v>42036</v>
      </c>
      <c r="B5073" s="26" t="n">
        <v>16</v>
      </c>
      <c r="C5073" s="7" t="n">
        <v>0</v>
      </c>
    </row>
    <row r="5074" spans="1:19">
      <c r="A5074" t="s">
        <v>4</v>
      </c>
      <c r="B5074" s="4" t="s">
        <v>5</v>
      </c>
      <c r="C5074" s="4" t="s">
        <v>10</v>
      </c>
      <c r="D5074" s="4" t="s">
        <v>15</v>
      </c>
      <c r="E5074" s="4" t="s">
        <v>9</v>
      </c>
      <c r="F5074" s="4" t="s">
        <v>109</v>
      </c>
      <c r="G5074" s="4" t="s">
        <v>15</v>
      </c>
      <c r="H5074" s="4" t="s">
        <v>15</v>
      </c>
    </row>
    <row r="5075" spans="1:19">
      <c r="A5075" t="n">
        <v>42039</v>
      </c>
      <c r="B5075" s="53" t="n">
        <v>26</v>
      </c>
      <c r="C5075" s="7" t="n">
        <v>28</v>
      </c>
      <c r="D5075" s="7" t="n">
        <v>17</v>
      </c>
      <c r="E5075" s="7" t="n">
        <v>33442</v>
      </c>
      <c r="F5075" s="7" t="s">
        <v>398</v>
      </c>
      <c r="G5075" s="7" t="n">
        <v>2</v>
      </c>
      <c r="H5075" s="7" t="n">
        <v>0</v>
      </c>
    </row>
    <row r="5076" spans="1:19">
      <c r="A5076" t="s">
        <v>4</v>
      </c>
      <c r="B5076" s="4" t="s">
        <v>5</v>
      </c>
    </row>
    <row r="5077" spans="1:19">
      <c r="A5077" t="n">
        <v>42139</v>
      </c>
      <c r="B5077" s="54" t="n">
        <v>28</v>
      </c>
    </row>
    <row r="5078" spans="1:19">
      <c r="A5078" t="s">
        <v>4</v>
      </c>
      <c r="B5078" s="4" t="s">
        <v>5</v>
      </c>
      <c r="C5078" s="4" t="s">
        <v>10</v>
      </c>
      <c r="D5078" s="4" t="s">
        <v>10</v>
      </c>
      <c r="E5078" s="4" t="s">
        <v>10</v>
      </c>
    </row>
    <row r="5079" spans="1:19">
      <c r="A5079" t="n">
        <v>42140</v>
      </c>
      <c r="B5079" s="67" t="n">
        <v>61</v>
      </c>
      <c r="C5079" s="7" t="n">
        <v>29</v>
      </c>
      <c r="D5079" s="7" t="n">
        <v>28</v>
      </c>
      <c r="E5079" s="7" t="n">
        <v>1000</v>
      </c>
    </row>
    <row r="5080" spans="1:19">
      <c r="A5080" t="s">
        <v>4</v>
      </c>
      <c r="B5080" s="4" t="s">
        <v>5</v>
      </c>
      <c r="C5080" s="4" t="s">
        <v>10</v>
      </c>
    </row>
    <row r="5081" spans="1:19">
      <c r="A5081" t="n">
        <v>42147</v>
      </c>
      <c r="B5081" s="26" t="n">
        <v>16</v>
      </c>
      <c r="C5081" s="7" t="n">
        <v>500</v>
      </c>
    </row>
    <row r="5082" spans="1:19">
      <c r="A5082" t="s">
        <v>4</v>
      </c>
      <c r="B5082" s="4" t="s">
        <v>5</v>
      </c>
      <c r="C5082" s="4" t="s">
        <v>15</v>
      </c>
      <c r="D5082" s="4" t="s">
        <v>21</v>
      </c>
      <c r="E5082" s="4" t="s">
        <v>21</v>
      </c>
      <c r="F5082" s="4" t="s">
        <v>21</v>
      </c>
    </row>
    <row r="5083" spans="1:19">
      <c r="A5083" t="n">
        <v>42150</v>
      </c>
      <c r="B5083" s="32" t="n">
        <v>45</v>
      </c>
      <c r="C5083" s="7" t="n">
        <v>9</v>
      </c>
      <c r="D5083" s="7" t="n">
        <v>0.0500000007450581</v>
      </c>
      <c r="E5083" s="7" t="n">
        <v>0.0500000007450581</v>
      </c>
      <c r="F5083" s="7" t="n">
        <v>0.200000002980232</v>
      </c>
    </row>
    <row r="5084" spans="1:19">
      <c r="A5084" t="s">
        <v>4</v>
      </c>
      <c r="B5084" s="4" t="s">
        <v>5</v>
      </c>
      <c r="C5084" s="4" t="s">
        <v>15</v>
      </c>
      <c r="D5084" s="4" t="s">
        <v>10</v>
      </c>
      <c r="E5084" s="4" t="s">
        <v>6</v>
      </c>
    </row>
    <row r="5085" spans="1:19">
      <c r="A5085" t="n">
        <v>42164</v>
      </c>
      <c r="B5085" s="47" t="n">
        <v>51</v>
      </c>
      <c r="C5085" s="7" t="n">
        <v>4</v>
      </c>
      <c r="D5085" s="7" t="n">
        <v>29</v>
      </c>
      <c r="E5085" s="7" t="s">
        <v>193</v>
      </c>
    </row>
    <row r="5086" spans="1:19">
      <c r="A5086" t="s">
        <v>4</v>
      </c>
      <c r="B5086" s="4" t="s">
        <v>5</v>
      </c>
      <c r="C5086" s="4" t="s">
        <v>10</v>
      </c>
    </row>
    <row r="5087" spans="1:19">
      <c r="A5087" t="n">
        <v>42178</v>
      </c>
      <c r="B5087" s="26" t="n">
        <v>16</v>
      </c>
      <c r="C5087" s="7" t="n">
        <v>0</v>
      </c>
    </row>
    <row r="5088" spans="1:19">
      <c r="A5088" t="s">
        <v>4</v>
      </c>
      <c r="B5088" s="4" t="s">
        <v>5</v>
      </c>
      <c r="C5088" s="4" t="s">
        <v>10</v>
      </c>
      <c r="D5088" s="4" t="s">
        <v>15</v>
      </c>
      <c r="E5088" s="4" t="s">
        <v>9</v>
      </c>
      <c r="F5088" s="4" t="s">
        <v>109</v>
      </c>
      <c r="G5088" s="4" t="s">
        <v>15</v>
      </c>
      <c r="H5088" s="4" t="s">
        <v>15</v>
      </c>
    </row>
    <row r="5089" spans="1:8">
      <c r="A5089" t="n">
        <v>42181</v>
      </c>
      <c r="B5089" s="53" t="n">
        <v>26</v>
      </c>
      <c r="C5089" s="7" t="n">
        <v>29</v>
      </c>
      <c r="D5089" s="7" t="n">
        <v>17</v>
      </c>
      <c r="E5089" s="7" t="n">
        <v>39455</v>
      </c>
      <c r="F5089" s="7" t="s">
        <v>399</v>
      </c>
      <c r="G5089" s="7" t="n">
        <v>2</v>
      </c>
      <c r="H5089" s="7" t="n">
        <v>0</v>
      </c>
    </row>
    <row r="5090" spans="1:8">
      <c r="A5090" t="s">
        <v>4</v>
      </c>
      <c r="B5090" s="4" t="s">
        <v>5</v>
      </c>
    </row>
    <row r="5091" spans="1:8">
      <c r="A5091" t="n">
        <v>42247</v>
      </c>
      <c r="B5091" s="54" t="n">
        <v>28</v>
      </c>
    </row>
    <row r="5092" spans="1:8">
      <c r="A5092" t="s">
        <v>4</v>
      </c>
      <c r="B5092" s="4" t="s">
        <v>5</v>
      </c>
      <c r="C5092" s="4" t="s">
        <v>10</v>
      </c>
      <c r="D5092" s="4" t="s">
        <v>15</v>
      </c>
    </row>
    <row r="5093" spans="1:8">
      <c r="A5093" t="n">
        <v>42248</v>
      </c>
      <c r="B5093" s="55" t="n">
        <v>89</v>
      </c>
      <c r="C5093" s="7" t="n">
        <v>65533</v>
      </c>
      <c r="D5093" s="7" t="n">
        <v>1</v>
      </c>
    </row>
    <row r="5094" spans="1:8">
      <c r="A5094" t="s">
        <v>4</v>
      </c>
      <c r="B5094" s="4" t="s">
        <v>5</v>
      </c>
      <c r="C5094" s="4" t="s">
        <v>15</v>
      </c>
      <c r="D5094" s="4" t="s">
        <v>10</v>
      </c>
      <c r="E5094" s="4" t="s">
        <v>6</v>
      </c>
      <c r="F5094" s="4" t="s">
        <v>6</v>
      </c>
      <c r="G5094" s="4" t="s">
        <v>6</v>
      </c>
      <c r="H5094" s="4" t="s">
        <v>6</v>
      </c>
    </row>
    <row r="5095" spans="1:8">
      <c r="A5095" t="n">
        <v>42252</v>
      </c>
      <c r="B5095" s="47" t="n">
        <v>51</v>
      </c>
      <c r="C5095" s="7" t="n">
        <v>3</v>
      </c>
      <c r="D5095" s="7" t="n">
        <v>29</v>
      </c>
      <c r="E5095" s="7" t="s">
        <v>330</v>
      </c>
      <c r="F5095" s="7" t="s">
        <v>400</v>
      </c>
      <c r="G5095" s="7" t="s">
        <v>96</v>
      </c>
      <c r="H5095" s="7" t="s">
        <v>97</v>
      </c>
    </row>
    <row r="5096" spans="1:8">
      <c r="A5096" t="s">
        <v>4</v>
      </c>
      <c r="B5096" s="4" t="s">
        <v>5</v>
      </c>
      <c r="C5096" s="4" t="s">
        <v>10</v>
      </c>
      <c r="D5096" s="4" t="s">
        <v>15</v>
      </c>
      <c r="E5096" s="4" t="s">
        <v>21</v>
      </c>
      <c r="F5096" s="4" t="s">
        <v>10</v>
      </c>
    </row>
    <row r="5097" spans="1:8">
      <c r="A5097" t="n">
        <v>42265</v>
      </c>
      <c r="B5097" s="58" t="n">
        <v>59</v>
      </c>
      <c r="C5097" s="7" t="n">
        <v>29</v>
      </c>
      <c r="D5097" s="7" t="n">
        <v>16</v>
      </c>
      <c r="E5097" s="7" t="n">
        <v>0.150000005960464</v>
      </c>
      <c r="F5097" s="7" t="n">
        <v>0</v>
      </c>
    </row>
    <row r="5098" spans="1:8">
      <c r="A5098" t="s">
        <v>4</v>
      </c>
      <c r="B5098" s="4" t="s">
        <v>5</v>
      </c>
      <c r="C5098" s="4" t="s">
        <v>10</v>
      </c>
    </row>
    <row r="5099" spans="1:8">
      <c r="A5099" t="n">
        <v>42275</v>
      </c>
      <c r="B5099" s="26" t="n">
        <v>16</v>
      </c>
      <c r="C5099" s="7" t="n">
        <v>800</v>
      </c>
    </row>
    <row r="5100" spans="1:8">
      <c r="A5100" t="s">
        <v>4</v>
      </c>
      <c r="B5100" s="4" t="s">
        <v>5</v>
      </c>
      <c r="C5100" s="4" t="s">
        <v>10</v>
      </c>
      <c r="D5100" s="4" t="s">
        <v>10</v>
      </c>
      <c r="E5100" s="4" t="s">
        <v>10</v>
      </c>
    </row>
    <row r="5101" spans="1:8">
      <c r="A5101" t="n">
        <v>42278</v>
      </c>
      <c r="B5101" s="67" t="n">
        <v>61</v>
      </c>
      <c r="C5101" s="7" t="n">
        <v>29</v>
      </c>
      <c r="D5101" s="7" t="n">
        <v>0</v>
      </c>
      <c r="E5101" s="7" t="n">
        <v>1000</v>
      </c>
    </row>
    <row r="5102" spans="1:8">
      <c r="A5102" t="s">
        <v>4</v>
      </c>
      <c r="B5102" s="4" t="s">
        <v>5</v>
      </c>
      <c r="C5102" s="4" t="s">
        <v>10</v>
      </c>
      <c r="D5102" s="4" t="s">
        <v>21</v>
      </c>
      <c r="E5102" s="4" t="s">
        <v>21</v>
      </c>
      <c r="F5102" s="4" t="s">
        <v>15</v>
      </c>
    </row>
    <row r="5103" spans="1:8">
      <c r="A5103" t="n">
        <v>42285</v>
      </c>
      <c r="B5103" s="64" t="n">
        <v>52</v>
      </c>
      <c r="C5103" s="7" t="n">
        <v>29</v>
      </c>
      <c r="D5103" s="7" t="n">
        <v>165.100006103516</v>
      </c>
      <c r="E5103" s="7" t="n">
        <v>5</v>
      </c>
      <c r="F5103" s="7" t="n">
        <v>0</v>
      </c>
    </row>
    <row r="5104" spans="1:8">
      <c r="A5104" t="s">
        <v>4</v>
      </c>
      <c r="B5104" s="4" t="s">
        <v>5</v>
      </c>
      <c r="C5104" s="4" t="s">
        <v>10</v>
      </c>
    </row>
    <row r="5105" spans="1:8">
      <c r="A5105" t="n">
        <v>42297</v>
      </c>
      <c r="B5105" s="26" t="n">
        <v>16</v>
      </c>
      <c r="C5105" s="7" t="n">
        <v>500</v>
      </c>
    </row>
    <row r="5106" spans="1:8">
      <c r="A5106" t="s">
        <v>4</v>
      </c>
      <c r="B5106" s="4" t="s">
        <v>5</v>
      </c>
      <c r="C5106" s="4" t="s">
        <v>15</v>
      </c>
      <c r="D5106" s="4" t="s">
        <v>10</v>
      </c>
      <c r="E5106" s="4" t="s">
        <v>21</v>
      </c>
    </row>
    <row r="5107" spans="1:8">
      <c r="A5107" t="n">
        <v>42300</v>
      </c>
      <c r="B5107" s="28" t="n">
        <v>58</v>
      </c>
      <c r="C5107" s="7" t="n">
        <v>101</v>
      </c>
      <c r="D5107" s="7" t="n">
        <v>300</v>
      </c>
      <c r="E5107" s="7" t="n">
        <v>1</v>
      </c>
    </row>
    <row r="5108" spans="1:8">
      <c r="A5108" t="s">
        <v>4</v>
      </c>
      <c r="B5108" s="4" t="s">
        <v>5</v>
      </c>
      <c r="C5108" s="4" t="s">
        <v>15</v>
      </c>
      <c r="D5108" s="4" t="s">
        <v>10</v>
      </c>
    </row>
    <row r="5109" spans="1:8">
      <c r="A5109" t="n">
        <v>42308</v>
      </c>
      <c r="B5109" s="28" t="n">
        <v>58</v>
      </c>
      <c r="C5109" s="7" t="n">
        <v>254</v>
      </c>
      <c r="D5109" s="7" t="n">
        <v>0</v>
      </c>
    </row>
    <row r="5110" spans="1:8">
      <c r="A5110" t="s">
        <v>4</v>
      </c>
      <c r="B5110" s="4" t="s">
        <v>5</v>
      </c>
      <c r="C5110" s="4" t="s">
        <v>15</v>
      </c>
      <c r="D5110" s="4" t="s">
        <v>15</v>
      </c>
      <c r="E5110" s="4" t="s">
        <v>21</v>
      </c>
      <c r="F5110" s="4" t="s">
        <v>21</v>
      </c>
      <c r="G5110" s="4" t="s">
        <v>21</v>
      </c>
      <c r="H5110" s="4" t="s">
        <v>10</v>
      </c>
    </row>
    <row r="5111" spans="1:8">
      <c r="A5111" t="n">
        <v>42312</v>
      </c>
      <c r="B5111" s="32" t="n">
        <v>45</v>
      </c>
      <c r="C5111" s="7" t="n">
        <v>2</v>
      </c>
      <c r="D5111" s="7" t="n">
        <v>3</v>
      </c>
      <c r="E5111" s="7" t="n">
        <v>-0.629999995231628</v>
      </c>
      <c r="F5111" s="7" t="n">
        <v>6.19000005722046</v>
      </c>
      <c r="G5111" s="7" t="n">
        <v>-133.860000610352</v>
      </c>
      <c r="H5111" s="7" t="n">
        <v>0</v>
      </c>
    </row>
    <row r="5112" spans="1:8">
      <c r="A5112" t="s">
        <v>4</v>
      </c>
      <c r="B5112" s="4" t="s">
        <v>5</v>
      </c>
      <c r="C5112" s="4" t="s">
        <v>15</v>
      </c>
      <c r="D5112" s="4" t="s">
        <v>15</v>
      </c>
      <c r="E5112" s="4" t="s">
        <v>21</v>
      </c>
      <c r="F5112" s="4" t="s">
        <v>21</v>
      </c>
      <c r="G5112" s="4" t="s">
        <v>21</v>
      </c>
      <c r="H5112" s="4" t="s">
        <v>10</v>
      </c>
      <c r="I5112" s="4" t="s">
        <v>15</v>
      </c>
    </row>
    <row r="5113" spans="1:8">
      <c r="A5113" t="n">
        <v>42329</v>
      </c>
      <c r="B5113" s="32" t="n">
        <v>45</v>
      </c>
      <c r="C5113" s="7" t="n">
        <v>4</v>
      </c>
      <c r="D5113" s="7" t="n">
        <v>3</v>
      </c>
      <c r="E5113" s="7" t="n">
        <v>349.829986572266</v>
      </c>
      <c r="F5113" s="7" t="n">
        <v>5.40000009536743</v>
      </c>
      <c r="G5113" s="7" t="n">
        <v>20</v>
      </c>
      <c r="H5113" s="7" t="n">
        <v>0</v>
      </c>
      <c r="I5113" s="7" t="n">
        <v>1</v>
      </c>
    </row>
    <row r="5114" spans="1:8">
      <c r="A5114" t="s">
        <v>4</v>
      </c>
      <c r="B5114" s="4" t="s">
        <v>5</v>
      </c>
      <c r="C5114" s="4" t="s">
        <v>15</v>
      </c>
      <c r="D5114" s="4" t="s">
        <v>15</v>
      </c>
      <c r="E5114" s="4" t="s">
        <v>21</v>
      </c>
      <c r="F5114" s="4" t="s">
        <v>10</v>
      </c>
    </row>
    <row r="5115" spans="1:8">
      <c r="A5115" t="n">
        <v>42347</v>
      </c>
      <c r="B5115" s="32" t="n">
        <v>45</v>
      </c>
      <c r="C5115" s="7" t="n">
        <v>5</v>
      </c>
      <c r="D5115" s="7" t="n">
        <v>3</v>
      </c>
      <c r="E5115" s="7" t="n">
        <v>11.5</v>
      </c>
      <c r="F5115" s="7" t="n">
        <v>0</v>
      </c>
    </row>
    <row r="5116" spans="1:8">
      <c r="A5116" t="s">
        <v>4</v>
      </c>
      <c r="B5116" s="4" t="s">
        <v>5</v>
      </c>
      <c r="C5116" s="4" t="s">
        <v>15</v>
      </c>
      <c r="D5116" s="4" t="s">
        <v>15</v>
      </c>
      <c r="E5116" s="4" t="s">
        <v>21</v>
      </c>
      <c r="F5116" s="4" t="s">
        <v>10</v>
      </c>
    </row>
    <row r="5117" spans="1:8">
      <c r="A5117" t="n">
        <v>42356</v>
      </c>
      <c r="B5117" s="32" t="n">
        <v>45</v>
      </c>
      <c r="C5117" s="7" t="n">
        <v>11</v>
      </c>
      <c r="D5117" s="7" t="n">
        <v>3</v>
      </c>
      <c r="E5117" s="7" t="n">
        <v>16.8999996185303</v>
      </c>
      <c r="F5117" s="7" t="n">
        <v>0</v>
      </c>
    </row>
    <row r="5118" spans="1:8">
      <c r="A5118" t="s">
        <v>4</v>
      </c>
      <c r="B5118" s="4" t="s">
        <v>5</v>
      </c>
      <c r="C5118" s="4" t="s">
        <v>15</v>
      </c>
      <c r="D5118" s="4" t="s">
        <v>15</v>
      </c>
      <c r="E5118" s="4" t="s">
        <v>21</v>
      </c>
      <c r="F5118" s="4" t="s">
        <v>10</v>
      </c>
    </row>
    <row r="5119" spans="1:8">
      <c r="A5119" t="n">
        <v>42365</v>
      </c>
      <c r="B5119" s="32" t="n">
        <v>45</v>
      </c>
      <c r="C5119" s="7" t="n">
        <v>5</v>
      </c>
      <c r="D5119" s="7" t="n">
        <v>3</v>
      </c>
      <c r="E5119" s="7" t="n">
        <v>14.1999998092651</v>
      </c>
      <c r="F5119" s="7" t="n">
        <v>8000</v>
      </c>
    </row>
    <row r="5120" spans="1:8">
      <c r="A5120" t="s">
        <v>4</v>
      </c>
      <c r="B5120" s="4" t="s">
        <v>5</v>
      </c>
      <c r="C5120" s="4" t="s">
        <v>15</v>
      </c>
      <c r="D5120" s="4" t="s">
        <v>10</v>
      </c>
    </row>
    <row r="5121" spans="1:9">
      <c r="A5121" t="n">
        <v>42374</v>
      </c>
      <c r="B5121" s="28" t="n">
        <v>58</v>
      </c>
      <c r="C5121" s="7" t="n">
        <v>255</v>
      </c>
      <c r="D5121" s="7" t="n">
        <v>0</v>
      </c>
    </row>
    <row r="5122" spans="1:9">
      <c r="A5122" t="s">
        <v>4</v>
      </c>
      <c r="B5122" s="4" t="s">
        <v>5</v>
      </c>
      <c r="C5122" s="4" t="s">
        <v>10</v>
      </c>
      <c r="D5122" s="4" t="s">
        <v>9</v>
      </c>
    </row>
    <row r="5123" spans="1:9">
      <c r="A5123" t="n">
        <v>42378</v>
      </c>
      <c r="B5123" s="35" t="n">
        <v>43</v>
      </c>
      <c r="C5123" s="7" t="n">
        <v>61440</v>
      </c>
      <c r="D5123" s="7" t="n">
        <v>2048</v>
      </c>
    </row>
    <row r="5124" spans="1:9">
      <c r="A5124" t="s">
        <v>4</v>
      </c>
      <c r="B5124" s="4" t="s">
        <v>5</v>
      </c>
      <c r="C5124" s="4" t="s">
        <v>10</v>
      </c>
      <c r="D5124" s="4" t="s">
        <v>9</v>
      </c>
    </row>
    <row r="5125" spans="1:9">
      <c r="A5125" t="n">
        <v>42385</v>
      </c>
      <c r="B5125" s="35" t="n">
        <v>43</v>
      </c>
      <c r="C5125" s="7" t="n">
        <v>61441</v>
      </c>
      <c r="D5125" s="7" t="n">
        <v>2048</v>
      </c>
    </row>
    <row r="5126" spans="1:9">
      <c r="A5126" t="s">
        <v>4</v>
      </c>
      <c r="B5126" s="4" t="s">
        <v>5</v>
      </c>
      <c r="C5126" s="4" t="s">
        <v>10</v>
      </c>
      <c r="D5126" s="4" t="s">
        <v>9</v>
      </c>
    </row>
    <row r="5127" spans="1:9">
      <c r="A5127" t="n">
        <v>42392</v>
      </c>
      <c r="B5127" s="35" t="n">
        <v>43</v>
      </c>
      <c r="C5127" s="7" t="n">
        <v>61442</v>
      </c>
      <c r="D5127" s="7" t="n">
        <v>2048</v>
      </c>
    </row>
    <row r="5128" spans="1:9">
      <c r="A5128" t="s">
        <v>4</v>
      </c>
      <c r="B5128" s="4" t="s">
        <v>5</v>
      </c>
      <c r="C5128" s="4" t="s">
        <v>10</v>
      </c>
      <c r="D5128" s="4" t="s">
        <v>9</v>
      </c>
    </row>
    <row r="5129" spans="1:9">
      <c r="A5129" t="n">
        <v>42399</v>
      </c>
      <c r="B5129" s="35" t="n">
        <v>43</v>
      </c>
      <c r="C5129" s="7" t="n">
        <v>61443</v>
      </c>
      <c r="D5129" s="7" t="n">
        <v>2048</v>
      </c>
    </row>
    <row r="5130" spans="1:9">
      <c r="A5130" t="s">
        <v>4</v>
      </c>
      <c r="B5130" s="4" t="s">
        <v>5</v>
      </c>
      <c r="C5130" s="4" t="s">
        <v>10</v>
      </c>
      <c r="D5130" s="4" t="s">
        <v>9</v>
      </c>
    </row>
    <row r="5131" spans="1:9">
      <c r="A5131" t="n">
        <v>42406</v>
      </c>
      <c r="B5131" s="35" t="n">
        <v>43</v>
      </c>
      <c r="C5131" s="7" t="n">
        <v>61444</v>
      </c>
      <c r="D5131" s="7" t="n">
        <v>2048</v>
      </c>
    </row>
    <row r="5132" spans="1:9">
      <c r="A5132" t="s">
        <v>4</v>
      </c>
      <c r="B5132" s="4" t="s">
        <v>5</v>
      </c>
      <c r="C5132" s="4" t="s">
        <v>10</v>
      </c>
      <c r="D5132" s="4" t="s">
        <v>9</v>
      </c>
    </row>
    <row r="5133" spans="1:9">
      <c r="A5133" t="n">
        <v>42413</v>
      </c>
      <c r="B5133" s="35" t="n">
        <v>43</v>
      </c>
      <c r="C5133" s="7" t="n">
        <v>61445</v>
      </c>
      <c r="D5133" s="7" t="n">
        <v>2048</v>
      </c>
    </row>
    <row r="5134" spans="1:9">
      <c r="A5134" t="s">
        <v>4</v>
      </c>
      <c r="B5134" s="4" t="s">
        <v>5</v>
      </c>
      <c r="C5134" s="4" t="s">
        <v>10</v>
      </c>
      <c r="D5134" s="4" t="s">
        <v>9</v>
      </c>
    </row>
    <row r="5135" spans="1:9">
      <c r="A5135" t="n">
        <v>42420</v>
      </c>
      <c r="B5135" s="35" t="n">
        <v>43</v>
      </c>
      <c r="C5135" s="7" t="n">
        <v>61446</v>
      </c>
      <c r="D5135" s="7" t="n">
        <v>2048</v>
      </c>
    </row>
    <row r="5136" spans="1:9">
      <c r="A5136" t="s">
        <v>4</v>
      </c>
      <c r="B5136" s="4" t="s">
        <v>5</v>
      </c>
      <c r="C5136" s="4" t="s">
        <v>10</v>
      </c>
      <c r="D5136" s="4" t="s">
        <v>9</v>
      </c>
    </row>
    <row r="5137" spans="1:4">
      <c r="A5137" t="n">
        <v>42427</v>
      </c>
      <c r="B5137" s="35" t="n">
        <v>43</v>
      </c>
      <c r="C5137" s="7" t="n">
        <v>7032</v>
      </c>
      <c r="D5137" s="7" t="n">
        <v>2048</v>
      </c>
    </row>
    <row r="5138" spans="1:4">
      <c r="A5138" t="s">
        <v>4</v>
      </c>
      <c r="B5138" s="4" t="s">
        <v>5</v>
      </c>
      <c r="C5138" s="4" t="s">
        <v>6</v>
      </c>
      <c r="D5138" s="4" t="s">
        <v>6</v>
      </c>
    </row>
    <row r="5139" spans="1:4">
      <c r="A5139" t="n">
        <v>42434</v>
      </c>
      <c r="B5139" s="20" t="n">
        <v>70</v>
      </c>
      <c r="C5139" s="7" t="s">
        <v>401</v>
      </c>
      <c r="D5139" s="7" t="s">
        <v>402</v>
      </c>
    </row>
    <row r="5140" spans="1:4">
      <c r="A5140" t="s">
        <v>4</v>
      </c>
      <c r="B5140" s="4" t="s">
        <v>5</v>
      </c>
      <c r="C5140" s="4" t="s">
        <v>15</v>
      </c>
      <c r="D5140" s="4" t="s">
        <v>10</v>
      </c>
      <c r="E5140" s="4" t="s">
        <v>21</v>
      </c>
      <c r="F5140" s="4" t="s">
        <v>10</v>
      </c>
      <c r="G5140" s="4" t="s">
        <v>9</v>
      </c>
      <c r="H5140" s="4" t="s">
        <v>9</v>
      </c>
      <c r="I5140" s="4" t="s">
        <v>10</v>
      </c>
      <c r="J5140" s="4" t="s">
        <v>10</v>
      </c>
      <c r="K5140" s="4" t="s">
        <v>9</v>
      </c>
      <c r="L5140" s="4" t="s">
        <v>9</v>
      </c>
      <c r="M5140" s="4" t="s">
        <v>9</v>
      </c>
      <c r="N5140" s="4" t="s">
        <v>9</v>
      </c>
      <c r="O5140" s="4" t="s">
        <v>6</v>
      </c>
    </row>
    <row r="5141" spans="1:4">
      <c r="A5141" t="n">
        <v>42448</v>
      </c>
      <c r="B5141" s="13" t="n">
        <v>50</v>
      </c>
      <c r="C5141" s="7" t="n">
        <v>0</v>
      </c>
      <c r="D5141" s="7" t="n">
        <v>8210</v>
      </c>
      <c r="E5141" s="7" t="n">
        <v>1</v>
      </c>
      <c r="F5141" s="7" t="n">
        <v>1000</v>
      </c>
      <c r="G5141" s="7" t="n">
        <v>0</v>
      </c>
      <c r="H5141" s="7" t="n">
        <v>-1055916032</v>
      </c>
      <c r="I5141" s="7" t="n">
        <v>0</v>
      </c>
      <c r="J5141" s="7" t="n">
        <v>65533</v>
      </c>
      <c r="K5141" s="7" t="n">
        <v>0</v>
      </c>
      <c r="L5141" s="7" t="n">
        <v>0</v>
      </c>
      <c r="M5141" s="7" t="n">
        <v>0</v>
      </c>
      <c r="N5141" s="7" t="n">
        <v>0</v>
      </c>
      <c r="O5141" s="7" t="s">
        <v>14</v>
      </c>
    </row>
    <row r="5142" spans="1:4">
      <c r="A5142" t="s">
        <v>4</v>
      </c>
      <c r="B5142" s="4" t="s">
        <v>5</v>
      </c>
      <c r="C5142" s="4" t="s">
        <v>15</v>
      </c>
      <c r="D5142" s="4" t="s">
        <v>10</v>
      </c>
      <c r="E5142" s="4" t="s">
        <v>21</v>
      </c>
      <c r="F5142" s="4" t="s">
        <v>10</v>
      </c>
      <c r="G5142" s="4" t="s">
        <v>9</v>
      </c>
      <c r="H5142" s="4" t="s">
        <v>9</v>
      </c>
      <c r="I5142" s="4" t="s">
        <v>10</v>
      </c>
      <c r="J5142" s="4" t="s">
        <v>10</v>
      </c>
      <c r="K5142" s="4" t="s">
        <v>9</v>
      </c>
      <c r="L5142" s="4" t="s">
        <v>9</v>
      </c>
      <c r="M5142" s="4" t="s">
        <v>9</v>
      </c>
      <c r="N5142" s="4" t="s">
        <v>9</v>
      </c>
      <c r="O5142" s="4" t="s">
        <v>6</v>
      </c>
    </row>
    <row r="5143" spans="1:4">
      <c r="A5143" t="n">
        <v>42487</v>
      </c>
      <c r="B5143" s="13" t="n">
        <v>50</v>
      </c>
      <c r="C5143" s="7" t="n">
        <v>0</v>
      </c>
      <c r="D5143" s="7" t="n">
        <v>5041</v>
      </c>
      <c r="E5143" s="7" t="n">
        <v>1</v>
      </c>
      <c r="F5143" s="7" t="n">
        <v>1000</v>
      </c>
      <c r="G5143" s="7" t="n">
        <v>0</v>
      </c>
      <c r="H5143" s="7" t="n">
        <v>1065353216</v>
      </c>
      <c r="I5143" s="7" t="n">
        <v>0</v>
      </c>
      <c r="J5143" s="7" t="n">
        <v>65533</v>
      </c>
      <c r="K5143" s="7" t="n">
        <v>0</v>
      </c>
      <c r="L5143" s="7" t="n">
        <v>0</v>
      </c>
      <c r="M5143" s="7" t="n">
        <v>0</v>
      </c>
      <c r="N5143" s="7" t="n">
        <v>0</v>
      </c>
      <c r="O5143" s="7" t="s">
        <v>14</v>
      </c>
    </row>
    <row r="5144" spans="1:4">
      <c r="A5144" t="s">
        <v>4</v>
      </c>
      <c r="B5144" s="4" t="s">
        <v>5</v>
      </c>
      <c r="C5144" s="4" t="s">
        <v>15</v>
      </c>
      <c r="D5144" s="4" t="s">
        <v>10</v>
      </c>
      <c r="E5144" s="4" t="s">
        <v>21</v>
      </c>
      <c r="F5144" s="4" t="s">
        <v>10</v>
      </c>
      <c r="G5144" s="4" t="s">
        <v>9</v>
      </c>
      <c r="H5144" s="4" t="s">
        <v>9</v>
      </c>
      <c r="I5144" s="4" t="s">
        <v>10</v>
      </c>
      <c r="J5144" s="4" t="s">
        <v>10</v>
      </c>
      <c r="K5144" s="4" t="s">
        <v>9</v>
      </c>
      <c r="L5144" s="4" t="s">
        <v>9</v>
      </c>
      <c r="M5144" s="4" t="s">
        <v>9</v>
      </c>
      <c r="N5144" s="4" t="s">
        <v>9</v>
      </c>
      <c r="O5144" s="4" t="s">
        <v>6</v>
      </c>
    </row>
    <row r="5145" spans="1:4">
      <c r="A5145" t="n">
        <v>42526</v>
      </c>
      <c r="B5145" s="13" t="n">
        <v>50</v>
      </c>
      <c r="C5145" s="7" t="n">
        <v>0</v>
      </c>
      <c r="D5145" s="7" t="n">
        <v>13250</v>
      </c>
      <c r="E5145" s="7" t="n">
        <v>1</v>
      </c>
      <c r="F5145" s="7" t="n">
        <v>0</v>
      </c>
      <c r="G5145" s="7" t="n">
        <v>0</v>
      </c>
      <c r="H5145" s="7" t="n">
        <v>0</v>
      </c>
      <c r="I5145" s="7" t="n">
        <v>0</v>
      </c>
      <c r="J5145" s="7" t="n">
        <v>65533</v>
      </c>
      <c r="K5145" s="7" t="n">
        <v>0</v>
      </c>
      <c r="L5145" s="7" t="n">
        <v>0</v>
      </c>
      <c r="M5145" s="7" t="n">
        <v>0</v>
      </c>
      <c r="N5145" s="7" t="n">
        <v>0</v>
      </c>
      <c r="O5145" s="7" t="s">
        <v>14</v>
      </c>
    </row>
    <row r="5146" spans="1:4">
      <c r="A5146" t="s">
        <v>4</v>
      </c>
      <c r="B5146" s="4" t="s">
        <v>5</v>
      </c>
      <c r="C5146" s="4" t="s">
        <v>15</v>
      </c>
      <c r="D5146" s="4" t="s">
        <v>10</v>
      </c>
      <c r="E5146" s="4" t="s">
        <v>6</v>
      </c>
    </row>
    <row r="5147" spans="1:4">
      <c r="A5147" t="n">
        <v>42565</v>
      </c>
      <c r="B5147" s="47" t="n">
        <v>51</v>
      </c>
      <c r="C5147" s="7" t="n">
        <v>4</v>
      </c>
      <c r="D5147" s="7" t="n">
        <v>29</v>
      </c>
      <c r="E5147" s="7" t="s">
        <v>200</v>
      </c>
    </row>
    <row r="5148" spans="1:4">
      <c r="A5148" t="s">
        <v>4</v>
      </c>
      <c r="B5148" s="4" t="s">
        <v>5</v>
      </c>
      <c r="C5148" s="4" t="s">
        <v>10</v>
      </c>
    </row>
    <row r="5149" spans="1:4">
      <c r="A5149" t="n">
        <v>42578</v>
      </c>
      <c r="B5149" s="26" t="n">
        <v>16</v>
      </c>
      <c r="C5149" s="7" t="n">
        <v>0</v>
      </c>
    </row>
    <row r="5150" spans="1:4">
      <c r="A5150" t="s">
        <v>4</v>
      </c>
      <c r="B5150" s="4" t="s">
        <v>5</v>
      </c>
      <c r="C5150" s="4" t="s">
        <v>10</v>
      </c>
      <c r="D5150" s="4" t="s">
        <v>15</v>
      </c>
      <c r="E5150" s="4" t="s">
        <v>9</v>
      </c>
      <c r="F5150" s="4" t="s">
        <v>109</v>
      </c>
      <c r="G5150" s="4" t="s">
        <v>15</v>
      </c>
      <c r="H5150" s="4" t="s">
        <v>15</v>
      </c>
      <c r="I5150" s="4" t="s">
        <v>15</v>
      </c>
    </row>
    <row r="5151" spans="1:4">
      <c r="A5151" t="n">
        <v>42581</v>
      </c>
      <c r="B5151" s="53" t="n">
        <v>26</v>
      </c>
      <c r="C5151" s="7" t="n">
        <v>29</v>
      </c>
      <c r="D5151" s="7" t="n">
        <v>17</v>
      </c>
      <c r="E5151" s="7" t="n">
        <v>39456</v>
      </c>
      <c r="F5151" s="7" t="s">
        <v>403</v>
      </c>
      <c r="G5151" s="7" t="n">
        <v>8</v>
      </c>
      <c r="H5151" s="7" t="n">
        <v>2</v>
      </c>
      <c r="I5151" s="7" t="n">
        <v>0</v>
      </c>
    </row>
    <row r="5152" spans="1:4">
      <c r="A5152" t="s">
        <v>4</v>
      </c>
      <c r="B5152" s="4" t="s">
        <v>5</v>
      </c>
      <c r="C5152" s="4" t="s">
        <v>10</v>
      </c>
    </row>
    <row r="5153" spans="1:15">
      <c r="A5153" t="n">
        <v>42615</v>
      </c>
      <c r="B5153" s="26" t="n">
        <v>16</v>
      </c>
      <c r="C5153" s="7" t="n">
        <v>3500</v>
      </c>
    </row>
    <row r="5154" spans="1:15">
      <c r="A5154" t="s">
        <v>4</v>
      </c>
      <c r="B5154" s="4" t="s">
        <v>5</v>
      </c>
      <c r="C5154" s="4" t="s">
        <v>10</v>
      </c>
      <c r="D5154" s="4" t="s">
        <v>15</v>
      </c>
    </row>
    <row r="5155" spans="1:15">
      <c r="A5155" t="n">
        <v>42618</v>
      </c>
      <c r="B5155" s="55" t="n">
        <v>89</v>
      </c>
      <c r="C5155" s="7" t="n">
        <v>65533</v>
      </c>
      <c r="D5155" s="7" t="n">
        <v>0</v>
      </c>
    </row>
    <row r="5156" spans="1:15">
      <c r="A5156" t="s">
        <v>4</v>
      </c>
      <c r="B5156" s="4" t="s">
        <v>5</v>
      </c>
      <c r="C5156" s="4" t="s">
        <v>10</v>
      </c>
      <c r="D5156" s="4" t="s">
        <v>15</v>
      </c>
      <c r="E5156" s="4" t="s">
        <v>6</v>
      </c>
      <c r="F5156" s="4" t="s">
        <v>21</v>
      </c>
      <c r="G5156" s="4" t="s">
        <v>21</v>
      </c>
      <c r="H5156" s="4" t="s">
        <v>21</v>
      </c>
    </row>
    <row r="5157" spans="1:15">
      <c r="A5157" t="n">
        <v>42622</v>
      </c>
      <c r="B5157" s="50" t="n">
        <v>48</v>
      </c>
      <c r="C5157" s="7" t="n">
        <v>29</v>
      </c>
      <c r="D5157" s="7" t="n">
        <v>0</v>
      </c>
      <c r="E5157" s="7" t="s">
        <v>103</v>
      </c>
      <c r="F5157" s="7" t="n">
        <v>2</v>
      </c>
      <c r="G5157" s="7" t="n">
        <v>0.899999976158142</v>
      </c>
      <c r="H5157" s="7" t="n">
        <v>0</v>
      </c>
    </row>
    <row r="5158" spans="1:15">
      <c r="A5158" t="s">
        <v>4</v>
      </c>
      <c r="B5158" s="4" t="s">
        <v>5</v>
      </c>
      <c r="C5158" s="4" t="s">
        <v>10</v>
      </c>
    </row>
    <row r="5159" spans="1:15">
      <c r="A5159" t="n">
        <v>42648</v>
      </c>
      <c r="B5159" s="26" t="n">
        <v>16</v>
      </c>
      <c r="C5159" s="7" t="n">
        <v>500</v>
      </c>
    </row>
    <row r="5160" spans="1:15">
      <c r="A5160" t="s">
        <v>4</v>
      </c>
      <c r="B5160" s="4" t="s">
        <v>5</v>
      </c>
      <c r="C5160" s="4" t="s">
        <v>15</v>
      </c>
      <c r="D5160" s="4" t="s">
        <v>10</v>
      </c>
      <c r="E5160" s="4" t="s">
        <v>10</v>
      </c>
    </row>
    <row r="5161" spans="1:15">
      <c r="A5161" t="n">
        <v>42651</v>
      </c>
      <c r="B5161" s="13" t="n">
        <v>50</v>
      </c>
      <c r="C5161" s="7" t="n">
        <v>1</v>
      </c>
      <c r="D5161" s="7" t="n">
        <v>8210</v>
      </c>
      <c r="E5161" s="7" t="n">
        <v>4000</v>
      </c>
    </row>
    <row r="5162" spans="1:15">
      <c r="A5162" t="s">
        <v>4</v>
      </c>
      <c r="B5162" s="4" t="s">
        <v>5</v>
      </c>
      <c r="C5162" s="4" t="s">
        <v>15</v>
      </c>
      <c r="D5162" s="4" t="s">
        <v>10</v>
      </c>
      <c r="E5162" s="4" t="s">
        <v>10</v>
      </c>
    </row>
    <row r="5163" spans="1:15">
      <c r="A5163" t="n">
        <v>42657</v>
      </c>
      <c r="B5163" s="13" t="n">
        <v>50</v>
      </c>
      <c r="C5163" s="7" t="n">
        <v>1</v>
      </c>
      <c r="D5163" s="7" t="n">
        <v>5041</v>
      </c>
      <c r="E5163" s="7" t="n">
        <v>4000</v>
      </c>
    </row>
    <row r="5164" spans="1:15">
      <c r="A5164" t="s">
        <v>4</v>
      </c>
      <c r="B5164" s="4" t="s">
        <v>5</v>
      </c>
      <c r="C5164" s="4" t="s">
        <v>15</v>
      </c>
      <c r="D5164" s="4" t="s">
        <v>21</v>
      </c>
      <c r="E5164" s="4" t="s">
        <v>21</v>
      </c>
      <c r="F5164" s="4" t="s">
        <v>21</v>
      </c>
    </row>
    <row r="5165" spans="1:15">
      <c r="A5165" t="n">
        <v>42663</v>
      </c>
      <c r="B5165" s="32" t="n">
        <v>45</v>
      </c>
      <c r="C5165" s="7" t="n">
        <v>9</v>
      </c>
      <c r="D5165" s="7" t="n">
        <v>0.100000001490116</v>
      </c>
      <c r="E5165" s="7" t="n">
        <v>0.100000001490116</v>
      </c>
      <c r="F5165" s="7" t="n">
        <v>0.5</v>
      </c>
    </row>
    <row r="5166" spans="1:15">
      <c r="A5166" t="s">
        <v>4</v>
      </c>
      <c r="B5166" s="4" t="s">
        <v>5</v>
      </c>
      <c r="C5166" s="4" t="s">
        <v>15</v>
      </c>
      <c r="D5166" s="4" t="s">
        <v>10</v>
      </c>
      <c r="E5166" s="4" t="s">
        <v>6</v>
      </c>
    </row>
    <row r="5167" spans="1:15">
      <c r="A5167" t="n">
        <v>42677</v>
      </c>
      <c r="B5167" s="47" t="n">
        <v>51</v>
      </c>
      <c r="C5167" s="7" t="n">
        <v>4</v>
      </c>
      <c r="D5167" s="7" t="n">
        <v>29</v>
      </c>
      <c r="E5167" s="7" t="s">
        <v>193</v>
      </c>
    </row>
    <row r="5168" spans="1:15">
      <c r="A5168" t="s">
        <v>4</v>
      </c>
      <c r="B5168" s="4" t="s">
        <v>5</v>
      </c>
      <c r="C5168" s="4" t="s">
        <v>10</v>
      </c>
    </row>
    <row r="5169" spans="1:8">
      <c r="A5169" t="n">
        <v>42691</v>
      </c>
      <c r="B5169" s="26" t="n">
        <v>16</v>
      </c>
      <c r="C5169" s="7" t="n">
        <v>0</v>
      </c>
    </row>
    <row r="5170" spans="1:8">
      <c r="A5170" t="s">
        <v>4</v>
      </c>
      <c r="B5170" s="4" t="s">
        <v>5</v>
      </c>
      <c r="C5170" s="4" t="s">
        <v>10</v>
      </c>
      <c r="D5170" s="4" t="s">
        <v>15</v>
      </c>
      <c r="E5170" s="4" t="s">
        <v>9</v>
      </c>
      <c r="F5170" s="4" t="s">
        <v>109</v>
      </c>
      <c r="G5170" s="4" t="s">
        <v>15</v>
      </c>
      <c r="H5170" s="4" t="s">
        <v>15</v>
      </c>
      <c r="I5170" s="4" t="s">
        <v>15</v>
      </c>
    </row>
    <row r="5171" spans="1:8">
      <c r="A5171" t="n">
        <v>42694</v>
      </c>
      <c r="B5171" s="53" t="n">
        <v>26</v>
      </c>
      <c r="C5171" s="7" t="n">
        <v>29</v>
      </c>
      <c r="D5171" s="7" t="n">
        <v>17</v>
      </c>
      <c r="E5171" s="7" t="n">
        <v>39457</v>
      </c>
      <c r="F5171" s="7" t="s">
        <v>404</v>
      </c>
      <c r="G5171" s="7" t="n">
        <v>8</v>
      </c>
      <c r="H5171" s="7" t="n">
        <v>2</v>
      </c>
      <c r="I5171" s="7" t="n">
        <v>0</v>
      </c>
    </row>
    <row r="5172" spans="1:8">
      <c r="A5172" t="s">
        <v>4</v>
      </c>
      <c r="B5172" s="4" t="s">
        <v>5</v>
      </c>
      <c r="C5172" s="4" t="s">
        <v>10</v>
      </c>
    </row>
    <row r="5173" spans="1:8">
      <c r="A5173" t="n">
        <v>42759</v>
      </c>
      <c r="B5173" s="26" t="n">
        <v>16</v>
      </c>
      <c r="C5173" s="7" t="n">
        <v>4500</v>
      </c>
    </row>
    <row r="5174" spans="1:8">
      <c r="A5174" t="s">
        <v>4</v>
      </c>
      <c r="B5174" s="4" t="s">
        <v>5</v>
      </c>
      <c r="C5174" s="4" t="s">
        <v>10</v>
      </c>
    </row>
    <row r="5175" spans="1:8">
      <c r="A5175" t="n">
        <v>42762</v>
      </c>
      <c r="B5175" s="26" t="n">
        <v>16</v>
      </c>
      <c r="C5175" s="7" t="n">
        <v>500</v>
      </c>
    </row>
    <row r="5176" spans="1:8">
      <c r="A5176" t="s">
        <v>4</v>
      </c>
      <c r="B5176" s="4" t="s">
        <v>5</v>
      </c>
      <c r="C5176" s="4" t="s">
        <v>10</v>
      </c>
      <c r="D5176" s="4" t="s">
        <v>15</v>
      </c>
    </row>
    <row r="5177" spans="1:8">
      <c r="A5177" t="n">
        <v>42765</v>
      </c>
      <c r="B5177" s="55" t="n">
        <v>89</v>
      </c>
      <c r="C5177" s="7" t="n">
        <v>65533</v>
      </c>
      <c r="D5177" s="7" t="n">
        <v>0</v>
      </c>
    </row>
    <row r="5178" spans="1:8">
      <c r="A5178" t="s">
        <v>4</v>
      </c>
      <c r="B5178" s="4" t="s">
        <v>5</v>
      </c>
      <c r="C5178" s="4" t="s">
        <v>15</v>
      </c>
      <c r="D5178" s="4" t="s">
        <v>10</v>
      </c>
    </row>
    <row r="5179" spans="1:8">
      <c r="A5179" t="n">
        <v>42769</v>
      </c>
      <c r="B5179" s="32" t="n">
        <v>45</v>
      </c>
      <c r="C5179" s="7" t="n">
        <v>7</v>
      </c>
      <c r="D5179" s="7" t="n">
        <v>255</v>
      </c>
    </row>
    <row r="5180" spans="1:8">
      <c r="A5180" t="s">
        <v>4</v>
      </c>
      <c r="B5180" s="4" t="s">
        <v>5</v>
      </c>
      <c r="C5180" s="4" t="s">
        <v>15</v>
      </c>
      <c r="D5180" s="4" t="s">
        <v>15</v>
      </c>
      <c r="E5180" s="4" t="s">
        <v>21</v>
      </c>
      <c r="F5180" s="4" t="s">
        <v>21</v>
      </c>
      <c r="G5180" s="4" t="s">
        <v>21</v>
      </c>
      <c r="H5180" s="4" t="s">
        <v>10</v>
      </c>
    </row>
    <row r="5181" spans="1:8">
      <c r="A5181" t="n">
        <v>42773</v>
      </c>
      <c r="B5181" s="32" t="n">
        <v>45</v>
      </c>
      <c r="C5181" s="7" t="n">
        <v>2</v>
      </c>
      <c r="D5181" s="7" t="n">
        <v>3</v>
      </c>
      <c r="E5181" s="7" t="n">
        <v>-0.629999995231628</v>
      </c>
      <c r="F5181" s="7" t="n">
        <v>7.3899998664856</v>
      </c>
      <c r="G5181" s="7" t="n">
        <v>-133.860000610352</v>
      </c>
      <c r="H5181" s="7" t="n">
        <v>4000</v>
      </c>
    </row>
    <row r="5182" spans="1:8">
      <c r="A5182" t="s">
        <v>4</v>
      </c>
      <c r="B5182" s="4" t="s">
        <v>5</v>
      </c>
      <c r="C5182" s="4" t="s">
        <v>15</v>
      </c>
      <c r="D5182" s="4" t="s">
        <v>10</v>
      </c>
      <c r="E5182" s="4" t="s">
        <v>15</v>
      </c>
    </row>
    <row r="5183" spans="1:8">
      <c r="A5183" t="n">
        <v>42790</v>
      </c>
      <c r="B5183" s="14" t="n">
        <v>49</v>
      </c>
      <c r="C5183" s="7" t="n">
        <v>1</v>
      </c>
      <c r="D5183" s="7" t="n">
        <v>4000</v>
      </c>
      <c r="E5183" s="7" t="n">
        <v>0</v>
      </c>
    </row>
    <row r="5184" spans="1:8">
      <c r="A5184" t="s">
        <v>4</v>
      </c>
      <c r="B5184" s="4" t="s">
        <v>5</v>
      </c>
      <c r="C5184" s="4" t="s">
        <v>15</v>
      </c>
      <c r="D5184" s="4" t="s">
        <v>10</v>
      </c>
    </row>
    <row r="5185" spans="1:9">
      <c r="A5185" t="n">
        <v>42795</v>
      </c>
      <c r="B5185" s="14" t="n">
        <v>49</v>
      </c>
      <c r="C5185" s="7" t="n">
        <v>6</v>
      </c>
      <c r="D5185" s="7" t="n">
        <v>1</v>
      </c>
    </row>
    <row r="5186" spans="1:9">
      <c r="A5186" t="s">
        <v>4</v>
      </c>
      <c r="B5186" s="4" t="s">
        <v>5</v>
      </c>
      <c r="C5186" s="4" t="s">
        <v>15</v>
      </c>
      <c r="D5186" s="4" t="s">
        <v>10</v>
      </c>
      <c r="E5186" s="4" t="s">
        <v>10</v>
      </c>
    </row>
    <row r="5187" spans="1:9">
      <c r="A5187" t="n">
        <v>42799</v>
      </c>
      <c r="B5187" s="13" t="n">
        <v>50</v>
      </c>
      <c r="C5187" s="7" t="n">
        <v>1</v>
      </c>
      <c r="D5187" s="7" t="n">
        <v>8200</v>
      </c>
      <c r="E5187" s="7" t="n">
        <v>1000</v>
      </c>
    </row>
    <row r="5188" spans="1:9">
      <c r="A5188" t="s">
        <v>4</v>
      </c>
      <c r="B5188" s="4" t="s">
        <v>5</v>
      </c>
      <c r="C5188" s="4" t="s">
        <v>15</v>
      </c>
      <c r="D5188" s="4" t="s">
        <v>10</v>
      </c>
      <c r="E5188" s="4" t="s">
        <v>21</v>
      </c>
    </row>
    <row r="5189" spans="1:9">
      <c r="A5189" t="n">
        <v>42805</v>
      </c>
      <c r="B5189" s="28" t="n">
        <v>58</v>
      </c>
      <c r="C5189" s="7" t="n">
        <v>0</v>
      </c>
      <c r="D5189" s="7" t="n">
        <v>1000</v>
      </c>
      <c r="E5189" s="7" t="n">
        <v>1</v>
      </c>
    </row>
    <row r="5190" spans="1:9">
      <c r="A5190" t="s">
        <v>4</v>
      </c>
      <c r="B5190" s="4" t="s">
        <v>5</v>
      </c>
      <c r="C5190" s="4" t="s">
        <v>15</v>
      </c>
      <c r="D5190" s="4" t="s">
        <v>10</v>
      </c>
    </row>
    <row r="5191" spans="1:9">
      <c r="A5191" t="n">
        <v>42813</v>
      </c>
      <c r="B5191" s="28" t="n">
        <v>58</v>
      </c>
      <c r="C5191" s="7" t="n">
        <v>255</v>
      </c>
      <c r="D5191" s="7" t="n">
        <v>0</v>
      </c>
    </row>
    <row r="5192" spans="1:9">
      <c r="A5192" t="s">
        <v>4</v>
      </c>
      <c r="B5192" s="4" t="s">
        <v>5</v>
      </c>
      <c r="C5192" s="4" t="s">
        <v>15</v>
      </c>
      <c r="D5192" s="4" t="s">
        <v>15</v>
      </c>
    </row>
    <row r="5193" spans="1:9">
      <c r="A5193" t="n">
        <v>42817</v>
      </c>
      <c r="B5193" s="14" t="n">
        <v>49</v>
      </c>
      <c r="C5193" s="7" t="n">
        <v>2</v>
      </c>
      <c r="D5193" s="7" t="n">
        <v>0</v>
      </c>
    </row>
    <row r="5194" spans="1:9">
      <c r="A5194" t="s">
        <v>4</v>
      </c>
      <c r="B5194" s="4" t="s">
        <v>5</v>
      </c>
      <c r="C5194" s="4" t="s">
        <v>15</v>
      </c>
      <c r="D5194" s="4" t="s">
        <v>15</v>
      </c>
      <c r="E5194" s="4" t="s">
        <v>15</v>
      </c>
      <c r="F5194" s="4" t="s">
        <v>21</v>
      </c>
      <c r="G5194" s="4" t="s">
        <v>21</v>
      </c>
      <c r="H5194" s="4" t="s">
        <v>21</v>
      </c>
      <c r="I5194" s="4" t="s">
        <v>21</v>
      </c>
      <c r="J5194" s="4" t="s">
        <v>21</v>
      </c>
    </row>
    <row r="5195" spans="1:9">
      <c r="A5195" t="n">
        <v>42820</v>
      </c>
      <c r="B5195" s="69" t="n">
        <v>76</v>
      </c>
      <c r="C5195" s="7" t="n">
        <v>0</v>
      </c>
      <c r="D5195" s="7" t="n">
        <v>3</v>
      </c>
      <c r="E5195" s="7" t="n">
        <v>0</v>
      </c>
      <c r="F5195" s="7" t="n">
        <v>1</v>
      </c>
      <c r="G5195" s="7" t="n">
        <v>1</v>
      </c>
      <c r="H5195" s="7" t="n">
        <v>1</v>
      </c>
      <c r="I5195" s="7" t="n">
        <v>1</v>
      </c>
      <c r="J5195" s="7" t="n">
        <v>1000</v>
      </c>
    </row>
    <row r="5196" spans="1:9">
      <c r="A5196" t="s">
        <v>4</v>
      </c>
      <c r="B5196" s="4" t="s">
        <v>5</v>
      </c>
      <c r="C5196" s="4" t="s">
        <v>15</v>
      </c>
      <c r="D5196" s="4" t="s">
        <v>15</v>
      </c>
    </row>
    <row r="5197" spans="1:9">
      <c r="A5197" t="n">
        <v>42844</v>
      </c>
      <c r="B5197" s="71" t="n">
        <v>77</v>
      </c>
      <c r="C5197" s="7" t="n">
        <v>0</v>
      </c>
      <c r="D5197" s="7" t="n">
        <v>3</v>
      </c>
    </row>
    <row r="5198" spans="1:9">
      <c r="A5198" t="s">
        <v>4</v>
      </c>
      <c r="B5198" s="4" t="s">
        <v>5</v>
      </c>
      <c r="C5198" s="4" t="s">
        <v>10</v>
      </c>
    </row>
    <row r="5199" spans="1:9">
      <c r="A5199" t="n">
        <v>42847</v>
      </c>
      <c r="B5199" s="26" t="n">
        <v>16</v>
      </c>
      <c r="C5199" s="7" t="n">
        <v>2500</v>
      </c>
    </row>
    <row r="5200" spans="1:9">
      <c r="A5200" t="s">
        <v>4</v>
      </c>
      <c r="B5200" s="4" t="s">
        <v>5</v>
      </c>
      <c r="C5200" s="4" t="s">
        <v>15</v>
      </c>
      <c r="D5200" s="4" t="s">
        <v>15</v>
      </c>
      <c r="E5200" s="4" t="s">
        <v>15</v>
      </c>
      <c r="F5200" s="4" t="s">
        <v>21</v>
      </c>
      <c r="G5200" s="4" t="s">
        <v>21</v>
      </c>
      <c r="H5200" s="4" t="s">
        <v>21</v>
      </c>
      <c r="I5200" s="4" t="s">
        <v>21</v>
      </c>
      <c r="J5200" s="4" t="s">
        <v>21</v>
      </c>
    </row>
    <row r="5201" spans="1:10">
      <c r="A5201" t="n">
        <v>42850</v>
      </c>
      <c r="B5201" s="69" t="n">
        <v>76</v>
      </c>
      <c r="C5201" s="7" t="n">
        <v>0</v>
      </c>
      <c r="D5201" s="7" t="n">
        <v>3</v>
      </c>
      <c r="E5201" s="7" t="n">
        <v>0</v>
      </c>
      <c r="F5201" s="7" t="n">
        <v>1</v>
      </c>
      <c r="G5201" s="7" t="n">
        <v>1</v>
      </c>
      <c r="H5201" s="7" t="n">
        <v>1</v>
      </c>
      <c r="I5201" s="7" t="n">
        <v>0</v>
      </c>
      <c r="J5201" s="7" t="n">
        <v>1000</v>
      </c>
    </row>
    <row r="5202" spans="1:10">
      <c r="A5202" t="s">
        <v>4</v>
      </c>
      <c r="B5202" s="4" t="s">
        <v>5</v>
      </c>
      <c r="C5202" s="4" t="s">
        <v>15</v>
      </c>
      <c r="D5202" s="4" t="s">
        <v>15</v>
      </c>
    </row>
    <row r="5203" spans="1:10">
      <c r="A5203" t="n">
        <v>42874</v>
      </c>
      <c r="B5203" s="71" t="n">
        <v>77</v>
      </c>
      <c r="C5203" s="7" t="n">
        <v>0</v>
      </c>
      <c r="D5203" s="7" t="n">
        <v>3</v>
      </c>
    </row>
    <row r="5204" spans="1:10">
      <c r="A5204" t="s">
        <v>4</v>
      </c>
      <c r="B5204" s="4" t="s">
        <v>5</v>
      </c>
      <c r="C5204" s="4" t="s">
        <v>15</v>
      </c>
    </row>
    <row r="5205" spans="1:10">
      <c r="A5205" t="n">
        <v>42877</v>
      </c>
      <c r="B5205" s="72" t="n">
        <v>78</v>
      </c>
      <c r="C5205" s="7" t="n">
        <v>255</v>
      </c>
    </row>
    <row r="5206" spans="1:10">
      <c r="A5206" t="s">
        <v>4</v>
      </c>
      <c r="B5206" s="4" t="s">
        <v>5</v>
      </c>
      <c r="C5206" s="4" t="s">
        <v>15</v>
      </c>
      <c r="D5206" s="4" t="s">
        <v>10</v>
      </c>
      <c r="E5206" s="4" t="s">
        <v>15</v>
      </c>
    </row>
    <row r="5207" spans="1:10">
      <c r="A5207" t="n">
        <v>42879</v>
      </c>
      <c r="B5207" s="10" t="n">
        <v>39</v>
      </c>
      <c r="C5207" s="7" t="n">
        <v>11</v>
      </c>
      <c r="D5207" s="7" t="n">
        <v>65533</v>
      </c>
      <c r="E5207" s="7" t="n">
        <v>200</v>
      </c>
    </row>
    <row r="5208" spans="1:10">
      <c r="A5208" t="s">
        <v>4</v>
      </c>
      <c r="B5208" s="4" t="s">
        <v>5</v>
      </c>
      <c r="C5208" s="4" t="s">
        <v>15</v>
      </c>
      <c r="D5208" s="4" t="s">
        <v>10</v>
      </c>
      <c r="E5208" s="4" t="s">
        <v>15</v>
      </c>
    </row>
    <row r="5209" spans="1:10">
      <c r="A5209" t="n">
        <v>42884</v>
      </c>
      <c r="B5209" s="10" t="n">
        <v>39</v>
      </c>
      <c r="C5209" s="7" t="n">
        <v>11</v>
      </c>
      <c r="D5209" s="7" t="n">
        <v>65533</v>
      </c>
      <c r="E5209" s="7" t="n">
        <v>201</v>
      </c>
    </row>
    <row r="5210" spans="1:10">
      <c r="A5210" t="s">
        <v>4</v>
      </c>
      <c r="B5210" s="4" t="s">
        <v>5</v>
      </c>
      <c r="C5210" s="4" t="s">
        <v>15</v>
      </c>
      <c r="D5210" s="4" t="s">
        <v>10</v>
      </c>
      <c r="E5210" s="4" t="s">
        <v>15</v>
      </c>
    </row>
    <row r="5211" spans="1:10">
      <c r="A5211" t="n">
        <v>42889</v>
      </c>
      <c r="B5211" s="10" t="n">
        <v>39</v>
      </c>
      <c r="C5211" s="7" t="n">
        <v>11</v>
      </c>
      <c r="D5211" s="7" t="n">
        <v>65533</v>
      </c>
      <c r="E5211" s="7" t="n">
        <v>202</v>
      </c>
    </row>
    <row r="5212" spans="1:10">
      <c r="A5212" t="s">
        <v>4</v>
      </c>
      <c r="B5212" s="4" t="s">
        <v>5</v>
      </c>
      <c r="C5212" s="4" t="s">
        <v>15</v>
      </c>
      <c r="D5212" s="4" t="s">
        <v>10</v>
      </c>
      <c r="E5212" s="4" t="s">
        <v>15</v>
      </c>
    </row>
    <row r="5213" spans="1:10">
      <c r="A5213" t="n">
        <v>42894</v>
      </c>
      <c r="B5213" s="10" t="n">
        <v>39</v>
      </c>
      <c r="C5213" s="7" t="n">
        <v>11</v>
      </c>
      <c r="D5213" s="7" t="n">
        <v>65533</v>
      </c>
      <c r="E5213" s="7" t="n">
        <v>203</v>
      </c>
    </row>
    <row r="5214" spans="1:10">
      <c r="A5214" t="s">
        <v>4</v>
      </c>
      <c r="B5214" s="4" t="s">
        <v>5</v>
      </c>
      <c r="C5214" s="4" t="s">
        <v>15</v>
      </c>
      <c r="D5214" s="4" t="s">
        <v>10</v>
      </c>
      <c r="E5214" s="4" t="s">
        <v>15</v>
      </c>
    </row>
    <row r="5215" spans="1:10">
      <c r="A5215" t="n">
        <v>42899</v>
      </c>
      <c r="B5215" s="10" t="n">
        <v>39</v>
      </c>
      <c r="C5215" s="7" t="n">
        <v>11</v>
      </c>
      <c r="D5215" s="7" t="n">
        <v>65533</v>
      </c>
      <c r="E5215" s="7" t="n">
        <v>204</v>
      </c>
    </row>
    <row r="5216" spans="1:10">
      <c r="A5216" t="s">
        <v>4</v>
      </c>
      <c r="B5216" s="4" t="s">
        <v>5</v>
      </c>
      <c r="C5216" s="4" t="s">
        <v>15</v>
      </c>
      <c r="D5216" s="4" t="s">
        <v>10</v>
      </c>
      <c r="E5216" s="4" t="s">
        <v>15</v>
      </c>
    </row>
    <row r="5217" spans="1:10">
      <c r="A5217" t="n">
        <v>42904</v>
      </c>
      <c r="B5217" s="49" t="n">
        <v>36</v>
      </c>
      <c r="C5217" s="7" t="n">
        <v>9</v>
      </c>
      <c r="D5217" s="7" t="n">
        <v>28</v>
      </c>
      <c r="E5217" s="7" t="n">
        <v>0</v>
      </c>
    </row>
    <row r="5218" spans="1:10">
      <c r="A5218" t="s">
        <v>4</v>
      </c>
      <c r="B5218" s="4" t="s">
        <v>5</v>
      </c>
      <c r="C5218" s="4" t="s">
        <v>15</v>
      </c>
      <c r="D5218" s="4" t="s">
        <v>10</v>
      </c>
      <c r="E5218" s="4" t="s">
        <v>15</v>
      </c>
    </row>
    <row r="5219" spans="1:10">
      <c r="A5219" t="n">
        <v>42909</v>
      </c>
      <c r="B5219" s="49" t="n">
        <v>36</v>
      </c>
      <c r="C5219" s="7" t="n">
        <v>9</v>
      </c>
      <c r="D5219" s="7" t="n">
        <v>29</v>
      </c>
      <c r="E5219" s="7" t="n">
        <v>0</v>
      </c>
    </row>
    <row r="5220" spans="1:10">
      <c r="A5220" t="s">
        <v>4</v>
      </c>
      <c r="B5220" s="4" t="s">
        <v>5</v>
      </c>
      <c r="C5220" s="4" t="s">
        <v>15</v>
      </c>
      <c r="D5220" s="4" t="s">
        <v>10</v>
      </c>
      <c r="E5220" s="4" t="s">
        <v>15</v>
      </c>
    </row>
    <row r="5221" spans="1:10">
      <c r="A5221" t="n">
        <v>42914</v>
      </c>
      <c r="B5221" s="49" t="n">
        <v>36</v>
      </c>
      <c r="C5221" s="7" t="n">
        <v>9</v>
      </c>
      <c r="D5221" s="7" t="n">
        <v>33</v>
      </c>
      <c r="E5221" s="7" t="n">
        <v>0</v>
      </c>
    </row>
    <row r="5222" spans="1:10">
      <c r="A5222" t="s">
        <v>4</v>
      </c>
      <c r="B5222" s="4" t="s">
        <v>5</v>
      </c>
      <c r="C5222" s="4" t="s">
        <v>15</v>
      </c>
      <c r="D5222" s="4" t="s">
        <v>10</v>
      </c>
      <c r="E5222" s="4" t="s">
        <v>15</v>
      </c>
    </row>
    <row r="5223" spans="1:10">
      <c r="A5223" t="n">
        <v>42919</v>
      </c>
      <c r="B5223" s="49" t="n">
        <v>36</v>
      </c>
      <c r="C5223" s="7" t="n">
        <v>9</v>
      </c>
      <c r="D5223" s="7" t="n">
        <v>16</v>
      </c>
      <c r="E5223" s="7" t="n">
        <v>0</v>
      </c>
    </row>
    <row r="5224" spans="1:10">
      <c r="A5224" t="s">
        <v>4</v>
      </c>
      <c r="B5224" s="4" t="s">
        <v>5</v>
      </c>
      <c r="C5224" s="4" t="s">
        <v>15</v>
      </c>
      <c r="D5224" s="4" t="s">
        <v>10</v>
      </c>
    </row>
    <row r="5225" spans="1:10">
      <c r="A5225" t="n">
        <v>42924</v>
      </c>
      <c r="B5225" s="9" t="n">
        <v>162</v>
      </c>
      <c r="C5225" s="7" t="n">
        <v>1</v>
      </c>
      <c r="D5225" s="7" t="n">
        <v>0</v>
      </c>
    </row>
    <row r="5226" spans="1:10">
      <c r="A5226" t="s">
        <v>4</v>
      </c>
      <c r="B5226" s="4" t="s">
        <v>5</v>
      </c>
    </row>
    <row r="5227" spans="1:10">
      <c r="A5227" t="n">
        <v>42928</v>
      </c>
      <c r="B5227" s="5" t="n">
        <v>1</v>
      </c>
    </row>
    <row r="5228" spans="1:10" s="3" customFormat="1" customHeight="0">
      <c r="A5228" s="3" t="s">
        <v>2</v>
      </c>
      <c r="B5228" s="3" t="s">
        <v>405</v>
      </c>
    </row>
    <row r="5229" spans="1:10">
      <c r="A5229" t="s">
        <v>4</v>
      </c>
      <c r="B5229" s="4" t="s">
        <v>5</v>
      </c>
      <c r="C5229" s="4" t="s">
        <v>15</v>
      </c>
      <c r="D5229" s="4" t="s">
        <v>15</v>
      </c>
      <c r="E5229" s="4" t="s">
        <v>15</v>
      </c>
      <c r="F5229" s="4" t="s">
        <v>15</v>
      </c>
    </row>
    <row r="5230" spans="1:10">
      <c r="A5230" t="n">
        <v>42932</v>
      </c>
      <c r="B5230" s="30" t="n">
        <v>14</v>
      </c>
      <c r="C5230" s="7" t="n">
        <v>2</v>
      </c>
      <c r="D5230" s="7" t="n">
        <v>0</v>
      </c>
      <c r="E5230" s="7" t="n">
        <v>0</v>
      </c>
      <c r="F5230" s="7" t="n">
        <v>0</v>
      </c>
    </row>
    <row r="5231" spans="1:10">
      <c r="A5231" t="s">
        <v>4</v>
      </c>
      <c r="B5231" s="4" t="s">
        <v>5</v>
      </c>
      <c r="C5231" s="4" t="s">
        <v>15</v>
      </c>
      <c r="D5231" s="41" t="s">
        <v>77</v>
      </c>
      <c r="E5231" s="4" t="s">
        <v>5</v>
      </c>
      <c r="F5231" s="4" t="s">
        <v>15</v>
      </c>
      <c r="G5231" s="4" t="s">
        <v>10</v>
      </c>
      <c r="H5231" s="41" t="s">
        <v>78</v>
      </c>
      <c r="I5231" s="4" t="s">
        <v>15</v>
      </c>
      <c r="J5231" s="4" t="s">
        <v>9</v>
      </c>
      <c r="K5231" s="4" t="s">
        <v>15</v>
      </c>
      <c r="L5231" s="4" t="s">
        <v>15</v>
      </c>
      <c r="M5231" s="41" t="s">
        <v>77</v>
      </c>
      <c r="N5231" s="4" t="s">
        <v>5</v>
      </c>
      <c r="O5231" s="4" t="s">
        <v>15</v>
      </c>
      <c r="P5231" s="4" t="s">
        <v>10</v>
      </c>
      <c r="Q5231" s="41" t="s">
        <v>78</v>
      </c>
      <c r="R5231" s="4" t="s">
        <v>15</v>
      </c>
      <c r="S5231" s="4" t="s">
        <v>9</v>
      </c>
      <c r="T5231" s="4" t="s">
        <v>15</v>
      </c>
      <c r="U5231" s="4" t="s">
        <v>15</v>
      </c>
      <c r="V5231" s="4" t="s">
        <v>15</v>
      </c>
      <c r="W5231" s="4" t="s">
        <v>22</v>
      </c>
    </row>
    <row r="5232" spans="1:10">
      <c r="A5232" t="n">
        <v>42937</v>
      </c>
      <c r="B5232" s="11" t="n">
        <v>5</v>
      </c>
      <c r="C5232" s="7" t="n">
        <v>28</v>
      </c>
      <c r="D5232" s="41" t="s">
        <v>3</v>
      </c>
      <c r="E5232" s="9" t="n">
        <v>162</v>
      </c>
      <c r="F5232" s="7" t="n">
        <v>3</v>
      </c>
      <c r="G5232" s="7" t="n">
        <v>33143</v>
      </c>
      <c r="H5232" s="41" t="s">
        <v>3</v>
      </c>
      <c r="I5232" s="7" t="n">
        <v>0</v>
      </c>
      <c r="J5232" s="7" t="n">
        <v>1</v>
      </c>
      <c r="K5232" s="7" t="n">
        <v>2</v>
      </c>
      <c r="L5232" s="7" t="n">
        <v>28</v>
      </c>
      <c r="M5232" s="41" t="s">
        <v>3</v>
      </c>
      <c r="N5232" s="9" t="n">
        <v>162</v>
      </c>
      <c r="O5232" s="7" t="n">
        <v>3</v>
      </c>
      <c r="P5232" s="7" t="n">
        <v>33143</v>
      </c>
      <c r="Q5232" s="41" t="s">
        <v>3</v>
      </c>
      <c r="R5232" s="7" t="n">
        <v>0</v>
      </c>
      <c r="S5232" s="7" t="n">
        <v>2</v>
      </c>
      <c r="T5232" s="7" t="n">
        <v>2</v>
      </c>
      <c r="U5232" s="7" t="n">
        <v>11</v>
      </c>
      <c r="V5232" s="7" t="n">
        <v>1</v>
      </c>
      <c r="W5232" s="12" t="n">
        <f t="normal" ca="1">A5236</f>
        <v>0</v>
      </c>
    </row>
    <row r="5233" spans="1:23">
      <c r="A5233" t="s">
        <v>4</v>
      </c>
      <c r="B5233" s="4" t="s">
        <v>5</v>
      </c>
      <c r="C5233" s="4" t="s">
        <v>15</v>
      </c>
      <c r="D5233" s="4" t="s">
        <v>10</v>
      </c>
      <c r="E5233" s="4" t="s">
        <v>21</v>
      </c>
    </row>
    <row r="5234" spans="1:23">
      <c r="A5234" t="n">
        <v>42966</v>
      </c>
      <c r="B5234" s="28" t="n">
        <v>58</v>
      </c>
      <c r="C5234" s="7" t="n">
        <v>0</v>
      </c>
      <c r="D5234" s="7" t="n">
        <v>0</v>
      </c>
      <c r="E5234" s="7" t="n">
        <v>1</v>
      </c>
    </row>
    <row r="5235" spans="1:23">
      <c r="A5235" t="s">
        <v>4</v>
      </c>
      <c r="B5235" s="4" t="s">
        <v>5</v>
      </c>
      <c r="C5235" s="4" t="s">
        <v>15</v>
      </c>
      <c r="D5235" s="41" t="s">
        <v>77</v>
      </c>
      <c r="E5235" s="4" t="s">
        <v>5</v>
      </c>
      <c r="F5235" s="4" t="s">
        <v>15</v>
      </c>
      <c r="G5235" s="4" t="s">
        <v>10</v>
      </c>
      <c r="H5235" s="41" t="s">
        <v>78</v>
      </c>
      <c r="I5235" s="4" t="s">
        <v>15</v>
      </c>
      <c r="J5235" s="4" t="s">
        <v>9</v>
      </c>
      <c r="K5235" s="4" t="s">
        <v>15</v>
      </c>
      <c r="L5235" s="4" t="s">
        <v>15</v>
      </c>
      <c r="M5235" s="41" t="s">
        <v>77</v>
      </c>
      <c r="N5235" s="4" t="s">
        <v>5</v>
      </c>
      <c r="O5235" s="4" t="s">
        <v>15</v>
      </c>
      <c r="P5235" s="4" t="s">
        <v>10</v>
      </c>
      <c r="Q5235" s="41" t="s">
        <v>78</v>
      </c>
      <c r="R5235" s="4" t="s">
        <v>15</v>
      </c>
      <c r="S5235" s="4" t="s">
        <v>9</v>
      </c>
      <c r="T5235" s="4" t="s">
        <v>15</v>
      </c>
      <c r="U5235" s="4" t="s">
        <v>15</v>
      </c>
      <c r="V5235" s="4" t="s">
        <v>15</v>
      </c>
      <c r="W5235" s="4" t="s">
        <v>22</v>
      </c>
    </row>
    <row r="5236" spans="1:23">
      <c r="A5236" t="n">
        <v>42974</v>
      </c>
      <c r="B5236" s="11" t="n">
        <v>5</v>
      </c>
      <c r="C5236" s="7" t="n">
        <v>28</v>
      </c>
      <c r="D5236" s="41" t="s">
        <v>3</v>
      </c>
      <c r="E5236" s="9" t="n">
        <v>162</v>
      </c>
      <c r="F5236" s="7" t="n">
        <v>3</v>
      </c>
      <c r="G5236" s="7" t="n">
        <v>33143</v>
      </c>
      <c r="H5236" s="41" t="s">
        <v>3</v>
      </c>
      <c r="I5236" s="7" t="n">
        <v>0</v>
      </c>
      <c r="J5236" s="7" t="n">
        <v>1</v>
      </c>
      <c r="K5236" s="7" t="n">
        <v>3</v>
      </c>
      <c r="L5236" s="7" t="n">
        <v>28</v>
      </c>
      <c r="M5236" s="41" t="s">
        <v>3</v>
      </c>
      <c r="N5236" s="9" t="n">
        <v>162</v>
      </c>
      <c r="O5236" s="7" t="n">
        <v>3</v>
      </c>
      <c r="P5236" s="7" t="n">
        <v>33143</v>
      </c>
      <c r="Q5236" s="41" t="s">
        <v>3</v>
      </c>
      <c r="R5236" s="7" t="n">
        <v>0</v>
      </c>
      <c r="S5236" s="7" t="n">
        <v>2</v>
      </c>
      <c r="T5236" s="7" t="n">
        <v>3</v>
      </c>
      <c r="U5236" s="7" t="n">
        <v>9</v>
      </c>
      <c r="V5236" s="7" t="n">
        <v>1</v>
      </c>
      <c r="W5236" s="12" t="n">
        <f t="normal" ca="1">A5246</f>
        <v>0</v>
      </c>
    </row>
    <row r="5237" spans="1:23">
      <c r="A5237" t="s">
        <v>4</v>
      </c>
      <c r="B5237" s="4" t="s">
        <v>5</v>
      </c>
      <c r="C5237" s="4" t="s">
        <v>15</v>
      </c>
      <c r="D5237" s="41" t="s">
        <v>77</v>
      </c>
      <c r="E5237" s="4" t="s">
        <v>5</v>
      </c>
      <c r="F5237" s="4" t="s">
        <v>10</v>
      </c>
      <c r="G5237" s="4" t="s">
        <v>15</v>
      </c>
      <c r="H5237" s="4" t="s">
        <v>15</v>
      </c>
      <c r="I5237" s="4" t="s">
        <v>6</v>
      </c>
      <c r="J5237" s="41" t="s">
        <v>78</v>
      </c>
      <c r="K5237" s="4" t="s">
        <v>15</v>
      </c>
      <c r="L5237" s="4" t="s">
        <v>15</v>
      </c>
      <c r="M5237" s="41" t="s">
        <v>77</v>
      </c>
      <c r="N5237" s="4" t="s">
        <v>5</v>
      </c>
      <c r="O5237" s="4" t="s">
        <v>15</v>
      </c>
      <c r="P5237" s="41" t="s">
        <v>78</v>
      </c>
      <c r="Q5237" s="4" t="s">
        <v>15</v>
      </c>
      <c r="R5237" s="4" t="s">
        <v>9</v>
      </c>
      <c r="S5237" s="4" t="s">
        <v>15</v>
      </c>
      <c r="T5237" s="4" t="s">
        <v>15</v>
      </c>
      <c r="U5237" s="4" t="s">
        <v>15</v>
      </c>
      <c r="V5237" s="41" t="s">
        <v>77</v>
      </c>
      <c r="W5237" s="4" t="s">
        <v>5</v>
      </c>
      <c r="X5237" s="4" t="s">
        <v>15</v>
      </c>
      <c r="Y5237" s="41" t="s">
        <v>78</v>
      </c>
      <c r="Z5237" s="4" t="s">
        <v>15</v>
      </c>
      <c r="AA5237" s="4" t="s">
        <v>9</v>
      </c>
      <c r="AB5237" s="4" t="s">
        <v>15</v>
      </c>
      <c r="AC5237" s="4" t="s">
        <v>15</v>
      </c>
      <c r="AD5237" s="4" t="s">
        <v>15</v>
      </c>
      <c r="AE5237" s="4" t="s">
        <v>22</v>
      </c>
    </row>
    <row r="5238" spans="1:23">
      <c r="A5238" t="n">
        <v>43003</v>
      </c>
      <c r="B5238" s="11" t="n">
        <v>5</v>
      </c>
      <c r="C5238" s="7" t="n">
        <v>28</v>
      </c>
      <c r="D5238" s="41" t="s">
        <v>3</v>
      </c>
      <c r="E5238" s="42" t="n">
        <v>47</v>
      </c>
      <c r="F5238" s="7" t="n">
        <v>61456</v>
      </c>
      <c r="G5238" s="7" t="n">
        <v>2</v>
      </c>
      <c r="H5238" s="7" t="n">
        <v>0</v>
      </c>
      <c r="I5238" s="7" t="s">
        <v>79</v>
      </c>
      <c r="J5238" s="41" t="s">
        <v>3</v>
      </c>
      <c r="K5238" s="7" t="n">
        <v>8</v>
      </c>
      <c r="L5238" s="7" t="n">
        <v>28</v>
      </c>
      <c r="M5238" s="41" t="s">
        <v>3</v>
      </c>
      <c r="N5238" s="16" t="n">
        <v>74</v>
      </c>
      <c r="O5238" s="7" t="n">
        <v>65</v>
      </c>
      <c r="P5238" s="41" t="s">
        <v>3</v>
      </c>
      <c r="Q5238" s="7" t="n">
        <v>0</v>
      </c>
      <c r="R5238" s="7" t="n">
        <v>1</v>
      </c>
      <c r="S5238" s="7" t="n">
        <v>3</v>
      </c>
      <c r="T5238" s="7" t="n">
        <v>9</v>
      </c>
      <c r="U5238" s="7" t="n">
        <v>28</v>
      </c>
      <c r="V5238" s="41" t="s">
        <v>3</v>
      </c>
      <c r="W5238" s="16" t="n">
        <v>74</v>
      </c>
      <c r="X5238" s="7" t="n">
        <v>65</v>
      </c>
      <c r="Y5238" s="41" t="s">
        <v>3</v>
      </c>
      <c r="Z5238" s="7" t="n">
        <v>0</v>
      </c>
      <c r="AA5238" s="7" t="n">
        <v>2</v>
      </c>
      <c r="AB5238" s="7" t="n">
        <v>3</v>
      </c>
      <c r="AC5238" s="7" t="n">
        <v>9</v>
      </c>
      <c r="AD5238" s="7" t="n">
        <v>1</v>
      </c>
      <c r="AE5238" s="12" t="n">
        <f t="normal" ca="1">A5242</f>
        <v>0</v>
      </c>
    </row>
    <row r="5239" spans="1:23">
      <c r="A5239" t="s">
        <v>4</v>
      </c>
      <c r="B5239" s="4" t="s">
        <v>5</v>
      </c>
      <c r="C5239" s="4" t="s">
        <v>10</v>
      </c>
      <c r="D5239" s="4" t="s">
        <v>15</v>
      </c>
      <c r="E5239" s="4" t="s">
        <v>15</v>
      </c>
      <c r="F5239" s="4" t="s">
        <v>6</v>
      </c>
    </row>
    <row r="5240" spans="1:23">
      <c r="A5240" t="n">
        <v>43051</v>
      </c>
      <c r="B5240" s="42" t="n">
        <v>47</v>
      </c>
      <c r="C5240" s="7" t="n">
        <v>61456</v>
      </c>
      <c r="D5240" s="7" t="n">
        <v>0</v>
      </c>
      <c r="E5240" s="7" t="n">
        <v>0</v>
      </c>
      <c r="F5240" s="7" t="s">
        <v>80</v>
      </c>
    </row>
    <row r="5241" spans="1:23">
      <c r="A5241" t="s">
        <v>4</v>
      </c>
      <c r="B5241" s="4" t="s">
        <v>5</v>
      </c>
      <c r="C5241" s="4" t="s">
        <v>15</v>
      </c>
      <c r="D5241" s="4" t="s">
        <v>10</v>
      </c>
      <c r="E5241" s="4" t="s">
        <v>21</v>
      </c>
    </row>
    <row r="5242" spans="1:23">
      <c r="A5242" t="n">
        <v>43064</v>
      </c>
      <c r="B5242" s="28" t="n">
        <v>58</v>
      </c>
      <c r="C5242" s="7" t="n">
        <v>0</v>
      </c>
      <c r="D5242" s="7" t="n">
        <v>300</v>
      </c>
      <c r="E5242" s="7" t="n">
        <v>1</v>
      </c>
    </row>
    <row r="5243" spans="1:23">
      <c r="A5243" t="s">
        <v>4</v>
      </c>
      <c r="B5243" s="4" t="s">
        <v>5</v>
      </c>
      <c r="C5243" s="4" t="s">
        <v>15</v>
      </c>
      <c r="D5243" s="4" t="s">
        <v>10</v>
      </c>
    </row>
    <row r="5244" spans="1:23">
      <c r="A5244" t="n">
        <v>43072</v>
      </c>
      <c r="B5244" s="28" t="n">
        <v>58</v>
      </c>
      <c r="C5244" s="7" t="n">
        <v>255</v>
      </c>
      <c r="D5244" s="7" t="n">
        <v>0</v>
      </c>
    </row>
    <row r="5245" spans="1:23">
      <c r="A5245" t="s">
        <v>4</v>
      </c>
      <c r="B5245" s="4" t="s">
        <v>5</v>
      </c>
      <c r="C5245" s="4" t="s">
        <v>15</v>
      </c>
      <c r="D5245" s="4" t="s">
        <v>15</v>
      </c>
      <c r="E5245" s="4" t="s">
        <v>15</v>
      </c>
      <c r="F5245" s="4" t="s">
        <v>15</v>
      </c>
    </row>
    <row r="5246" spans="1:23">
      <c r="A5246" t="n">
        <v>43076</v>
      </c>
      <c r="B5246" s="30" t="n">
        <v>14</v>
      </c>
      <c r="C5246" s="7" t="n">
        <v>0</v>
      </c>
      <c r="D5246" s="7" t="n">
        <v>0</v>
      </c>
      <c r="E5246" s="7" t="n">
        <v>0</v>
      </c>
      <c r="F5246" s="7" t="n">
        <v>64</v>
      </c>
    </row>
    <row r="5247" spans="1:23">
      <c r="A5247" t="s">
        <v>4</v>
      </c>
      <c r="B5247" s="4" t="s">
        <v>5</v>
      </c>
      <c r="C5247" s="4" t="s">
        <v>15</v>
      </c>
      <c r="D5247" s="4" t="s">
        <v>10</v>
      </c>
    </row>
    <row r="5248" spans="1:23">
      <c r="A5248" t="n">
        <v>43081</v>
      </c>
      <c r="B5248" s="24" t="n">
        <v>22</v>
      </c>
      <c r="C5248" s="7" t="n">
        <v>0</v>
      </c>
      <c r="D5248" s="7" t="n">
        <v>33143</v>
      </c>
    </row>
    <row r="5249" spans="1:31">
      <c r="A5249" t="s">
        <v>4</v>
      </c>
      <c r="B5249" s="4" t="s">
        <v>5</v>
      </c>
      <c r="C5249" s="4" t="s">
        <v>15</v>
      </c>
      <c r="D5249" s="4" t="s">
        <v>10</v>
      </c>
    </row>
    <row r="5250" spans="1:31">
      <c r="A5250" t="n">
        <v>43085</v>
      </c>
      <c r="B5250" s="28" t="n">
        <v>58</v>
      </c>
      <c r="C5250" s="7" t="n">
        <v>5</v>
      </c>
      <c r="D5250" s="7" t="n">
        <v>300</v>
      </c>
    </row>
    <row r="5251" spans="1:31">
      <c r="A5251" t="s">
        <v>4</v>
      </c>
      <c r="B5251" s="4" t="s">
        <v>5</v>
      </c>
      <c r="C5251" s="4" t="s">
        <v>21</v>
      </c>
      <c r="D5251" s="4" t="s">
        <v>10</v>
      </c>
    </row>
    <row r="5252" spans="1:31">
      <c r="A5252" t="n">
        <v>43089</v>
      </c>
      <c r="B5252" s="43" t="n">
        <v>103</v>
      </c>
      <c r="C5252" s="7" t="n">
        <v>0</v>
      </c>
      <c r="D5252" s="7" t="n">
        <v>300</v>
      </c>
    </row>
    <row r="5253" spans="1:31">
      <c r="A5253" t="s">
        <v>4</v>
      </c>
      <c r="B5253" s="4" t="s">
        <v>5</v>
      </c>
      <c r="C5253" s="4" t="s">
        <v>15</v>
      </c>
    </row>
    <row r="5254" spans="1:31">
      <c r="A5254" t="n">
        <v>43096</v>
      </c>
      <c r="B5254" s="31" t="n">
        <v>64</v>
      </c>
      <c r="C5254" s="7" t="n">
        <v>7</v>
      </c>
    </row>
    <row r="5255" spans="1:31">
      <c r="A5255" t="s">
        <v>4</v>
      </c>
      <c r="B5255" s="4" t="s">
        <v>5</v>
      </c>
      <c r="C5255" s="4" t="s">
        <v>15</v>
      </c>
      <c r="D5255" s="4" t="s">
        <v>10</v>
      </c>
    </row>
    <row r="5256" spans="1:31">
      <c r="A5256" t="n">
        <v>43098</v>
      </c>
      <c r="B5256" s="44" t="n">
        <v>72</v>
      </c>
      <c r="C5256" s="7" t="n">
        <v>5</v>
      </c>
      <c r="D5256" s="7" t="n">
        <v>0</v>
      </c>
    </row>
    <row r="5257" spans="1:31">
      <c r="A5257" t="s">
        <v>4</v>
      </c>
      <c r="B5257" s="4" t="s">
        <v>5</v>
      </c>
      <c r="C5257" s="4" t="s">
        <v>15</v>
      </c>
      <c r="D5257" s="41" t="s">
        <v>77</v>
      </c>
      <c r="E5257" s="4" t="s">
        <v>5</v>
      </c>
      <c r="F5257" s="4" t="s">
        <v>15</v>
      </c>
      <c r="G5257" s="4" t="s">
        <v>10</v>
      </c>
      <c r="H5257" s="41" t="s">
        <v>78</v>
      </c>
      <c r="I5257" s="4" t="s">
        <v>15</v>
      </c>
      <c r="J5257" s="4" t="s">
        <v>9</v>
      </c>
      <c r="K5257" s="4" t="s">
        <v>15</v>
      </c>
      <c r="L5257" s="4" t="s">
        <v>15</v>
      </c>
      <c r="M5257" s="4" t="s">
        <v>22</v>
      </c>
    </row>
    <row r="5258" spans="1:31">
      <c r="A5258" t="n">
        <v>43102</v>
      </c>
      <c r="B5258" s="11" t="n">
        <v>5</v>
      </c>
      <c r="C5258" s="7" t="n">
        <v>28</v>
      </c>
      <c r="D5258" s="41" t="s">
        <v>3</v>
      </c>
      <c r="E5258" s="9" t="n">
        <v>162</v>
      </c>
      <c r="F5258" s="7" t="n">
        <v>4</v>
      </c>
      <c r="G5258" s="7" t="n">
        <v>33143</v>
      </c>
      <c r="H5258" s="41" t="s">
        <v>3</v>
      </c>
      <c r="I5258" s="7" t="n">
        <v>0</v>
      </c>
      <c r="J5258" s="7" t="n">
        <v>1</v>
      </c>
      <c r="K5258" s="7" t="n">
        <v>2</v>
      </c>
      <c r="L5258" s="7" t="n">
        <v>1</v>
      </c>
      <c r="M5258" s="12" t="n">
        <f t="normal" ca="1">A5264</f>
        <v>0</v>
      </c>
    </row>
    <row r="5259" spans="1:31">
      <c r="A5259" t="s">
        <v>4</v>
      </c>
      <c r="B5259" s="4" t="s">
        <v>5</v>
      </c>
      <c r="C5259" s="4" t="s">
        <v>15</v>
      </c>
      <c r="D5259" s="4" t="s">
        <v>6</v>
      </c>
    </row>
    <row r="5260" spans="1:31">
      <c r="A5260" t="n">
        <v>43119</v>
      </c>
      <c r="B5260" s="8" t="n">
        <v>2</v>
      </c>
      <c r="C5260" s="7" t="n">
        <v>10</v>
      </c>
      <c r="D5260" s="7" t="s">
        <v>81</v>
      </c>
    </row>
    <row r="5261" spans="1:31">
      <c r="A5261" t="s">
        <v>4</v>
      </c>
      <c r="B5261" s="4" t="s">
        <v>5</v>
      </c>
      <c r="C5261" s="4" t="s">
        <v>10</v>
      </c>
    </row>
    <row r="5262" spans="1:31">
      <c r="A5262" t="n">
        <v>43136</v>
      </c>
      <c r="B5262" s="26" t="n">
        <v>16</v>
      </c>
      <c r="C5262" s="7" t="n">
        <v>0</v>
      </c>
    </row>
    <row r="5263" spans="1:31">
      <c r="A5263" t="s">
        <v>4</v>
      </c>
      <c r="B5263" s="4" t="s">
        <v>5</v>
      </c>
      <c r="C5263" s="4" t="s">
        <v>10</v>
      </c>
      <c r="D5263" s="4" t="s">
        <v>9</v>
      </c>
    </row>
    <row r="5264" spans="1:31">
      <c r="A5264" t="n">
        <v>43139</v>
      </c>
      <c r="B5264" s="35" t="n">
        <v>43</v>
      </c>
      <c r="C5264" s="7" t="n">
        <v>61456</v>
      </c>
      <c r="D5264" s="7" t="n">
        <v>1</v>
      </c>
    </row>
    <row r="5265" spans="1:13">
      <c r="A5265" t="s">
        <v>4</v>
      </c>
      <c r="B5265" s="4" t="s">
        <v>5</v>
      </c>
      <c r="C5265" s="4" t="s">
        <v>15</v>
      </c>
    </row>
    <row r="5266" spans="1:13">
      <c r="A5266" t="n">
        <v>43146</v>
      </c>
      <c r="B5266" s="51" t="n">
        <v>116</v>
      </c>
      <c r="C5266" s="7" t="n">
        <v>0</v>
      </c>
    </row>
    <row r="5267" spans="1:13">
      <c r="A5267" t="s">
        <v>4</v>
      </c>
      <c r="B5267" s="4" t="s">
        <v>5</v>
      </c>
      <c r="C5267" s="4" t="s">
        <v>15</v>
      </c>
      <c r="D5267" s="4" t="s">
        <v>10</v>
      </c>
    </row>
    <row r="5268" spans="1:13">
      <c r="A5268" t="n">
        <v>43148</v>
      </c>
      <c r="B5268" s="51" t="n">
        <v>116</v>
      </c>
      <c r="C5268" s="7" t="n">
        <v>2</v>
      </c>
      <c r="D5268" s="7" t="n">
        <v>1</v>
      </c>
    </row>
    <row r="5269" spans="1:13">
      <c r="A5269" t="s">
        <v>4</v>
      </c>
      <c r="B5269" s="4" t="s">
        <v>5</v>
      </c>
      <c r="C5269" s="4" t="s">
        <v>15</v>
      </c>
      <c r="D5269" s="4" t="s">
        <v>9</v>
      </c>
    </row>
    <row r="5270" spans="1:13">
      <c r="A5270" t="n">
        <v>43152</v>
      </c>
      <c r="B5270" s="51" t="n">
        <v>116</v>
      </c>
      <c r="C5270" s="7" t="n">
        <v>5</v>
      </c>
      <c r="D5270" s="7" t="n">
        <v>1112014848</v>
      </c>
    </row>
    <row r="5271" spans="1:13">
      <c r="A5271" t="s">
        <v>4</v>
      </c>
      <c r="B5271" s="4" t="s">
        <v>5</v>
      </c>
      <c r="C5271" s="4" t="s">
        <v>15</v>
      </c>
      <c r="D5271" s="4" t="s">
        <v>10</v>
      </c>
    </row>
    <row r="5272" spans="1:13">
      <c r="A5272" t="n">
        <v>43158</v>
      </c>
      <c r="B5272" s="51" t="n">
        <v>116</v>
      </c>
      <c r="C5272" s="7" t="n">
        <v>6</v>
      </c>
      <c r="D5272" s="7" t="n">
        <v>1</v>
      </c>
    </row>
    <row r="5273" spans="1:13">
      <c r="A5273" t="s">
        <v>4</v>
      </c>
      <c r="B5273" s="4" t="s">
        <v>5</v>
      </c>
      <c r="C5273" s="4" t="s">
        <v>15</v>
      </c>
    </row>
    <row r="5274" spans="1:13">
      <c r="A5274" t="n">
        <v>43162</v>
      </c>
      <c r="B5274" s="16" t="n">
        <v>74</v>
      </c>
      <c r="C5274" s="7" t="n">
        <v>18</v>
      </c>
    </row>
    <row r="5275" spans="1:13">
      <c r="A5275" t="s">
        <v>4</v>
      </c>
      <c r="B5275" s="4" t="s">
        <v>5</v>
      </c>
      <c r="C5275" s="4" t="s">
        <v>15</v>
      </c>
      <c r="D5275" s="4" t="s">
        <v>15</v>
      </c>
      <c r="E5275" s="4" t="s">
        <v>21</v>
      </c>
      <c r="F5275" s="4" t="s">
        <v>21</v>
      </c>
      <c r="G5275" s="4" t="s">
        <v>21</v>
      </c>
      <c r="H5275" s="4" t="s">
        <v>10</v>
      </c>
    </row>
    <row r="5276" spans="1:13">
      <c r="A5276" t="n">
        <v>43164</v>
      </c>
      <c r="B5276" s="32" t="n">
        <v>45</v>
      </c>
      <c r="C5276" s="7" t="n">
        <v>2</v>
      </c>
      <c r="D5276" s="7" t="n">
        <v>3</v>
      </c>
      <c r="E5276" s="7" t="n">
        <v>-0.0199999995529652</v>
      </c>
      <c r="F5276" s="7" t="n">
        <v>3.83999991416931</v>
      </c>
      <c r="G5276" s="7" t="n">
        <v>-119.110000610352</v>
      </c>
      <c r="H5276" s="7" t="n">
        <v>0</v>
      </c>
    </row>
    <row r="5277" spans="1:13">
      <c r="A5277" t="s">
        <v>4</v>
      </c>
      <c r="B5277" s="4" t="s">
        <v>5</v>
      </c>
      <c r="C5277" s="4" t="s">
        <v>15</v>
      </c>
      <c r="D5277" s="4" t="s">
        <v>15</v>
      </c>
      <c r="E5277" s="4" t="s">
        <v>21</v>
      </c>
      <c r="F5277" s="4" t="s">
        <v>21</v>
      </c>
      <c r="G5277" s="4" t="s">
        <v>21</v>
      </c>
      <c r="H5277" s="4" t="s">
        <v>10</v>
      </c>
      <c r="I5277" s="4" t="s">
        <v>15</v>
      </c>
    </row>
    <row r="5278" spans="1:13">
      <c r="A5278" t="n">
        <v>43181</v>
      </c>
      <c r="B5278" s="32" t="n">
        <v>45</v>
      </c>
      <c r="C5278" s="7" t="n">
        <v>4</v>
      </c>
      <c r="D5278" s="7" t="n">
        <v>3</v>
      </c>
      <c r="E5278" s="7" t="n">
        <v>21.1000003814697</v>
      </c>
      <c r="F5278" s="7" t="n">
        <v>359.260009765625</v>
      </c>
      <c r="G5278" s="7" t="n">
        <v>0</v>
      </c>
      <c r="H5278" s="7" t="n">
        <v>0</v>
      </c>
      <c r="I5278" s="7" t="n">
        <v>0</v>
      </c>
    </row>
    <row r="5279" spans="1:13">
      <c r="A5279" t="s">
        <v>4</v>
      </c>
      <c r="B5279" s="4" t="s">
        <v>5</v>
      </c>
      <c r="C5279" s="4" t="s">
        <v>15</v>
      </c>
      <c r="D5279" s="4" t="s">
        <v>15</v>
      </c>
      <c r="E5279" s="4" t="s">
        <v>21</v>
      </c>
      <c r="F5279" s="4" t="s">
        <v>10</v>
      </c>
    </row>
    <row r="5280" spans="1:13">
      <c r="A5280" t="n">
        <v>43199</v>
      </c>
      <c r="B5280" s="32" t="n">
        <v>45</v>
      </c>
      <c r="C5280" s="7" t="n">
        <v>5</v>
      </c>
      <c r="D5280" s="7" t="n">
        <v>3</v>
      </c>
      <c r="E5280" s="7" t="n">
        <v>37.9000015258789</v>
      </c>
      <c r="F5280" s="7" t="n">
        <v>0</v>
      </c>
    </row>
    <row r="5281" spans="1:9">
      <c r="A5281" t="s">
        <v>4</v>
      </c>
      <c r="B5281" s="4" t="s">
        <v>5</v>
      </c>
      <c r="C5281" s="4" t="s">
        <v>15</v>
      </c>
      <c r="D5281" s="4" t="s">
        <v>15</v>
      </c>
      <c r="E5281" s="4" t="s">
        <v>21</v>
      </c>
      <c r="F5281" s="4" t="s">
        <v>10</v>
      </c>
    </row>
    <row r="5282" spans="1:9">
      <c r="A5282" t="n">
        <v>43208</v>
      </c>
      <c r="B5282" s="32" t="n">
        <v>45</v>
      </c>
      <c r="C5282" s="7" t="n">
        <v>11</v>
      </c>
      <c r="D5282" s="7" t="n">
        <v>3</v>
      </c>
      <c r="E5282" s="7" t="n">
        <v>52.0999984741211</v>
      </c>
      <c r="F5282" s="7" t="n">
        <v>0</v>
      </c>
    </row>
    <row r="5283" spans="1:9">
      <c r="A5283" t="s">
        <v>4</v>
      </c>
      <c r="B5283" s="4" t="s">
        <v>5</v>
      </c>
      <c r="C5283" s="4" t="s">
        <v>15</v>
      </c>
      <c r="D5283" s="4" t="s">
        <v>15</v>
      </c>
      <c r="E5283" s="4" t="s">
        <v>21</v>
      </c>
      <c r="F5283" s="4" t="s">
        <v>10</v>
      </c>
    </row>
    <row r="5284" spans="1:9">
      <c r="A5284" t="n">
        <v>43217</v>
      </c>
      <c r="B5284" s="32" t="n">
        <v>45</v>
      </c>
      <c r="C5284" s="7" t="n">
        <v>5</v>
      </c>
      <c r="D5284" s="7" t="n">
        <v>3</v>
      </c>
      <c r="E5284" s="7" t="n">
        <v>44.4000015258789</v>
      </c>
      <c r="F5284" s="7" t="n">
        <v>4000</v>
      </c>
    </row>
    <row r="5285" spans="1:9">
      <c r="A5285" t="s">
        <v>4</v>
      </c>
      <c r="B5285" s="4" t="s">
        <v>5</v>
      </c>
      <c r="C5285" s="4" t="s">
        <v>15</v>
      </c>
      <c r="D5285" s="4" t="s">
        <v>10</v>
      </c>
      <c r="E5285" s="4" t="s">
        <v>21</v>
      </c>
    </row>
    <row r="5286" spans="1:9">
      <c r="A5286" t="n">
        <v>43226</v>
      </c>
      <c r="B5286" s="28" t="n">
        <v>58</v>
      </c>
      <c r="C5286" s="7" t="n">
        <v>100</v>
      </c>
      <c r="D5286" s="7" t="n">
        <v>1000</v>
      </c>
      <c r="E5286" s="7" t="n">
        <v>1</v>
      </c>
    </row>
    <row r="5287" spans="1:9">
      <c r="A5287" t="s">
        <v>4</v>
      </c>
      <c r="B5287" s="4" t="s">
        <v>5</v>
      </c>
      <c r="C5287" s="4" t="s">
        <v>10</v>
      </c>
    </row>
    <row r="5288" spans="1:9">
      <c r="A5288" t="n">
        <v>43234</v>
      </c>
      <c r="B5288" s="26" t="n">
        <v>16</v>
      </c>
      <c r="C5288" s="7" t="n">
        <v>4000</v>
      </c>
    </row>
    <row r="5289" spans="1:9">
      <c r="A5289" t="s">
        <v>4</v>
      </c>
      <c r="B5289" s="4" t="s">
        <v>5</v>
      </c>
      <c r="C5289" s="4" t="s">
        <v>15</v>
      </c>
      <c r="D5289" s="4" t="s">
        <v>10</v>
      </c>
      <c r="E5289" s="4" t="s">
        <v>21</v>
      </c>
    </row>
    <row r="5290" spans="1:9">
      <c r="A5290" t="n">
        <v>43237</v>
      </c>
      <c r="B5290" s="28" t="n">
        <v>58</v>
      </c>
      <c r="C5290" s="7" t="n">
        <v>0</v>
      </c>
      <c r="D5290" s="7" t="n">
        <v>300</v>
      </c>
      <c r="E5290" s="7" t="n">
        <v>0.300000011920929</v>
      </c>
    </row>
    <row r="5291" spans="1:9">
      <c r="A5291" t="s">
        <v>4</v>
      </c>
      <c r="B5291" s="4" t="s">
        <v>5</v>
      </c>
      <c r="C5291" s="4" t="s">
        <v>15</v>
      </c>
      <c r="D5291" s="4" t="s">
        <v>10</v>
      </c>
    </row>
    <row r="5292" spans="1:9">
      <c r="A5292" t="n">
        <v>43245</v>
      </c>
      <c r="B5292" s="28" t="n">
        <v>58</v>
      </c>
      <c r="C5292" s="7" t="n">
        <v>255</v>
      </c>
      <c r="D5292" s="7" t="n">
        <v>0</v>
      </c>
    </row>
    <row r="5293" spans="1:9">
      <c r="A5293" t="s">
        <v>4</v>
      </c>
      <c r="B5293" s="4" t="s">
        <v>5</v>
      </c>
      <c r="C5293" s="4" t="s">
        <v>15</v>
      </c>
      <c r="D5293" s="4" t="s">
        <v>10</v>
      </c>
      <c r="E5293" s="4" t="s">
        <v>10</v>
      </c>
      <c r="F5293" s="4" t="s">
        <v>10</v>
      </c>
      <c r="G5293" s="4" t="s">
        <v>10</v>
      </c>
      <c r="H5293" s="4" t="s">
        <v>15</v>
      </c>
    </row>
    <row r="5294" spans="1:9">
      <c r="A5294" t="n">
        <v>43249</v>
      </c>
      <c r="B5294" s="56" t="n">
        <v>25</v>
      </c>
      <c r="C5294" s="7" t="n">
        <v>5</v>
      </c>
      <c r="D5294" s="7" t="n">
        <v>65535</v>
      </c>
      <c r="E5294" s="7" t="n">
        <v>500</v>
      </c>
      <c r="F5294" s="7" t="n">
        <v>800</v>
      </c>
      <c r="G5294" s="7" t="n">
        <v>140</v>
      </c>
      <c r="H5294" s="7" t="n">
        <v>0</v>
      </c>
    </row>
    <row r="5295" spans="1:9">
      <c r="A5295" t="s">
        <v>4</v>
      </c>
      <c r="B5295" s="4" t="s">
        <v>5</v>
      </c>
      <c r="C5295" s="4" t="s">
        <v>10</v>
      </c>
      <c r="D5295" s="4" t="s">
        <v>15</v>
      </c>
      <c r="E5295" s="4" t="s">
        <v>109</v>
      </c>
      <c r="F5295" s="4" t="s">
        <v>15</v>
      </c>
      <c r="G5295" s="4" t="s">
        <v>15</v>
      </c>
    </row>
    <row r="5296" spans="1:9">
      <c r="A5296" t="n">
        <v>43260</v>
      </c>
      <c r="B5296" s="73" t="n">
        <v>24</v>
      </c>
      <c r="C5296" s="7" t="n">
        <v>65533</v>
      </c>
      <c r="D5296" s="7" t="n">
        <v>11</v>
      </c>
      <c r="E5296" s="7" t="s">
        <v>406</v>
      </c>
      <c r="F5296" s="7" t="n">
        <v>2</v>
      </c>
      <c r="G5296" s="7" t="n">
        <v>0</v>
      </c>
    </row>
    <row r="5297" spans="1:8">
      <c r="A5297" t="s">
        <v>4</v>
      </c>
      <c r="B5297" s="4" t="s">
        <v>5</v>
      </c>
    </row>
    <row r="5298" spans="1:8">
      <c r="A5298" t="n">
        <v>43281</v>
      </c>
      <c r="B5298" s="54" t="n">
        <v>28</v>
      </c>
    </row>
    <row r="5299" spans="1:8">
      <c r="A5299" t="s">
        <v>4</v>
      </c>
      <c r="B5299" s="4" t="s">
        <v>5</v>
      </c>
      <c r="C5299" s="4" t="s">
        <v>10</v>
      </c>
      <c r="D5299" s="4" t="s">
        <v>15</v>
      </c>
      <c r="E5299" s="4" t="s">
        <v>109</v>
      </c>
      <c r="F5299" s="4" t="s">
        <v>15</v>
      </c>
      <c r="G5299" s="4" t="s">
        <v>15</v>
      </c>
    </row>
    <row r="5300" spans="1:8">
      <c r="A5300" t="n">
        <v>43282</v>
      </c>
      <c r="B5300" s="73" t="n">
        <v>24</v>
      </c>
      <c r="C5300" s="7" t="n">
        <v>65533</v>
      </c>
      <c r="D5300" s="7" t="n">
        <v>11</v>
      </c>
      <c r="E5300" s="7" t="s">
        <v>407</v>
      </c>
      <c r="F5300" s="7" t="n">
        <v>2</v>
      </c>
      <c r="G5300" s="7" t="n">
        <v>0</v>
      </c>
    </row>
    <row r="5301" spans="1:8">
      <c r="A5301" t="s">
        <v>4</v>
      </c>
      <c r="B5301" s="4" t="s">
        <v>5</v>
      </c>
    </row>
    <row r="5302" spans="1:8">
      <c r="A5302" t="n">
        <v>43388</v>
      </c>
      <c r="B5302" s="54" t="n">
        <v>28</v>
      </c>
    </row>
    <row r="5303" spans="1:8">
      <c r="A5303" t="s">
        <v>4</v>
      </c>
      <c r="B5303" s="4" t="s">
        <v>5</v>
      </c>
      <c r="C5303" s="4" t="s">
        <v>15</v>
      </c>
    </row>
    <row r="5304" spans="1:8">
      <c r="A5304" t="n">
        <v>43389</v>
      </c>
      <c r="B5304" s="74" t="n">
        <v>27</v>
      </c>
      <c r="C5304" s="7" t="n">
        <v>0</v>
      </c>
    </row>
    <row r="5305" spans="1:8">
      <c r="A5305" t="s">
        <v>4</v>
      </c>
      <c r="B5305" s="4" t="s">
        <v>5</v>
      </c>
      <c r="C5305" s="4" t="s">
        <v>15</v>
      </c>
    </row>
    <row r="5306" spans="1:8">
      <c r="A5306" t="n">
        <v>43391</v>
      </c>
      <c r="B5306" s="74" t="n">
        <v>27</v>
      </c>
      <c r="C5306" s="7" t="n">
        <v>1</v>
      </c>
    </row>
    <row r="5307" spans="1:8">
      <c r="A5307" t="s">
        <v>4</v>
      </c>
      <c r="B5307" s="4" t="s">
        <v>5</v>
      </c>
      <c r="C5307" s="4" t="s">
        <v>15</v>
      </c>
      <c r="D5307" s="4" t="s">
        <v>10</v>
      </c>
      <c r="E5307" s="4" t="s">
        <v>10</v>
      </c>
      <c r="F5307" s="4" t="s">
        <v>10</v>
      </c>
      <c r="G5307" s="4" t="s">
        <v>10</v>
      </c>
      <c r="H5307" s="4" t="s">
        <v>15</v>
      </c>
    </row>
    <row r="5308" spans="1:8">
      <c r="A5308" t="n">
        <v>43393</v>
      </c>
      <c r="B5308" s="56" t="n">
        <v>25</v>
      </c>
      <c r="C5308" s="7" t="n">
        <v>5</v>
      </c>
      <c r="D5308" s="7" t="n">
        <v>65535</v>
      </c>
      <c r="E5308" s="7" t="n">
        <v>65535</v>
      </c>
      <c r="F5308" s="7" t="n">
        <v>65535</v>
      </c>
      <c r="G5308" s="7" t="n">
        <v>65535</v>
      </c>
      <c r="H5308" s="7" t="n">
        <v>0</v>
      </c>
    </row>
    <row r="5309" spans="1:8">
      <c r="A5309" t="s">
        <v>4</v>
      </c>
      <c r="B5309" s="4" t="s">
        <v>5</v>
      </c>
      <c r="C5309" s="4" t="s">
        <v>15</v>
      </c>
      <c r="D5309" s="4" t="s">
        <v>10</v>
      </c>
      <c r="E5309" s="4" t="s">
        <v>21</v>
      </c>
    </row>
    <row r="5310" spans="1:8">
      <c r="A5310" t="n">
        <v>43404</v>
      </c>
      <c r="B5310" s="28" t="n">
        <v>58</v>
      </c>
      <c r="C5310" s="7" t="n">
        <v>0</v>
      </c>
      <c r="D5310" s="7" t="n">
        <v>1000</v>
      </c>
      <c r="E5310" s="7" t="n">
        <v>1</v>
      </c>
    </row>
    <row r="5311" spans="1:8">
      <c r="A5311" t="s">
        <v>4</v>
      </c>
      <c r="B5311" s="4" t="s">
        <v>5</v>
      </c>
      <c r="C5311" s="4" t="s">
        <v>15</v>
      </c>
      <c r="D5311" s="4" t="s">
        <v>10</v>
      </c>
    </row>
    <row r="5312" spans="1:8">
      <c r="A5312" t="n">
        <v>43412</v>
      </c>
      <c r="B5312" s="28" t="n">
        <v>58</v>
      </c>
      <c r="C5312" s="7" t="n">
        <v>255</v>
      </c>
      <c r="D5312" s="7" t="n">
        <v>0</v>
      </c>
    </row>
    <row r="5313" spans="1:8">
      <c r="A5313" t="s">
        <v>4</v>
      </c>
      <c r="B5313" s="4" t="s">
        <v>5</v>
      </c>
      <c r="C5313" s="4" t="s">
        <v>10</v>
      </c>
    </row>
    <row r="5314" spans="1:8">
      <c r="A5314" t="n">
        <v>43416</v>
      </c>
      <c r="B5314" s="26" t="n">
        <v>16</v>
      </c>
      <c r="C5314" s="7" t="n">
        <v>500</v>
      </c>
    </row>
    <row r="5315" spans="1:8">
      <c r="A5315" t="s">
        <v>4</v>
      </c>
      <c r="B5315" s="4" t="s">
        <v>5</v>
      </c>
      <c r="C5315" s="4" t="s">
        <v>10</v>
      </c>
    </row>
    <row r="5316" spans="1:8">
      <c r="A5316" t="n">
        <v>43419</v>
      </c>
      <c r="B5316" s="33" t="n">
        <v>12</v>
      </c>
      <c r="C5316" s="7" t="n">
        <v>10294</v>
      </c>
    </row>
    <row r="5317" spans="1:8">
      <c r="A5317" t="s">
        <v>4</v>
      </c>
      <c r="B5317" s="4" t="s">
        <v>5</v>
      </c>
      <c r="C5317" s="4" t="s">
        <v>10</v>
      </c>
      <c r="D5317" s="4" t="s">
        <v>21</v>
      </c>
      <c r="E5317" s="4" t="s">
        <v>21</v>
      </c>
      <c r="F5317" s="4" t="s">
        <v>21</v>
      </c>
      <c r="G5317" s="4" t="s">
        <v>21</v>
      </c>
    </row>
    <row r="5318" spans="1:8">
      <c r="A5318" t="n">
        <v>43422</v>
      </c>
      <c r="B5318" s="38" t="n">
        <v>46</v>
      </c>
      <c r="C5318" s="7" t="n">
        <v>61456</v>
      </c>
      <c r="D5318" s="7" t="n">
        <v>0</v>
      </c>
      <c r="E5318" s="7" t="n">
        <v>-0.170000001788139</v>
      </c>
      <c r="F5318" s="7" t="n">
        <v>-69.6600036621094</v>
      </c>
      <c r="G5318" s="7" t="n">
        <v>180</v>
      </c>
    </row>
    <row r="5319" spans="1:8">
      <c r="A5319" t="s">
        <v>4</v>
      </c>
      <c r="B5319" s="4" t="s">
        <v>5</v>
      </c>
      <c r="C5319" s="4" t="s">
        <v>15</v>
      </c>
      <c r="D5319" s="4" t="s">
        <v>15</v>
      </c>
      <c r="E5319" s="4" t="s">
        <v>21</v>
      </c>
      <c r="F5319" s="4" t="s">
        <v>21</v>
      </c>
      <c r="G5319" s="4" t="s">
        <v>21</v>
      </c>
      <c r="H5319" s="4" t="s">
        <v>10</v>
      </c>
      <c r="I5319" s="4" t="s">
        <v>15</v>
      </c>
    </row>
    <row r="5320" spans="1:8">
      <c r="A5320" t="n">
        <v>43441</v>
      </c>
      <c r="B5320" s="32" t="n">
        <v>45</v>
      </c>
      <c r="C5320" s="7" t="n">
        <v>4</v>
      </c>
      <c r="D5320" s="7" t="n">
        <v>3</v>
      </c>
      <c r="E5320" s="7" t="n">
        <v>9.06999969482422</v>
      </c>
      <c r="F5320" s="7" t="n">
        <v>0</v>
      </c>
      <c r="G5320" s="7" t="n">
        <v>0</v>
      </c>
      <c r="H5320" s="7" t="n">
        <v>0</v>
      </c>
      <c r="I5320" s="7" t="n">
        <v>0</v>
      </c>
    </row>
    <row r="5321" spans="1:8">
      <c r="A5321" t="s">
        <v>4</v>
      </c>
      <c r="B5321" s="4" t="s">
        <v>5</v>
      </c>
      <c r="C5321" s="4" t="s">
        <v>15</v>
      </c>
      <c r="D5321" s="4" t="s">
        <v>6</v>
      </c>
    </row>
    <row r="5322" spans="1:8">
      <c r="A5322" t="n">
        <v>43459</v>
      </c>
      <c r="B5322" s="8" t="n">
        <v>2</v>
      </c>
      <c r="C5322" s="7" t="n">
        <v>10</v>
      </c>
      <c r="D5322" s="7" t="s">
        <v>408</v>
      </c>
    </row>
    <row r="5323" spans="1:8">
      <c r="A5323" t="s">
        <v>4</v>
      </c>
      <c r="B5323" s="4" t="s">
        <v>5</v>
      </c>
      <c r="C5323" s="4" t="s">
        <v>10</v>
      </c>
    </row>
    <row r="5324" spans="1:8">
      <c r="A5324" t="n">
        <v>43474</v>
      </c>
      <c r="B5324" s="26" t="n">
        <v>16</v>
      </c>
      <c r="C5324" s="7" t="n">
        <v>0</v>
      </c>
    </row>
    <row r="5325" spans="1:8">
      <c r="A5325" t="s">
        <v>4</v>
      </c>
      <c r="B5325" s="4" t="s">
        <v>5</v>
      </c>
      <c r="C5325" s="4" t="s">
        <v>15</v>
      </c>
      <c r="D5325" s="4" t="s">
        <v>10</v>
      </c>
    </row>
    <row r="5326" spans="1:8">
      <c r="A5326" t="n">
        <v>43477</v>
      </c>
      <c r="B5326" s="28" t="n">
        <v>58</v>
      </c>
      <c r="C5326" s="7" t="n">
        <v>105</v>
      </c>
      <c r="D5326" s="7" t="n">
        <v>300</v>
      </c>
    </row>
    <row r="5327" spans="1:8">
      <c r="A5327" t="s">
        <v>4</v>
      </c>
      <c r="B5327" s="4" t="s">
        <v>5</v>
      </c>
      <c r="C5327" s="4" t="s">
        <v>21</v>
      </c>
      <c r="D5327" s="4" t="s">
        <v>10</v>
      </c>
    </row>
    <row r="5328" spans="1:8">
      <c r="A5328" t="n">
        <v>43481</v>
      </c>
      <c r="B5328" s="43" t="n">
        <v>103</v>
      </c>
      <c r="C5328" s="7" t="n">
        <v>1</v>
      </c>
      <c r="D5328" s="7" t="n">
        <v>300</v>
      </c>
    </row>
    <row r="5329" spans="1:9">
      <c r="A5329" t="s">
        <v>4</v>
      </c>
      <c r="B5329" s="4" t="s">
        <v>5</v>
      </c>
      <c r="C5329" s="4" t="s">
        <v>15</v>
      </c>
      <c r="D5329" s="4" t="s">
        <v>10</v>
      </c>
    </row>
    <row r="5330" spans="1:9">
      <c r="A5330" t="n">
        <v>43488</v>
      </c>
      <c r="B5330" s="44" t="n">
        <v>72</v>
      </c>
      <c r="C5330" s="7" t="n">
        <v>4</v>
      </c>
      <c r="D5330" s="7" t="n">
        <v>0</v>
      </c>
    </row>
    <row r="5331" spans="1:9">
      <c r="A5331" t="s">
        <v>4</v>
      </c>
      <c r="B5331" s="4" t="s">
        <v>5</v>
      </c>
      <c r="C5331" s="4" t="s">
        <v>9</v>
      </c>
    </row>
    <row r="5332" spans="1:9">
      <c r="A5332" t="n">
        <v>43492</v>
      </c>
      <c r="B5332" s="63" t="n">
        <v>15</v>
      </c>
      <c r="C5332" s="7" t="n">
        <v>1073741824</v>
      </c>
    </row>
    <row r="5333" spans="1:9">
      <c r="A5333" t="s">
        <v>4</v>
      </c>
      <c r="B5333" s="4" t="s">
        <v>5</v>
      </c>
      <c r="C5333" s="4" t="s">
        <v>15</v>
      </c>
    </row>
    <row r="5334" spans="1:9">
      <c r="A5334" t="n">
        <v>43497</v>
      </c>
      <c r="B5334" s="31" t="n">
        <v>64</v>
      </c>
      <c r="C5334" s="7" t="n">
        <v>3</v>
      </c>
    </row>
    <row r="5335" spans="1:9">
      <c r="A5335" t="s">
        <v>4</v>
      </c>
      <c r="B5335" s="4" t="s">
        <v>5</v>
      </c>
      <c r="C5335" s="4" t="s">
        <v>15</v>
      </c>
    </row>
    <row r="5336" spans="1:9">
      <c r="A5336" t="n">
        <v>43499</v>
      </c>
      <c r="B5336" s="16" t="n">
        <v>74</v>
      </c>
      <c r="C5336" s="7" t="n">
        <v>67</v>
      </c>
    </row>
    <row r="5337" spans="1:9">
      <c r="A5337" t="s">
        <v>4</v>
      </c>
      <c r="B5337" s="4" t="s">
        <v>5</v>
      </c>
      <c r="C5337" s="4" t="s">
        <v>15</v>
      </c>
      <c r="D5337" s="4" t="s">
        <v>15</v>
      </c>
      <c r="E5337" s="4" t="s">
        <v>10</v>
      </c>
    </row>
    <row r="5338" spans="1:9">
      <c r="A5338" t="n">
        <v>43501</v>
      </c>
      <c r="B5338" s="32" t="n">
        <v>45</v>
      </c>
      <c r="C5338" s="7" t="n">
        <v>8</v>
      </c>
      <c r="D5338" s="7" t="n">
        <v>1</v>
      </c>
      <c r="E5338" s="7" t="n">
        <v>0</v>
      </c>
    </row>
    <row r="5339" spans="1:9">
      <c r="A5339" t="s">
        <v>4</v>
      </c>
      <c r="B5339" s="4" t="s">
        <v>5</v>
      </c>
      <c r="C5339" s="4" t="s">
        <v>10</v>
      </c>
    </row>
    <row r="5340" spans="1:9">
      <c r="A5340" t="n">
        <v>43506</v>
      </c>
      <c r="B5340" s="22" t="n">
        <v>13</v>
      </c>
      <c r="C5340" s="7" t="n">
        <v>6409</v>
      </c>
    </row>
    <row r="5341" spans="1:9">
      <c r="A5341" t="s">
        <v>4</v>
      </c>
      <c r="B5341" s="4" t="s">
        <v>5</v>
      </c>
      <c r="C5341" s="4" t="s">
        <v>10</v>
      </c>
    </row>
    <row r="5342" spans="1:9">
      <c r="A5342" t="n">
        <v>43509</v>
      </c>
      <c r="B5342" s="22" t="n">
        <v>13</v>
      </c>
      <c r="C5342" s="7" t="n">
        <v>6408</v>
      </c>
    </row>
    <row r="5343" spans="1:9">
      <c r="A5343" t="s">
        <v>4</v>
      </c>
      <c r="B5343" s="4" t="s">
        <v>5</v>
      </c>
      <c r="C5343" s="4" t="s">
        <v>10</v>
      </c>
    </row>
    <row r="5344" spans="1:9">
      <c r="A5344" t="n">
        <v>43512</v>
      </c>
      <c r="B5344" s="33" t="n">
        <v>12</v>
      </c>
      <c r="C5344" s="7" t="n">
        <v>6464</v>
      </c>
    </row>
    <row r="5345" spans="1:5">
      <c r="A5345" t="s">
        <v>4</v>
      </c>
      <c r="B5345" s="4" t="s">
        <v>5</v>
      </c>
      <c r="C5345" s="4" t="s">
        <v>10</v>
      </c>
    </row>
    <row r="5346" spans="1:5">
      <c r="A5346" t="n">
        <v>43515</v>
      </c>
      <c r="B5346" s="22" t="n">
        <v>13</v>
      </c>
      <c r="C5346" s="7" t="n">
        <v>6465</v>
      </c>
    </row>
    <row r="5347" spans="1:5">
      <c r="A5347" t="s">
        <v>4</v>
      </c>
      <c r="B5347" s="4" t="s">
        <v>5</v>
      </c>
      <c r="C5347" s="4" t="s">
        <v>10</v>
      </c>
    </row>
    <row r="5348" spans="1:5">
      <c r="A5348" t="n">
        <v>43518</v>
      </c>
      <c r="B5348" s="22" t="n">
        <v>13</v>
      </c>
      <c r="C5348" s="7" t="n">
        <v>6466</v>
      </c>
    </row>
    <row r="5349" spans="1:5">
      <c r="A5349" t="s">
        <v>4</v>
      </c>
      <c r="B5349" s="4" t="s">
        <v>5</v>
      </c>
      <c r="C5349" s="4" t="s">
        <v>10</v>
      </c>
    </row>
    <row r="5350" spans="1:5">
      <c r="A5350" t="n">
        <v>43521</v>
      </c>
      <c r="B5350" s="22" t="n">
        <v>13</v>
      </c>
      <c r="C5350" s="7" t="n">
        <v>6467</v>
      </c>
    </row>
    <row r="5351" spans="1:5">
      <c r="A5351" t="s">
        <v>4</v>
      </c>
      <c r="B5351" s="4" t="s">
        <v>5</v>
      </c>
      <c r="C5351" s="4" t="s">
        <v>10</v>
      </c>
    </row>
    <row r="5352" spans="1:5">
      <c r="A5352" t="n">
        <v>43524</v>
      </c>
      <c r="B5352" s="22" t="n">
        <v>13</v>
      </c>
      <c r="C5352" s="7" t="n">
        <v>6468</v>
      </c>
    </row>
    <row r="5353" spans="1:5">
      <c r="A5353" t="s">
        <v>4</v>
      </c>
      <c r="B5353" s="4" t="s">
        <v>5</v>
      </c>
      <c r="C5353" s="4" t="s">
        <v>10</v>
      </c>
    </row>
    <row r="5354" spans="1:5">
      <c r="A5354" t="n">
        <v>43527</v>
      </c>
      <c r="B5354" s="22" t="n">
        <v>13</v>
      </c>
      <c r="C5354" s="7" t="n">
        <v>6469</v>
      </c>
    </row>
    <row r="5355" spans="1:5">
      <c r="A5355" t="s">
        <v>4</v>
      </c>
      <c r="B5355" s="4" t="s">
        <v>5</v>
      </c>
      <c r="C5355" s="4" t="s">
        <v>10</v>
      </c>
    </row>
    <row r="5356" spans="1:5">
      <c r="A5356" t="n">
        <v>43530</v>
      </c>
      <c r="B5356" s="22" t="n">
        <v>13</v>
      </c>
      <c r="C5356" s="7" t="n">
        <v>6470</v>
      </c>
    </row>
    <row r="5357" spans="1:5">
      <c r="A5357" t="s">
        <v>4</v>
      </c>
      <c r="B5357" s="4" t="s">
        <v>5</v>
      </c>
      <c r="C5357" s="4" t="s">
        <v>10</v>
      </c>
    </row>
    <row r="5358" spans="1:5">
      <c r="A5358" t="n">
        <v>43533</v>
      </c>
      <c r="B5358" s="22" t="n">
        <v>13</v>
      </c>
      <c r="C5358" s="7" t="n">
        <v>6471</v>
      </c>
    </row>
    <row r="5359" spans="1:5">
      <c r="A5359" t="s">
        <v>4</v>
      </c>
      <c r="B5359" s="4" t="s">
        <v>5</v>
      </c>
      <c r="C5359" s="4" t="s">
        <v>15</v>
      </c>
    </row>
    <row r="5360" spans="1:5">
      <c r="A5360" t="n">
        <v>43536</v>
      </c>
      <c r="B5360" s="16" t="n">
        <v>74</v>
      </c>
      <c r="C5360" s="7" t="n">
        <v>18</v>
      </c>
    </row>
    <row r="5361" spans="1:3">
      <c r="A5361" t="s">
        <v>4</v>
      </c>
      <c r="B5361" s="4" t="s">
        <v>5</v>
      </c>
      <c r="C5361" s="4" t="s">
        <v>15</v>
      </c>
    </row>
    <row r="5362" spans="1:3">
      <c r="A5362" t="n">
        <v>43538</v>
      </c>
      <c r="B5362" s="16" t="n">
        <v>74</v>
      </c>
      <c r="C5362" s="7" t="n">
        <v>45</v>
      </c>
    </row>
    <row r="5363" spans="1:3">
      <c r="A5363" t="s">
        <v>4</v>
      </c>
      <c r="B5363" s="4" t="s">
        <v>5</v>
      </c>
      <c r="C5363" s="4" t="s">
        <v>10</v>
      </c>
    </row>
    <row r="5364" spans="1:3">
      <c r="A5364" t="n">
        <v>43540</v>
      </c>
      <c r="B5364" s="26" t="n">
        <v>16</v>
      </c>
      <c r="C5364" s="7" t="n">
        <v>0</v>
      </c>
    </row>
    <row r="5365" spans="1:3">
      <c r="A5365" t="s">
        <v>4</v>
      </c>
      <c r="B5365" s="4" t="s">
        <v>5</v>
      </c>
      <c r="C5365" s="4" t="s">
        <v>15</v>
      </c>
      <c r="D5365" s="4" t="s">
        <v>15</v>
      </c>
      <c r="E5365" s="4" t="s">
        <v>15</v>
      </c>
      <c r="F5365" s="4" t="s">
        <v>15</v>
      </c>
    </row>
    <row r="5366" spans="1:3">
      <c r="A5366" t="n">
        <v>43543</v>
      </c>
      <c r="B5366" s="30" t="n">
        <v>14</v>
      </c>
      <c r="C5366" s="7" t="n">
        <v>0</v>
      </c>
      <c r="D5366" s="7" t="n">
        <v>8</v>
      </c>
      <c r="E5366" s="7" t="n">
        <v>0</v>
      </c>
      <c r="F5366" s="7" t="n">
        <v>0</v>
      </c>
    </row>
    <row r="5367" spans="1:3">
      <c r="A5367" t="s">
        <v>4</v>
      </c>
      <c r="B5367" s="4" t="s">
        <v>5</v>
      </c>
      <c r="C5367" s="4" t="s">
        <v>15</v>
      </c>
      <c r="D5367" s="4" t="s">
        <v>6</v>
      </c>
    </row>
    <row r="5368" spans="1:3">
      <c r="A5368" t="n">
        <v>43548</v>
      </c>
      <c r="B5368" s="8" t="n">
        <v>2</v>
      </c>
      <c r="C5368" s="7" t="n">
        <v>11</v>
      </c>
      <c r="D5368" s="7" t="s">
        <v>31</v>
      </c>
    </row>
    <row r="5369" spans="1:3">
      <c r="A5369" t="s">
        <v>4</v>
      </c>
      <c r="B5369" s="4" t="s">
        <v>5</v>
      </c>
      <c r="C5369" s="4" t="s">
        <v>10</v>
      </c>
    </row>
    <row r="5370" spans="1:3">
      <c r="A5370" t="n">
        <v>43562</v>
      </c>
      <c r="B5370" s="26" t="n">
        <v>16</v>
      </c>
      <c r="C5370" s="7" t="n">
        <v>0</v>
      </c>
    </row>
    <row r="5371" spans="1:3">
      <c r="A5371" t="s">
        <v>4</v>
      </c>
      <c r="B5371" s="4" t="s">
        <v>5</v>
      </c>
      <c r="C5371" s="4" t="s">
        <v>15</v>
      </c>
      <c r="D5371" s="4" t="s">
        <v>6</v>
      </c>
    </row>
    <row r="5372" spans="1:3">
      <c r="A5372" t="n">
        <v>43565</v>
      </c>
      <c r="B5372" s="8" t="n">
        <v>2</v>
      </c>
      <c r="C5372" s="7" t="n">
        <v>11</v>
      </c>
      <c r="D5372" s="7" t="s">
        <v>409</v>
      </c>
    </row>
    <row r="5373" spans="1:3">
      <c r="A5373" t="s">
        <v>4</v>
      </c>
      <c r="B5373" s="4" t="s">
        <v>5</v>
      </c>
      <c r="C5373" s="4" t="s">
        <v>10</v>
      </c>
    </row>
    <row r="5374" spans="1:3">
      <c r="A5374" t="n">
        <v>43574</v>
      </c>
      <c r="B5374" s="26" t="n">
        <v>16</v>
      </c>
      <c r="C5374" s="7" t="n">
        <v>0</v>
      </c>
    </row>
    <row r="5375" spans="1:3">
      <c r="A5375" t="s">
        <v>4</v>
      </c>
      <c r="B5375" s="4" t="s">
        <v>5</v>
      </c>
      <c r="C5375" s="4" t="s">
        <v>9</v>
      </c>
    </row>
    <row r="5376" spans="1:3">
      <c r="A5376" t="n">
        <v>43577</v>
      </c>
      <c r="B5376" s="63" t="n">
        <v>15</v>
      </c>
      <c r="C5376" s="7" t="n">
        <v>2048</v>
      </c>
    </row>
    <row r="5377" spans="1:6">
      <c r="A5377" t="s">
        <v>4</v>
      </c>
      <c r="B5377" s="4" t="s">
        <v>5</v>
      </c>
      <c r="C5377" s="4" t="s">
        <v>15</v>
      </c>
      <c r="D5377" s="4" t="s">
        <v>6</v>
      </c>
    </row>
    <row r="5378" spans="1:6">
      <c r="A5378" t="n">
        <v>43582</v>
      </c>
      <c r="B5378" s="8" t="n">
        <v>2</v>
      </c>
      <c r="C5378" s="7" t="n">
        <v>10</v>
      </c>
      <c r="D5378" s="7" t="s">
        <v>52</v>
      </c>
    </row>
    <row r="5379" spans="1:6">
      <c r="A5379" t="s">
        <v>4</v>
      </c>
      <c r="B5379" s="4" t="s">
        <v>5</v>
      </c>
      <c r="C5379" s="4" t="s">
        <v>10</v>
      </c>
    </row>
    <row r="5380" spans="1:6">
      <c r="A5380" t="n">
        <v>43600</v>
      </c>
      <c r="B5380" s="26" t="n">
        <v>16</v>
      </c>
      <c r="C5380" s="7" t="n">
        <v>0</v>
      </c>
    </row>
    <row r="5381" spans="1:6">
      <c r="A5381" t="s">
        <v>4</v>
      </c>
      <c r="B5381" s="4" t="s">
        <v>5</v>
      </c>
      <c r="C5381" s="4" t="s">
        <v>15</v>
      </c>
      <c r="D5381" s="4" t="s">
        <v>6</v>
      </c>
    </row>
    <row r="5382" spans="1:6">
      <c r="A5382" t="n">
        <v>43603</v>
      </c>
      <c r="B5382" s="8" t="n">
        <v>2</v>
      </c>
      <c r="C5382" s="7" t="n">
        <v>10</v>
      </c>
      <c r="D5382" s="7" t="s">
        <v>53</v>
      </c>
    </row>
    <row r="5383" spans="1:6">
      <c r="A5383" t="s">
        <v>4</v>
      </c>
      <c r="B5383" s="4" t="s">
        <v>5</v>
      </c>
      <c r="C5383" s="4" t="s">
        <v>10</v>
      </c>
    </row>
    <row r="5384" spans="1:6">
      <c r="A5384" t="n">
        <v>43622</v>
      </c>
      <c r="B5384" s="26" t="n">
        <v>16</v>
      </c>
      <c r="C5384" s="7" t="n">
        <v>0</v>
      </c>
    </row>
    <row r="5385" spans="1:6">
      <c r="A5385" t="s">
        <v>4</v>
      </c>
      <c r="B5385" s="4" t="s">
        <v>5</v>
      </c>
      <c r="C5385" s="4" t="s">
        <v>15</v>
      </c>
      <c r="D5385" s="4" t="s">
        <v>10</v>
      </c>
      <c r="E5385" s="4" t="s">
        <v>21</v>
      </c>
    </row>
    <row r="5386" spans="1:6">
      <c r="A5386" t="n">
        <v>43625</v>
      </c>
      <c r="B5386" s="28" t="n">
        <v>58</v>
      </c>
      <c r="C5386" s="7" t="n">
        <v>100</v>
      </c>
      <c r="D5386" s="7" t="n">
        <v>300</v>
      </c>
      <c r="E5386" s="7" t="n">
        <v>1</v>
      </c>
    </row>
    <row r="5387" spans="1:6">
      <c r="A5387" t="s">
        <v>4</v>
      </c>
      <c r="B5387" s="4" t="s">
        <v>5</v>
      </c>
      <c r="C5387" s="4" t="s">
        <v>15</v>
      </c>
      <c r="D5387" s="4" t="s">
        <v>10</v>
      </c>
    </row>
    <row r="5388" spans="1:6">
      <c r="A5388" t="n">
        <v>43633</v>
      </c>
      <c r="B5388" s="28" t="n">
        <v>58</v>
      </c>
      <c r="C5388" s="7" t="n">
        <v>255</v>
      </c>
      <c r="D5388" s="7" t="n">
        <v>0</v>
      </c>
    </row>
    <row r="5389" spans="1:6">
      <c r="A5389" t="s">
        <v>4</v>
      </c>
      <c r="B5389" s="4" t="s">
        <v>5</v>
      </c>
      <c r="C5389" s="4" t="s">
        <v>15</v>
      </c>
    </row>
    <row r="5390" spans="1:6">
      <c r="A5390" t="n">
        <v>43637</v>
      </c>
      <c r="B5390" s="27" t="n">
        <v>23</v>
      </c>
      <c r="C5390" s="7" t="n">
        <v>0</v>
      </c>
    </row>
    <row r="5391" spans="1:6">
      <c r="A5391" t="s">
        <v>4</v>
      </c>
      <c r="B5391" s="4" t="s">
        <v>5</v>
      </c>
    </row>
    <row r="5392" spans="1:6">
      <c r="A5392" t="n">
        <v>43639</v>
      </c>
      <c r="B5392" s="5" t="n">
        <v>1</v>
      </c>
    </row>
    <row r="5393" spans="1:5" s="3" customFormat="1" customHeight="0">
      <c r="A5393" s="3" t="s">
        <v>2</v>
      </c>
      <c r="B5393" s="3" t="s">
        <v>410</v>
      </c>
    </row>
    <row r="5394" spans="1:5">
      <c r="A5394" t="s">
        <v>4</v>
      </c>
      <c r="B5394" s="4" t="s">
        <v>5</v>
      </c>
      <c r="C5394" s="4" t="s">
        <v>10</v>
      </c>
      <c r="D5394" s="4" t="s">
        <v>10</v>
      </c>
      <c r="E5394" s="4" t="s">
        <v>9</v>
      </c>
      <c r="F5394" s="4" t="s">
        <v>6</v>
      </c>
      <c r="G5394" s="4" t="s">
        <v>8</v>
      </c>
      <c r="H5394" s="4" t="s">
        <v>10</v>
      </c>
      <c r="I5394" s="4" t="s">
        <v>10</v>
      </c>
      <c r="J5394" s="4" t="s">
        <v>9</v>
      </c>
      <c r="K5394" s="4" t="s">
        <v>6</v>
      </c>
      <c r="L5394" s="4" t="s">
        <v>8</v>
      </c>
      <c r="M5394" s="4" t="s">
        <v>10</v>
      </c>
      <c r="N5394" s="4" t="s">
        <v>10</v>
      </c>
      <c r="O5394" s="4" t="s">
        <v>9</v>
      </c>
      <c r="P5394" s="4" t="s">
        <v>6</v>
      </c>
      <c r="Q5394" s="4" t="s">
        <v>8</v>
      </c>
      <c r="R5394" s="4" t="s">
        <v>10</v>
      </c>
      <c r="S5394" s="4" t="s">
        <v>10</v>
      </c>
      <c r="T5394" s="4" t="s">
        <v>9</v>
      </c>
      <c r="U5394" s="4" t="s">
        <v>6</v>
      </c>
      <c r="V5394" s="4" t="s">
        <v>8</v>
      </c>
    </row>
    <row r="5395" spans="1:5">
      <c r="A5395" t="n">
        <v>43648</v>
      </c>
      <c r="B5395" s="75" t="n">
        <v>257</v>
      </c>
      <c r="C5395" s="7" t="n">
        <v>3</v>
      </c>
      <c r="D5395" s="7" t="n">
        <v>65533</v>
      </c>
      <c r="E5395" s="7" t="n">
        <v>0</v>
      </c>
      <c r="F5395" s="7" t="s">
        <v>56</v>
      </c>
      <c r="G5395" s="7" t="n">
        <f t="normal" ca="1">32-LENB(INDIRECT(ADDRESS(5395,6)))</f>
        <v>0</v>
      </c>
      <c r="H5395" s="7" t="n">
        <v>3</v>
      </c>
      <c r="I5395" s="7" t="n">
        <v>65533</v>
      </c>
      <c r="J5395" s="7" t="n">
        <v>0</v>
      </c>
      <c r="K5395" s="7" t="s">
        <v>57</v>
      </c>
      <c r="L5395" s="7" t="n">
        <f t="normal" ca="1">32-LENB(INDIRECT(ADDRESS(5395,11)))</f>
        <v>0</v>
      </c>
      <c r="M5395" s="7" t="n">
        <v>4</v>
      </c>
      <c r="N5395" s="7" t="n">
        <v>65533</v>
      </c>
      <c r="O5395" s="7" t="n">
        <v>13257</v>
      </c>
      <c r="P5395" s="7" t="s">
        <v>14</v>
      </c>
      <c r="Q5395" s="7" t="n">
        <f t="normal" ca="1">32-LENB(INDIRECT(ADDRESS(5395,16)))</f>
        <v>0</v>
      </c>
      <c r="R5395" s="7" t="n">
        <v>0</v>
      </c>
      <c r="S5395" s="7" t="n">
        <v>65533</v>
      </c>
      <c r="T5395" s="7" t="n">
        <v>0</v>
      </c>
      <c r="U5395" s="7" t="s">
        <v>14</v>
      </c>
      <c r="V5395" s="7" t="n">
        <f t="normal" ca="1">32-LENB(INDIRECT(ADDRESS(5395,21)))</f>
        <v>0</v>
      </c>
    </row>
    <row r="5396" spans="1:5">
      <c r="A5396" t="s">
        <v>4</v>
      </c>
      <c r="B5396" s="4" t="s">
        <v>5</v>
      </c>
    </row>
    <row r="5397" spans="1:5">
      <c r="A5397" t="n">
        <v>43808</v>
      </c>
      <c r="B5397" s="5" t="n">
        <v>1</v>
      </c>
    </row>
    <row r="5398" spans="1:5" s="3" customFormat="1" customHeight="0">
      <c r="A5398" s="3" t="s">
        <v>2</v>
      </c>
      <c r="B5398" s="3" t="s">
        <v>411</v>
      </c>
    </row>
    <row r="5399" spans="1:5">
      <c r="A5399" t="s">
        <v>4</v>
      </c>
      <c r="B5399" s="4" t="s">
        <v>5</v>
      </c>
      <c r="C5399" s="4" t="s">
        <v>10</v>
      </c>
      <c r="D5399" s="4" t="s">
        <v>10</v>
      </c>
      <c r="E5399" s="4" t="s">
        <v>9</v>
      </c>
      <c r="F5399" s="4" t="s">
        <v>6</v>
      </c>
      <c r="G5399" s="4" t="s">
        <v>8</v>
      </c>
      <c r="H5399" s="4" t="s">
        <v>10</v>
      </c>
      <c r="I5399" s="4" t="s">
        <v>10</v>
      </c>
      <c r="J5399" s="4" t="s">
        <v>9</v>
      </c>
      <c r="K5399" s="4" t="s">
        <v>6</v>
      </c>
      <c r="L5399" s="4" t="s">
        <v>8</v>
      </c>
    </row>
    <row r="5400" spans="1:5">
      <c r="A5400" t="n">
        <v>43824</v>
      </c>
      <c r="B5400" s="75" t="n">
        <v>257</v>
      </c>
      <c r="C5400" s="7" t="n">
        <v>3</v>
      </c>
      <c r="D5400" s="7" t="n">
        <v>65533</v>
      </c>
      <c r="E5400" s="7" t="n">
        <v>0</v>
      </c>
      <c r="F5400" s="7" t="s">
        <v>73</v>
      </c>
      <c r="G5400" s="7" t="n">
        <f t="normal" ca="1">32-LENB(INDIRECT(ADDRESS(5400,6)))</f>
        <v>0</v>
      </c>
      <c r="H5400" s="7" t="n">
        <v>0</v>
      </c>
      <c r="I5400" s="7" t="n">
        <v>65533</v>
      </c>
      <c r="J5400" s="7" t="n">
        <v>0</v>
      </c>
      <c r="K5400" s="7" t="s">
        <v>14</v>
      </c>
      <c r="L5400" s="7" t="n">
        <f t="normal" ca="1">32-LENB(INDIRECT(ADDRESS(5400,11)))</f>
        <v>0</v>
      </c>
    </row>
    <row r="5401" spans="1:5">
      <c r="A5401" t="s">
        <v>4</v>
      </c>
      <c r="B5401" s="4" t="s">
        <v>5</v>
      </c>
    </row>
    <row r="5402" spans="1:5">
      <c r="A5402" t="n">
        <v>43904</v>
      </c>
      <c r="B5402" s="5" t="n">
        <v>1</v>
      </c>
    </row>
    <row r="5403" spans="1:5" s="3" customFormat="1" customHeight="0">
      <c r="A5403" s="3" t="s">
        <v>2</v>
      </c>
      <c r="B5403" s="3" t="s">
        <v>412</v>
      </c>
    </row>
    <row r="5404" spans="1:5">
      <c r="A5404" t="s">
        <v>4</v>
      </c>
      <c r="B5404" s="4" t="s">
        <v>5</v>
      </c>
      <c r="C5404" s="4" t="s">
        <v>10</v>
      </c>
      <c r="D5404" s="4" t="s">
        <v>10</v>
      </c>
      <c r="E5404" s="4" t="s">
        <v>9</v>
      </c>
      <c r="F5404" s="4" t="s">
        <v>6</v>
      </c>
      <c r="G5404" s="4" t="s">
        <v>8</v>
      </c>
      <c r="H5404" s="4" t="s">
        <v>10</v>
      </c>
      <c r="I5404" s="4" t="s">
        <v>10</v>
      </c>
      <c r="J5404" s="4" t="s">
        <v>9</v>
      </c>
      <c r="K5404" s="4" t="s">
        <v>6</v>
      </c>
      <c r="L5404" s="4" t="s">
        <v>8</v>
      </c>
      <c r="M5404" s="4" t="s">
        <v>10</v>
      </c>
      <c r="N5404" s="4" t="s">
        <v>10</v>
      </c>
      <c r="O5404" s="4" t="s">
        <v>9</v>
      </c>
      <c r="P5404" s="4" t="s">
        <v>6</v>
      </c>
      <c r="Q5404" s="4" t="s">
        <v>8</v>
      </c>
      <c r="R5404" s="4" t="s">
        <v>10</v>
      </c>
      <c r="S5404" s="4" t="s">
        <v>10</v>
      </c>
      <c r="T5404" s="4" t="s">
        <v>9</v>
      </c>
      <c r="U5404" s="4" t="s">
        <v>6</v>
      </c>
      <c r="V5404" s="4" t="s">
        <v>8</v>
      </c>
      <c r="W5404" s="4" t="s">
        <v>10</v>
      </c>
      <c r="X5404" s="4" t="s">
        <v>10</v>
      </c>
      <c r="Y5404" s="4" t="s">
        <v>9</v>
      </c>
      <c r="Z5404" s="4" t="s">
        <v>6</v>
      </c>
      <c r="AA5404" s="4" t="s">
        <v>8</v>
      </c>
      <c r="AB5404" s="4" t="s">
        <v>10</v>
      </c>
      <c r="AC5404" s="4" t="s">
        <v>10</v>
      </c>
      <c r="AD5404" s="4" t="s">
        <v>9</v>
      </c>
      <c r="AE5404" s="4" t="s">
        <v>6</v>
      </c>
      <c r="AF5404" s="4" t="s">
        <v>8</v>
      </c>
      <c r="AG5404" s="4" t="s">
        <v>10</v>
      </c>
      <c r="AH5404" s="4" t="s">
        <v>10</v>
      </c>
      <c r="AI5404" s="4" t="s">
        <v>9</v>
      </c>
      <c r="AJ5404" s="4" t="s">
        <v>6</v>
      </c>
      <c r="AK5404" s="4" t="s">
        <v>8</v>
      </c>
      <c r="AL5404" s="4" t="s">
        <v>10</v>
      </c>
      <c r="AM5404" s="4" t="s">
        <v>10</v>
      </c>
      <c r="AN5404" s="4" t="s">
        <v>9</v>
      </c>
      <c r="AO5404" s="4" t="s">
        <v>6</v>
      </c>
      <c r="AP5404" s="4" t="s">
        <v>8</v>
      </c>
      <c r="AQ5404" s="4" t="s">
        <v>10</v>
      </c>
      <c r="AR5404" s="4" t="s">
        <v>10</v>
      </c>
      <c r="AS5404" s="4" t="s">
        <v>9</v>
      </c>
      <c r="AT5404" s="4" t="s">
        <v>6</v>
      </c>
      <c r="AU5404" s="4" t="s">
        <v>8</v>
      </c>
      <c r="AV5404" s="4" t="s">
        <v>10</v>
      </c>
      <c r="AW5404" s="4" t="s">
        <v>10</v>
      </c>
      <c r="AX5404" s="4" t="s">
        <v>9</v>
      </c>
      <c r="AY5404" s="4" t="s">
        <v>6</v>
      </c>
      <c r="AZ5404" s="4" t="s">
        <v>8</v>
      </c>
      <c r="BA5404" s="4" t="s">
        <v>10</v>
      </c>
      <c r="BB5404" s="4" t="s">
        <v>10</v>
      </c>
      <c r="BC5404" s="4" t="s">
        <v>9</v>
      </c>
      <c r="BD5404" s="4" t="s">
        <v>6</v>
      </c>
      <c r="BE5404" s="4" t="s">
        <v>8</v>
      </c>
      <c r="BF5404" s="4" t="s">
        <v>10</v>
      </c>
      <c r="BG5404" s="4" t="s">
        <v>10</v>
      </c>
      <c r="BH5404" s="4" t="s">
        <v>9</v>
      </c>
      <c r="BI5404" s="4" t="s">
        <v>6</v>
      </c>
      <c r="BJ5404" s="4" t="s">
        <v>8</v>
      </c>
      <c r="BK5404" s="4" t="s">
        <v>10</v>
      </c>
      <c r="BL5404" s="4" t="s">
        <v>10</v>
      </c>
      <c r="BM5404" s="4" t="s">
        <v>9</v>
      </c>
      <c r="BN5404" s="4" t="s">
        <v>6</v>
      </c>
      <c r="BO5404" s="4" t="s">
        <v>8</v>
      </c>
      <c r="BP5404" s="4" t="s">
        <v>10</v>
      </c>
      <c r="BQ5404" s="4" t="s">
        <v>10</v>
      </c>
      <c r="BR5404" s="4" t="s">
        <v>9</v>
      </c>
      <c r="BS5404" s="4" t="s">
        <v>6</v>
      </c>
      <c r="BT5404" s="4" t="s">
        <v>8</v>
      </c>
      <c r="BU5404" s="4" t="s">
        <v>10</v>
      </c>
      <c r="BV5404" s="4" t="s">
        <v>10</v>
      </c>
      <c r="BW5404" s="4" t="s">
        <v>9</v>
      </c>
      <c r="BX5404" s="4" t="s">
        <v>6</v>
      </c>
      <c r="BY5404" s="4" t="s">
        <v>8</v>
      </c>
      <c r="BZ5404" s="4" t="s">
        <v>10</v>
      </c>
      <c r="CA5404" s="4" t="s">
        <v>10</v>
      </c>
      <c r="CB5404" s="4" t="s">
        <v>9</v>
      </c>
      <c r="CC5404" s="4" t="s">
        <v>6</v>
      </c>
      <c r="CD5404" s="4" t="s">
        <v>8</v>
      </c>
      <c r="CE5404" s="4" t="s">
        <v>10</v>
      </c>
      <c r="CF5404" s="4" t="s">
        <v>10</v>
      </c>
      <c r="CG5404" s="4" t="s">
        <v>9</v>
      </c>
      <c r="CH5404" s="4" t="s">
        <v>6</v>
      </c>
      <c r="CI5404" s="4" t="s">
        <v>8</v>
      </c>
      <c r="CJ5404" s="4" t="s">
        <v>10</v>
      </c>
      <c r="CK5404" s="4" t="s">
        <v>10</v>
      </c>
      <c r="CL5404" s="4" t="s">
        <v>9</v>
      </c>
      <c r="CM5404" s="4" t="s">
        <v>6</v>
      </c>
      <c r="CN5404" s="4" t="s">
        <v>8</v>
      </c>
      <c r="CO5404" s="4" t="s">
        <v>10</v>
      </c>
      <c r="CP5404" s="4" t="s">
        <v>10</v>
      </c>
      <c r="CQ5404" s="4" t="s">
        <v>9</v>
      </c>
      <c r="CR5404" s="4" t="s">
        <v>6</v>
      </c>
      <c r="CS5404" s="4" t="s">
        <v>8</v>
      </c>
      <c r="CT5404" s="4" t="s">
        <v>10</v>
      </c>
      <c r="CU5404" s="4" t="s">
        <v>10</v>
      </c>
      <c r="CV5404" s="4" t="s">
        <v>9</v>
      </c>
      <c r="CW5404" s="4" t="s">
        <v>6</v>
      </c>
      <c r="CX5404" s="4" t="s">
        <v>8</v>
      </c>
      <c r="CY5404" s="4" t="s">
        <v>10</v>
      </c>
      <c r="CZ5404" s="4" t="s">
        <v>10</v>
      </c>
      <c r="DA5404" s="4" t="s">
        <v>9</v>
      </c>
      <c r="DB5404" s="4" t="s">
        <v>6</v>
      </c>
      <c r="DC5404" s="4" t="s">
        <v>8</v>
      </c>
      <c r="DD5404" s="4" t="s">
        <v>10</v>
      </c>
      <c r="DE5404" s="4" t="s">
        <v>10</v>
      </c>
      <c r="DF5404" s="4" t="s">
        <v>9</v>
      </c>
      <c r="DG5404" s="4" t="s">
        <v>6</v>
      </c>
      <c r="DH5404" s="4" t="s">
        <v>8</v>
      </c>
      <c r="DI5404" s="4" t="s">
        <v>10</v>
      </c>
      <c r="DJ5404" s="4" t="s">
        <v>10</v>
      </c>
      <c r="DK5404" s="4" t="s">
        <v>9</v>
      </c>
      <c r="DL5404" s="4" t="s">
        <v>6</v>
      </c>
      <c r="DM5404" s="4" t="s">
        <v>8</v>
      </c>
      <c r="DN5404" s="4" t="s">
        <v>10</v>
      </c>
      <c r="DO5404" s="4" t="s">
        <v>10</v>
      </c>
      <c r="DP5404" s="4" t="s">
        <v>9</v>
      </c>
      <c r="DQ5404" s="4" t="s">
        <v>6</v>
      </c>
      <c r="DR5404" s="4" t="s">
        <v>8</v>
      </c>
      <c r="DS5404" s="4" t="s">
        <v>10</v>
      </c>
      <c r="DT5404" s="4" t="s">
        <v>10</v>
      </c>
      <c r="DU5404" s="4" t="s">
        <v>9</v>
      </c>
      <c r="DV5404" s="4" t="s">
        <v>6</v>
      </c>
      <c r="DW5404" s="4" t="s">
        <v>8</v>
      </c>
      <c r="DX5404" s="4" t="s">
        <v>10</v>
      </c>
      <c r="DY5404" s="4" t="s">
        <v>10</v>
      </c>
      <c r="DZ5404" s="4" t="s">
        <v>9</v>
      </c>
      <c r="EA5404" s="4" t="s">
        <v>6</v>
      </c>
      <c r="EB5404" s="4" t="s">
        <v>8</v>
      </c>
      <c r="EC5404" s="4" t="s">
        <v>10</v>
      </c>
      <c r="ED5404" s="4" t="s">
        <v>10</v>
      </c>
      <c r="EE5404" s="4" t="s">
        <v>9</v>
      </c>
      <c r="EF5404" s="4" t="s">
        <v>6</v>
      </c>
      <c r="EG5404" s="4" t="s">
        <v>8</v>
      </c>
      <c r="EH5404" s="4" t="s">
        <v>10</v>
      </c>
      <c r="EI5404" s="4" t="s">
        <v>10</v>
      </c>
      <c r="EJ5404" s="4" t="s">
        <v>9</v>
      </c>
      <c r="EK5404" s="4" t="s">
        <v>6</v>
      </c>
      <c r="EL5404" s="4" t="s">
        <v>8</v>
      </c>
      <c r="EM5404" s="4" t="s">
        <v>10</v>
      </c>
      <c r="EN5404" s="4" t="s">
        <v>10</v>
      </c>
      <c r="EO5404" s="4" t="s">
        <v>9</v>
      </c>
      <c r="EP5404" s="4" t="s">
        <v>6</v>
      </c>
      <c r="EQ5404" s="4" t="s">
        <v>8</v>
      </c>
      <c r="ER5404" s="4" t="s">
        <v>10</v>
      </c>
      <c r="ES5404" s="4" t="s">
        <v>10</v>
      </c>
      <c r="ET5404" s="4" t="s">
        <v>9</v>
      </c>
      <c r="EU5404" s="4" t="s">
        <v>6</v>
      </c>
      <c r="EV5404" s="4" t="s">
        <v>8</v>
      </c>
      <c r="EW5404" s="4" t="s">
        <v>10</v>
      </c>
      <c r="EX5404" s="4" t="s">
        <v>10</v>
      </c>
      <c r="EY5404" s="4" t="s">
        <v>9</v>
      </c>
      <c r="EZ5404" s="4" t="s">
        <v>6</v>
      </c>
      <c r="FA5404" s="4" t="s">
        <v>8</v>
      </c>
      <c r="FB5404" s="4" t="s">
        <v>10</v>
      </c>
      <c r="FC5404" s="4" t="s">
        <v>10</v>
      </c>
      <c r="FD5404" s="4" t="s">
        <v>9</v>
      </c>
      <c r="FE5404" s="4" t="s">
        <v>6</v>
      </c>
      <c r="FF5404" s="4" t="s">
        <v>8</v>
      </c>
      <c r="FG5404" s="4" t="s">
        <v>10</v>
      </c>
      <c r="FH5404" s="4" t="s">
        <v>10</v>
      </c>
      <c r="FI5404" s="4" t="s">
        <v>9</v>
      </c>
      <c r="FJ5404" s="4" t="s">
        <v>6</v>
      </c>
      <c r="FK5404" s="4" t="s">
        <v>8</v>
      </c>
      <c r="FL5404" s="4" t="s">
        <v>10</v>
      </c>
      <c r="FM5404" s="4" t="s">
        <v>10</v>
      </c>
      <c r="FN5404" s="4" t="s">
        <v>9</v>
      </c>
      <c r="FO5404" s="4" t="s">
        <v>6</v>
      </c>
      <c r="FP5404" s="4" t="s">
        <v>8</v>
      </c>
      <c r="FQ5404" s="4" t="s">
        <v>10</v>
      </c>
      <c r="FR5404" s="4" t="s">
        <v>10</v>
      </c>
      <c r="FS5404" s="4" t="s">
        <v>9</v>
      </c>
      <c r="FT5404" s="4" t="s">
        <v>6</v>
      </c>
      <c r="FU5404" s="4" t="s">
        <v>8</v>
      </c>
      <c r="FV5404" s="4" t="s">
        <v>10</v>
      </c>
      <c r="FW5404" s="4" t="s">
        <v>10</v>
      </c>
      <c r="FX5404" s="4" t="s">
        <v>9</v>
      </c>
      <c r="FY5404" s="4" t="s">
        <v>6</v>
      </c>
      <c r="FZ5404" s="4" t="s">
        <v>8</v>
      </c>
      <c r="GA5404" s="4" t="s">
        <v>10</v>
      </c>
      <c r="GB5404" s="4" t="s">
        <v>10</v>
      </c>
      <c r="GC5404" s="4" t="s">
        <v>9</v>
      </c>
      <c r="GD5404" s="4" t="s">
        <v>6</v>
      </c>
      <c r="GE5404" s="4" t="s">
        <v>8</v>
      </c>
      <c r="GF5404" s="4" t="s">
        <v>10</v>
      </c>
      <c r="GG5404" s="4" t="s">
        <v>10</v>
      </c>
      <c r="GH5404" s="4" t="s">
        <v>9</v>
      </c>
      <c r="GI5404" s="4" t="s">
        <v>6</v>
      </c>
      <c r="GJ5404" s="4" t="s">
        <v>8</v>
      </c>
      <c r="GK5404" s="4" t="s">
        <v>10</v>
      </c>
      <c r="GL5404" s="4" t="s">
        <v>10</v>
      </c>
      <c r="GM5404" s="4" t="s">
        <v>9</v>
      </c>
      <c r="GN5404" s="4" t="s">
        <v>6</v>
      </c>
      <c r="GO5404" s="4" t="s">
        <v>8</v>
      </c>
      <c r="GP5404" s="4" t="s">
        <v>10</v>
      </c>
      <c r="GQ5404" s="4" t="s">
        <v>10</v>
      </c>
      <c r="GR5404" s="4" t="s">
        <v>9</v>
      </c>
      <c r="GS5404" s="4" t="s">
        <v>6</v>
      </c>
      <c r="GT5404" s="4" t="s">
        <v>8</v>
      </c>
      <c r="GU5404" s="4" t="s">
        <v>10</v>
      </c>
      <c r="GV5404" s="4" t="s">
        <v>10</v>
      </c>
      <c r="GW5404" s="4" t="s">
        <v>9</v>
      </c>
      <c r="GX5404" s="4" t="s">
        <v>6</v>
      </c>
      <c r="GY5404" s="4" t="s">
        <v>8</v>
      </c>
      <c r="GZ5404" s="4" t="s">
        <v>10</v>
      </c>
      <c r="HA5404" s="4" t="s">
        <v>10</v>
      </c>
      <c r="HB5404" s="4" t="s">
        <v>9</v>
      </c>
      <c r="HC5404" s="4" t="s">
        <v>6</v>
      </c>
      <c r="HD5404" s="4" t="s">
        <v>8</v>
      </c>
      <c r="HE5404" s="4" t="s">
        <v>10</v>
      </c>
      <c r="HF5404" s="4" t="s">
        <v>10</v>
      </c>
      <c r="HG5404" s="4" t="s">
        <v>9</v>
      </c>
      <c r="HH5404" s="4" t="s">
        <v>6</v>
      </c>
      <c r="HI5404" s="4" t="s">
        <v>8</v>
      </c>
      <c r="HJ5404" s="4" t="s">
        <v>10</v>
      </c>
      <c r="HK5404" s="4" t="s">
        <v>10</v>
      </c>
      <c r="HL5404" s="4" t="s">
        <v>9</v>
      </c>
      <c r="HM5404" s="4" t="s">
        <v>6</v>
      </c>
      <c r="HN5404" s="4" t="s">
        <v>8</v>
      </c>
      <c r="HO5404" s="4" t="s">
        <v>10</v>
      </c>
      <c r="HP5404" s="4" t="s">
        <v>10</v>
      </c>
      <c r="HQ5404" s="4" t="s">
        <v>9</v>
      </c>
      <c r="HR5404" s="4" t="s">
        <v>6</v>
      </c>
      <c r="HS5404" s="4" t="s">
        <v>8</v>
      </c>
      <c r="HT5404" s="4" t="s">
        <v>10</v>
      </c>
      <c r="HU5404" s="4" t="s">
        <v>10</v>
      </c>
      <c r="HV5404" s="4" t="s">
        <v>9</v>
      </c>
      <c r="HW5404" s="4" t="s">
        <v>6</v>
      </c>
      <c r="HX5404" s="4" t="s">
        <v>8</v>
      </c>
      <c r="HY5404" s="4" t="s">
        <v>10</v>
      </c>
      <c r="HZ5404" s="4" t="s">
        <v>10</v>
      </c>
      <c r="IA5404" s="4" t="s">
        <v>9</v>
      </c>
      <c r="IB5404" s="4" t="s">
        <v>6</v>
      </c>
      <c r="IC5404" s="4" t="s">
        <v>8</v>
      </c>
      <c r="ID5404" s="4" t="s">
        <v>10</v>
      </c>
      <c r="IE5404" s="4" t="s">
        <v>10</v>
      </c>
      <c r="IF5404" s="4" t="s">
        <v>9</v>
      </c>
      <c r="IG5404" s="4" t="s">
        <v>6</v>
      </c>
      <c r="IH5404" s="4" t="s">
        <v>8</v>
      </c>
      <c r="II5404" s="4" t="s">
        <v>10</v>
      </c>
      <c r="IJ5404" s="4" t="s">
        <v>10</v>
      </c>
      <c r="IK5404" s="4" t="s">
        <v>9</v>
      </c>
      <c r="IL5404" s="4" t="s">
        <v>6</v>
      </c>
      <c r="IM5404" s="4" t="s">
        <v>8</v>
      </c>
      <c r="IN5404" s="4" t="s">
        <v>10</v>
      </c>
      <c r="IO5404" s="4" t="s">
        <v>10</v>
      </c>
      <c r="IP5404" s="4" t="s">
        <v>9</v>
      </c>
      <c r="IQ5404" s="4" t="s">
        <v>6</v>
      </c>
      <c r="IR5404" s="4" t="s">
        <v>8</v>
      </c>
      <c r="IS5404" s="4" t="s">
        <v>10</v>
      </c>
      <c r="IT5404" s="4" t="s">
        <v>10</v>
      </c>
      <c r="IU5404" s="4" t="s">
        <v>9</v>
      </c>
      <c r="IV5404" s="4" t="s">
        <v>6</v>
      </c>
      <c r="IW5404" s="4" t="s">
        <v>8</v>
      </c>
      <c r="IX5404" s="4" t="s">
        <v>10</v>
      </c>
      <c r="IY5404" s="4" t="s">
        <v>10</v>
      </c>
      <c r="IZ5404" s="4" t="s">
        <v>9</v>
      </c>
      <c r="JA5404" s="4" t="s">
        <v>6</v>
      </c>
      <c r="JB5404" s="4" t="s">
        <v>8</v>
      </c>
      <c r="JC5404" s="4" t="s">
        <v>10</v>
      </c>
      <c r="JD5404" s="4" t="s">
        <v>10</v>
      </c>
      <c r="JE5404" s="4" t="s">
        <v>9</v>
      </c>
      <c r="JF5404" s="4" t="s">
        <v>6</v>
      </c>
      <c r="JG5404" s="4" t="s">
        <v>8</v>
      </c>
      <c r="JH5404" s="4" t="s">
        <v>10</v>
      </c>
      <c r="JI5404" s="4" t="s">
        <v>10</v>
      </c>
      <c r="JJ5404" s="4" t="s">
        <v>9</v>
      </c>
      <c r="JK5404" s="4" t="s">
        <v>6</v>
      </c>
      <c r="JL5404" s="4" t="s">
        <v>8</v>
      </c>
      <c r="JM5404" s="4" t="s">
        <v>10</v>
      </c>
      <c r="JN5404" s="4" t="s">
        <v>10</v>
      </c>
      <c r="JO5404" s="4" t="s">
        <v>9</v>
      </c>
      <c r="JP5404" s="4" t="s">
        <v>6</v>
      </c>
      <c r="JQ5404" s="4" t="s">
        <v>8</v>
      </c>
      <c r="JR5404" s="4" t="s">
        <v>10</v>
      </c>
      <c r="JS5404" s="4" t="s">
        <v>10</v>
      </c>
      <c r="JT5404" s="4" t="s">
        <v>9</v>
      </c>
      <c r="JU5404" s="4" t="s">
        <v>6</v>
      </c>
      <c r="JV5404" s="4" t="s">
        <v>8</v>
      </c>
      <c r="JW5404" s="4" t="s">
        <v>10</v>
      </c>
      <c r="JX5404" s="4" t="s">
        <v>10</v>
      </c>
      <c r="JY5404" s="4" t="s">
        <v>9</v>
      </c>
      <c r="JZ5404" s="4" t="s">
        <v>6</v>
      </c>
      <c r="KA5404" s="4" t="s">
        <v>8</v>
      </c>
      <c r="KB5404" s="4" t="s">
        <v>10</v>
      </c>
      <c r="KC5404" s="4" t="s">
        <v>10</v>
      </c>
      <c r="KD5404" s="4" t="s">
        <v>9</v>
      </c>
      <c r="KE5404" s="4" t="s">
        <v>6</v>
      </c>
      <c r="KF5404" s="4" t="s">
        <v>8</v>
      </c>
      <c r="KG5404" s="4" t="s">
        <v>10</v>
      </c>
      <c r="KH5404" s="4" t="s">
        <v>10</v>
      </c>
      <c r="KI5404" s="4" t="s">
        <v>9</v>
      </c>
      <c r="KJ5404" s="4" t="s">
        <v>6</v>
      </c>
      <c r="KK5404" s="4" t="s">
        <v>8</v>
      </c>
      <c r="KL5404" s="4" t="s">
        <v>10</v>
      </c>
      <c r="KM5404" s="4" t="s">
        <v>10</v>
      </c>
      <c r="KN5404" s="4" t="s">
        <v>9</v>
      </c>
      <c r="KO5404" s="4" t="s">
        <v>6</v>
      </c>
      <c r="KP5404" s="4" t="s">
        <v>8</v>
      </c>
      <c r="KQ5404" s="4" t="s">
        <v>10</v>
      </c>
      <c r="KR5404" s="4" t="s">
        <v>10</v>
      </c>
      <c r="KS5404" s="4" t="s">
        <v>9</v>
      </c>
      <c r="KT5404" s="4" t="s">
        <v>6</v>
      </c>
      <c r="KU5404" s="4" t="s">
        <v>8</v>
      </c>
      <c r="KV5404" s="4" t="s">
        <v>10</v>
      </c>
      <c r="KW5404" s="4" t="s">
        <v>10</v>
      </c>
      <c r="KX5404" s="4" t="s">
        <v>9</v>
      </c>
      <c r="KY5404" s="4" t="s">
        <v>6</v>
      </c>
      <c r="KZ5404" s="4" t="s">
        <v>8</v>
      </c>
      <c r="LA5404" s="4" t="s">
        <v>10</v>
      </c>
      <c r="LB5404" s="4" t="s">
        <v>10</v>
      </c>
      <c r="LC5404" s="4" t="s">
        <v>9</v>
      </c>
      <c r="LD5404" s="4" t="s">
        <v>6</v>
      </c>
      <c r="LE5404" s="4" t="s">
        <v>8</v>
      </c>
      <c r="LF5404" s="4" t="s">
        <v>10</v>
      </c>
      <c r="LG5404" s="4" t="s">
        <v>10</v>
      </c>
      <c r="LH5404" s="4" t="s">
        <v>9</v>
      </c>
      <c r="LI5404" s="4" t="s">
        <v>6</v>
      </c>
      <c r="LJ5404" s="4" t="s">
        <v>8</v>
      </c>
      <c r="LK5404" s="4" t="s">
        <v>10</v>
      </c>
      <c r="LL5404" s="4" t="s">
        <v>10</v>
      </c>
      <c r="LM5404" s="4" t="s">
        <v>9</v>
      </c>
      <c r="LN5404" s="4" t="s">
        <v>6</v>
      </c>
      <c r="LO5404" s="4" t="s">
        <v>8</v>
      </c>
      <c r="LP5404" s="4" t="s">
        <v>10</v>
      </c>
      <c r="LQ5404" s="4" t="s">
        <v>10</v>
      </c>
      <c r="LR5404" s="4" t="s">
        <v>9</v>
      </c>
      <c r="LS5404" s="4" t="s">
        <v>6</v>
      </c>
      <c r="LT5404" s="4" t="s">
        <v>8</v>
      </c>
      <c r="LU5404" s="4" t="s">
        <v>10</v>
      </c>
      <c r="LV5404" s="4" t="s">
        <v>10</v>
      </c>
      <c r="LW5404" s="4" t="s">
        <v>9</v>
      </c>
      <c r="LX5404" s="4" t="s">
        <v>6</v>
      </c>
      <c r="LY5404" s="4" t="s">
        <v>8</v>
      </c>
      <c r="LZ5404" s="4" t="s">
        <v>10</v>
      </c>
      <c r="MA5404" s="4" t="s">
        <v>10</v>
      </c>
      <c r="MB5404" s="4" t="s">
        <v>9</v>
      </c>
      <c r="MC5404" s="4" t="s">
        <v>6</v>
      </c>
      <c r="MD5404" s="4" t="s">
        <v>8</v>
      </c>
      <c r="ME5404" s="4" t="s">
        <v>10</v>
      </c>
      <c r="MF5404" s="4" t="s">
        <v>10</v>
      </c>
      <c r="MG5404" s="4" t="s">
        <v>9</v>
      </c>
      <c r="MH5404" s="4" t="s">
        <v>6</v>
      </c>
      <c r="MI5404" s="4" t="s">
        <v>8</v>
      </c>
      <c r="MJ5404" s="4" t="s">
        <v>10</v>
      </c>
      <c r="MK5404" s="4" t="s">
        <v>10</v>
      </c>
      <c r="ML5404" s="4" t="s">
        <v>9</v>
      </c>
      <c r="MM5404" s="4" t="s">
        <v>6</v>
      </c>
      <c r="MN5404" s="4" t="s">
        <v>8</v>
      </c>
      <c r="MO5404" s="4" t="s">
        <v>10</v>
      </c>
      <c r="MP5404" s="4" t="s">
        <v>10</v>
      </c>
      <c r="MQ5404" s="4" t="s">
        <v>9</v>
      </c>
      <c r="MR5404" s="4" t="s">
        <v>6</v>
      </c>
      <c r="MS5404" s="4" t="s">
        <v>8</v>
      </c>
      <c r="MT5404" s="4" t="s">
        <v>10</v>
      </c>
      <c r="MU5404" s="4" t="s">
        <v>10</v>
      </c>
      <c r="MV5404" s="4" t="s">
        <v>9</v>
      </c>
      <c r="MW5404" s="4" t="s">
        <v>6</v>
      </c>
      <c r="MX5404" s="4" t="s">
        <v>8</v>
      </c>
      <c r="MY5404" s="4" t="s">
        <v>10</v>
      </c>
      <c r="MZ5404" s="4" t="s">
        <v>10</v>
      </c>
      <c r="NA5404" s="4" t="s">
        <v>9</v>
      </c>
      <c r="NB5404" s="4" t="s">
        <v>6</v>
      </c>
      <c r="NC5404" s="4" t="s">
        <v>8</v>
      </c>
      <c r="ND5404" s="4" t="s">
        <v>10</v>
      </c>
      <c r="NE5404" s="4" t="s">
        <v>10</v>
      </c>
      <c r="NF5404" s="4" t="s">
        <v>9</v>
      </c>
      <c r="NG5404" s="4" t="s">
        <v>6</v>
      </c>
      <c r="NH5404" s="4" t="s">
        <v>8</v>
      </c>
      <c r="NI5404" s="4" t="s">
        <v>10</v>
      </c>
      <c r="NJ5404" s="4" t="s">
        <v>10</v>
      </c>
      <c r="NK5404" s="4" t="s">
        <v>9</v>
      </c>
      <c r="NL5404" s="4" t="s">
        <v>6</v>
      </c>
      <c r="NM5404" s="4" t="s">
        <v>8</v>
      </c>
      <c r="NN5404" s="4" t="s">
        <v>10</v>
      </c>
      <c r="NO5404" s="4" t="s">
        <v>10</v>
      </c>
      <c r="NP5404" s="4" t="s">
        <v>9</v>
      </c>
      <c r="NQ5404" s="4" t="s">
        <v>6</v>
      </c>
      <c r="NR5404" s="4" t="s">
        <v>8</v>
      </c>
      <c r="NS5404" s="4" t="s">
        <v>10</v>
      </c>
      <c r="NT5404" s="4" t="s">
        <v>10</v>
      </c>
      <c r="NU5404" s="4" t="s">
        <v>9</v>
      </c>
      <c r="NV5404" s="4" t="s">
        <v>6</v>
      </c>
      <c r="NW5404" s="4" t="s">
        <v>8</v>
      </c>
      <c r="NX5404" s="4" t="s">
        <v>10</v>
      </c>
      <c r="NY5404" s="4" t="s">
        <v>10</v>
      </c>
      <c r="NZ5404" s="4" t="s">
        <v>9</v>
      </c>
      <c r="OA5404" s="4" t="s">
        <v>6</v>
      </c>
      <c r="OB5404" s="4" t="s">
        <v>8</v>
      </c>
      <c r="OC5404" s="4" t="s">
        <v>10</v>
      </c>
      <c r="OD5404" s="4" t="s">
        <v>10</v>
      </c>
      <c r="OE5404" s="4" t="s">
        <v>9</v>
      </c>
      <c r="OF5404" s="4" t="s">
        <v>6</v>
      </c>
      <c r="OG5404" s="4" t="s">
        <v>8</v>
      </c>
      <c r="OH5404" s="4" t="s">
        <v>10</v>
      </c>
      <c r="OI5404" s="4" t="s">
        <v>10</v>
      </c>
      <c r="OJ5404" s="4" t="s">
        <v>9</v>
      </c>
      <c r="OK5404" s="4" t="s">
        <v>6</v>
      </c>
      <c r="OL5404" s="4" t="s">
        <v>8</v>
      </c>
      <c r="OM5404" s="4" t="s">
        <v>10</v>
      </c>
      <c r="ON5404" s="4" t="s">
        <v>10</v>
      </c>
      <c r="OO5404" s="4" t="s">
        <v>9</v>
      </c>
      <c r="OP5404" s="4" t="s">
        <v>6</v>
      </c>
      <c r="OQ5404" s="4" t="s">
        <v>8</v>
      </c>
      <c r="OR5404" s="4" t="s">
        <v>10</v>
      </c>
      <c r="OS5404" s="4" t="s">
        <v>10</v>
      </c>
      <c r="OT5404" s="4" t="s">
        <v>9</v>
      </c>
      <c r="OU5404" s="4" t="s">
        <v>6</v>
      </c>
      <c r="OV5404" s="4" t="s">
        <v>8</v>
      </c>
      <c r="OW5404" s="4" t="s">
        <v>10</v>
      </c>
      <c r="OX5404" s="4" t="s">
        <v>10</v>
      </c>
      <c r="OY5404" s="4" t="s">
        <v>9</v>
      </c>
      <c r="OZ5404" s="4" t="s">
        <v>6</v>
      </c>
      <c r="PA5404" s="4" t="s">
        <v>8</v>
      </c>
      <c r="PB5404" s="4" t="s">
        <v>10</v>
      </c>
      <c r="PC5404" s="4" t="s">
        <v>10</v>
      </c>
      <c r="PD5404" s="4" t="s">
        <v>9</v>
      </c>
      <c r="PE5404" s="4" t="s">
        <v>6</v>
      </c>
      <c r="PF5404" s="4" t="s">
        <v>8</v>
      </c>
      <c r="PG5404" s="4" t="s">
        <v>10</v>
      </c>
      <c r="PH5404" s="4" t="s">
        <v>10</v>
      </c>
      <c r="PI5404" s="4" t="s">
        <v>9</v>
      </c>
      <c r="PJ5404" s="4" t="s">
        <v>6</v>
      </c>
      <c r="PK5404" s="4" t="s">
        <v>8</v>
      </c>
      <c r="PL5404" s="4" t="s">
        <v>10</v>
      </c>
      <c r="PM5404" s="4" t="s">
        <v>10</v>
      </c>
      <c r="PN5404" s="4" t="s">
        <v>9</v>
      </c>
      <c r="PO5404" s="4" t="s">
        <v>6</v>
      </c>
      <c r="PP5404" s="4" t="s">
        <v>8</v>
      </c>
      <c r="PQ5404" s="4" t="s">
        <v>10</v>
      </c>
      <c r="PR5404" s="4" t="s">
        <v>10</v>
      </c>
      <c r="PS5404" s="4" t="s">
        <v>9</v>
      </c>
      <c r="PT5404" s="4" t="s">
        <v>6</v>
      </c>
      <c r="PU5404" s="4" t="s">
        <v>8</v>
      </c>
      <c r="PV5404" s="4" t="s">
        <v>10</v>
      </c>
      <c r="PW5404" s="4" t="s">
        <v>10</v>
      </c>
      <c r="PX5404" s="4" t="s">
        <v>9</v>
      </c>
      <c r="PY5404" s="4" t="s">
        <v>6</v>
      </c>
      <c r="PZ5404" s="4" t="s">
        <v>8</v>
      </c>
      <c r="QA5404" s="4" t="s">
        <v>10</v>
      </c>
      <c r="QB5404" s="4" t="s">
        <v>10</v>
      </c>
      <c r="QC5404" s="4" t="s">
        <v>9</v>
      </c>
      <c r="QD5404" s="4" t="s">
        <v>6</v>
      </c>
      <c r="QE5404" s="4" t="s">
        <v>8</v>
      </c>
      <c r="QF5404" s="4" t="s">
        <v>10</v>
      </c>
      <c r="QG5404" s="4" t="s">
        <v>10</v>
      </c>
      <c r="QH5404" s="4" t="s">
        <v>9</v>
      </c>
      <c r="QI5404" s="4" t="s">
        <v>6</v>
      </c>
      <c r="QJ5404" s="4" t="s">
        <v>8</v>
      </c>
      <c r="QK5404" s="4" t="s">
        <v>10</v>
      </c>
      <c r="QL5404" s="4" t="s">
        <v>10</v>
      </c>
      <c r="QM5404" s="4" t="s">
        <v>9</v>
      </c>
      <c r="QN5404" s="4" t="s">
        <v>6</v>
      </c>
      <c r="QO5404" s="4" t="s">
        <v>8</v>
      </c>
      <c r="QP5404" s="4" t="s">
        <v>10</v>
      </c>
      <c r="QQ5404" s="4" t="s">
        <v>10</v>
      </c>
      <c r="QR5404" s="4" t="s">
        <v>9</v>
      </c>
      <c r="QS5404" s="4" t="s">
        <v>6</v>
      </c>
      <c r="QT5404" s="4" t="s">
        <v>8</v>
      </c>
      <c r="QU5404" s="4" t="s">
        <v>10</v>
      </c>
      <c r="QV5404" s="4" t="s">
        <v>10</v>
      </c>
      <c r="QW5404" s="4" t="s">
        <v>9</v>
      </c>
      <c r="QX5404" s="4" t="s">
        <v>6</v>
      </c>
      <c r="QY5404" s="4" t="s">
        <v>8</v>
      </c>
      <c r="QZ5404" s="4" t="s">
        <v>10</v>
      </c>
      <c r="RA5404" s="4" t="s">
        <v>10</v>
      </c>
      <c r="RB5404" s="4" t="s">
        <v>9</v>
      </c>
      <c r="RC5404" s="4" t="s">
        <v>6</v>
      </c>
      <c r="RD5404" s="4" t="s">
        <v>8</v>
      </c>
      <c r="RE5404" s="4" t="s">
        <v>10</v>
      </c>
      <c r="RF5404" s="4" t="s">
        <v>10</v>
      </c>
      <c r="RG5404" s="4" t="s">
        <v>9</v>
      </c>
      <c r="RH5404" s="4" t="s">
        <v>6</v>
      </c>
      <c r="RI5404" s="4" t="s">
        <v>8</v>
      </c>
      <c r="RJ5404" s="4" t="s">
        <v>10</v>
      </c>
      <c r="RK5404" s="4" t="s">
        <v>10</v>
      </c>
      <c r="RL5404" s="4" t="s">
        <v>9</v>
      </c>
      <c r="RM5404" s="4" t="s">
        <v>6</v>
      </c>
      <c r="RN5404" s="4" t="s">
        <v>8</v>
      </c>
      <c r="RO5404" s="4" t="s">
        <v>10</v>
      </c>
      <c r="RP5404" s="4" t="s">
        <v>10</v>
      </c>
      <c r="RQ5404" s="4" t="s">
        <v>9</v>
      </c>
      <c r="RR5404" s="4" t="s">
        <v>6</v>
      </c>
      <c r="RS5404" s="4" t="s">
        <v>8</v>
      </c>
      <c r="RT5404" s="4" t="s">
        <v>10</v>
      </c>
      <c r="RU5404" s="4" t="s">
        <v>10</v>
      </c>
      <c r="RV5404" s="4" t="s">
        <v>9</v>
      </c>
      <c r="RW5404" s="4" t="s">
        <v>6</v>
      </c>
      <c r="RX5404" s="4" t="s">
        <v>8</v>
      </c>
      <c r="RY5404" s="4" t="s">
        <v>10</v>
      </c>
      <c r="RZ5404" s="4" t="s">
        <v>10</v>
      </c>
      <c r="SA5404" s="4" t="s">
        <v>9</v>
      </c>
      <c r="SB5404" s="4" t="s">
        <v>6</v>
      </c>
      <c r="SC5404" s="4" t="s">
        <v>8</v>
      </c>
      <c r="SD5404" s="4" t="s">
        <v>10</v>
      </c>
      <c r="SE5404" s="4" t="s">
        <v>10</v>
      </c>
      <c r="SF5404" s="4" t="s">
        <v>9</v>
      </c>
      <c r="SG5404" s="4" t="s">
        <v>6</v>
      </c>
      <c r="SH5404" s="4" t="s">
        <v>8</v>
      </c>
      <c r="SI5404" s="4" t="s">
        <v>10</v>
      </c>
      <c r="SJ5404" s="4" t="s">
        <v>10</v>
      </c>
      <c r="SK5404" s="4" t="s">
        <v>9</v>
      </c>
      <c r="SL5404" s="4" t="s">
        <v>6</v>
      </c>
      <c r="SM5404" s="4" t="s">
        <v>8</v>
      </c>
      <c r="SN5404" s="4" t="s">
        <v>10</v>
      </c>
      <c r="SO5404" s="4" t="s">
        <v>10</v>
      </c>
      <c r="SP5404" s="4" t="s">
        <v>9</v>
      </c>
      <c r="SQ5404" s="4" t="s">
        <v>6</v>
      </c>
      <c r="SR5404" s="4" t="s">
        <v>8</v>
      </c>
      <c r="SS5404" s="4" t="s">
        <v>10</v>
      </c>
      <c r="ST5404" s="4" t="s">
        <v>10</v>
      </c>
      <c r="SU5404" s="4" t="s">
        <v>9</v>
      </c>
      <c r="SV5404" s="4" t="s">
        <v>6</v>
      </c>
      <c r="SW5404" s="4" t="s">
        <v>8</v>
      </c>
      <c r="SX5404" s="4" t="s">
        <v>10</v>
      </c>
      <c r="SY5404" s="4" t="s">
        <v>10</v>
      </c>
      <c r="SZ5404" s="4" t="s">
        <v>9</v>
      </c>
      <c r="TA5404" s="4" t="s">
        <v>6</v>
      </c>
      <c r="TB5404" s="4" t="s">
        <v>8</v>
      </c>
      <c r="TC5404" s="4" t="s">
        <v>10</v>
      </c>
      <c r="TD5404" s="4" t="s">
        <v>10</v>
      </c>
      <c r="TE5404" s="4" t="s">
        <v>9</v>
      </c>
      <c r="TF5404" s="4" t="s">
        <v>6</v>
      </c>
      <c r="TG5404" s="4" t="s">
        <v>8</v>
      </c>
      <c r="TH5404" s="4" t="s">
        <v>10</v>
      </c>
      <c r="TI5404" s="4" t="s">
        <v>10</v>
      </c>
      <c r="TJ5404" s="4" t="s">
        <v>9</v>
      </c>
      <c r="TK5404" s="4" t="s">
        <v>6</v>
      </c>
      <c r="TL5404" s="4" t="s">
        <v>8</v>
      </c>
      <c r="TM5404" s="4" t="s">
        <v>10</v>
      </c>
      <c r="TN5404" s="4" t="s">
        <v>10</v>
      </c>
      <c r="TO5404" s="4" t="s">
        <v>9</v>
      </c>
      <c r="TP5404" s="4" t="s">
        <v>6</v>
      </c>
      <c r="TQ5404" s="4" t="s">
        <v>8</v>
      </c>
      <c r="TR5404" s="4" t="s">
        <v>10</v>
      </c>
      <c r="TS5404" s="4" t="s">
        <v>10</v>
      </c>
      <c r="TT5404" s="4" t="s">
        <v>9</v>
      </c>
      <c r="TU5404" s="4" t="s">
        <v>6</v>
      </c>
      <c r="TV5404" s="4" t="s">
        <v>8</v>
      </c>
      <c r="TW5404" s="4" t="s">
        <v>10</v>
      </c>
      <c r="TX5404" s="4" t="s">
        <v>10</v>
      </c>
      <c r="TY5404" s="4" t="s">
        <v>9</v>
      </c>
      <c r="TZ5404" s="4" t="s">
        <v>6</v>
      </c>
      <c r="UA5404" s="4" t="s">
        <v>8</v>
      </c>
      <c r="UB5404" s="4" t="s">
        <v>10</v>
      </c>
      <c r="UC5404" s="4" t="s">
        <v>10</v>
      </c>
      <c r="UD5404" s="4" t="s">
        <v>9</v>
      </c>
      <c r="UE5404" s="4" t="s">
        <v>6</v>
      </c>
      <c r="UF5404" s="4" t="s">
        <v>8</v>
      </c>
      <c r="UG5404" s="4" t="s">
        <v>10</v>
      </c>
      <c r="UH5404" s="4" t="s">
        <v>10</v>
      </c>
      <c r="UI5404" s="4" t="s">
        <v>9</v>
      </c>
      <c r="UJ5404" s="4" t="s">
        <v>6</v>
      </c>
      <c r="UK5404" s="4" t="s">
        <v>8</v>
      </c>
      <c r="UL5404" s="4" t="s">
        <v>10</v>
      </c>
      <c r="UM5404" s="4" t="s">
        <v>10</v>
      </c>
      <c r="UN5404" s="4" t="s">
        <v>9</v>
      </c>
      <c r="UO5404" s="4" t="s">
        <v>6</v>
      </c>
      <c r="UP5404" s="4" t="s">
        <v>8</v>
      </c>
      <c r="UQ5404" s="4" t="s">
        <v>10</v>
      </c>
      <c r="UR5404" s="4" t="s">
        <v>10</v>
      </c>
      <c r="US5404" s="4" t="s">
        <v>9</v>
      </c>
      <c r="UT5404" s="4" t="s">
        <v>6</v>
      </c>
      <c r="UU5404" s="4" t="s">
        <v>8</v>
      </c>
      <c r="UV5404" s="4" t="s">
        <v>10</v>
      </c>
      <c r="UW5404" s="4" t="s">
        <v>10</v>
      </c>
      <c r="UX5404" s="4" t="s">
        <v>9</v>
      </c>
      <c r="UY5404" s="4" t="s">
        <v>6</v>
      </c>
      <c r="UZ5404" s="4" t="s">
        <v>8</v>
      </c>
      <c r="VA5404" s="4" t="s">
        <v>10</v>
      </c>
      <c r="VB5404" s="4" t="s">
        <v>10</v>
      </c>
      <c r="VC5404" s="4" t="s">
        <v>9</v>
      </c>
      <c r="VD5404" s="4" t="s">
        <v>6</v>
      </c>
      <c r="VE5404" s="4" t="s">
        <v>8</v>
      </c>
      <c r="VF5404" s="4" t="s">
        <v>10</v>
      </c>
      <c r="VG5404" s="4" t="s">
        <v>10</v>
      </c>
      <c r="VH5404" s="4" t="s">
        <v>9</v>
      </c>
      <c r="VI5404" s="4" t="s">
        <v>6</v>
      </c>
      <c r="VJ5404" s="4" t="s">
        <v>8</v>
      </c>
      <c r="VK5404" s="4" t="s">
        <v>10</v>
      </c>
      <c r="VL5404" s="4" t="s">
        <v>10</v>
      </c>
      <c r="VM5404" s="4" t="s">
        <v>9</v>
      </c>
      <c r="VN5404" s="4" t="s">
        <v>6</v>
      </c>
      <c r="VO5404" s="4" t="s">
        <v>8</v>
      </c>
      <c r="VP5404" s="4" t="s">
        <v>10</v>
      </c>
      <c r="VQ5404" s="4" t="s">
        <v>10</v>
      </c>
      <c r="VR5404" s="4" t="s">
        <v>9</v>
      </c>
      <c r="VS5404" s="4" t="s">
        <v>6</v>
      </c>
      <c r="VT5404" s="4" t="s">
        <v>8</v>
      </c>
    </row>
    <row r="5405" spans="1:5">
      <c r="A5405" t="n">
        <v>43920</v>
      </c>
      <c r="B5405" s="75" t="n">
        <v>257</v>
      </c>
      <c r="C5405" s="7" t="n">
        <v>3</v>
      </c>
      <c r="D5405" s="7" t="n">
        <v>65533</v>
      </c>
      <c r="E5405" s="7" t="n">
        <v>0</v>
      </c>
      <c r="F5405" s="7" t="s">
        <v>82</v>
      </c>
      <c r="G5405" s="7" t="n">
        <f t="normal" ca="1">32-LENB(INDIRECT(ADDRESS(5405,6)))</f>
        <v>0</v>
      </c>
      <c r="H5405" s="7" t="n">
        <v>3</v>
      </c>
      <c r="I5405" s="7" t="n">
        <v>65533</v>
      </c>
      <c r="J5405" s="7" t="n">
        <v>0</v>
      </c>
      <c r="K5405" s="7" t="s">
        <v>83</v>
      </c>
      <c r="L5405" s="7" t="n">
        <f t="normal" ca="1">32-LENB(INDIRECT(ADDRESS(5405,11)))</f>
        <v>0</v>
      </c>
      <c r="M5405" s="7" t="n">
        <v>3</v>
      </c>
      <c r="N5405" s="7" t="n">
        <v>65533</v>
      </c>
      <c r="O5405" s="7" t="n">
        <v>0</v>
      </c>
      <c r="P5405" s="7" t="s">
        <v>84</v>
      </c>
      <c r="Q5405" s="7" t="n">
        <f t="normal" ca="1">32-LENB(INDIRECT(ADDRESS(5405,16)))</f>
        <v>0</v>
      </c>
      <c r="R5405" s="7" t="n">
        <v>7</v>
      </c>
      <c r="S5405" s="7" t="n">
        <v>65533</v>
      </c>
      <c r="T5405" s="7" t="n">
        <v>53026</v>
      </c>
      <c r="U5405" s="7" t="s">
        <v>14</v>
      </c>
      <c r="V5405" s="7" t="n">
        <f t="normal" ca="1">32-LENB(INDIRECT(ADDRESS(5405,21)))</f>
        <v>0</v>
      </c>
      <c r="W5405" s="7" t="n">
        <v>7</v>
      </c>
      <c r="X5405" s="7" t="n">
        <v>65533</v>
      </c>
      <c r="Y5405" s="7" t="n">
        <v>7435</v>
      </c>
      <c r="Z5405" s="7" t="s">
        <v>14</v>
      </c>
      <c r="AA5405" s="7" t="n">
        <f t="normal" ca="1">32-LENB(INDIRECT(ADDRESS(5405,26)))</f>
        <v>0</v>
      </c>
      <c r="AB5405" s="7" t="n">
        <v>7</v>
      </c>
      <c r="AC5405" s="7" t="n">
        <v>65533</v>
      </c>
      <c r="AD5405" s="7" t="n">
        <v>4431</v>
      </c>
      <c r="AE5405" s="7" t="s">
        <v>14</v>
      </c>
      <c r="AF5405" s="7" t="n">
        <f t="normal" ca="1">32-LENB(INDIRECT(ADDRESS(5405,31)))</f>
        <v>0</v>
      </c>
      <c r="AG5405" s="7" t="n">
        <v>7</v>
      </c>
      <c r="AH5405" s="7" t="n">
        <v>65533</v>
      </c>
      <c r="AI5405" s="7" t="n">
        <v>9387</v>
      </c>
      <c r="AJ5405" s="7" t="s">
        <v>14</v>
      </c>
      <c r="AK5405" s="7" t="n">
        <f t="normal" ca="1">32-LENB(INDIRECT(ADDRESS(5405,36)))</f>
        <v>0</v>
      </c>
      <c r="AL5405" s="7" t="n">
        <v>7</v>
      </c>
      <c r="AM5405" s="7" t="n">
        <v>65533</v>
      </c>
      <c r="AN5405" s="7" t="n">
        <v>1437</v>
      </c>
      <c r="AO5405" s="7" t="s">
        <v>14</v>
      </c>
      <c r="AP5405" s="7" t="n">
        <f t="normal" ca="1">32-LENB(INDIRECT(ADDRESS(5405,41)))</f>
        <v>0</v>
      </c>
      <c r="AQ5405" s="7" t="n">
        <v>7</v>
      </c>
      <c r="AR5405" s="7" t="n">
        <v>65533</v>
      </c>
      <c r="AS5405" s="7" t="n">
        <v>3439</v>
      </c>
      <c r="AT5405" s="7" t="s">
        <v>14</v>
      </c>
      <c r="AU5405" s="7" t="n">
        <f t="normal" ca="1">32-LENB(INDIRECT(ADDRESS(5405,46)))</f>
        <v>0</v>
      </c>
      <c r="AV5405" s="7" t="n">
        <v>7</v>
      </c>
      <c r="AW5405" s="7" t="n">
        <v>65533</v>
      </c>
      <c r="AX5405" s="7" t="n">
        <v>18506</v>
      </c>
      <c r="AY5405" s="7" t="s">
        <v>14</v>
      </c>
      <c r="AZ5405" s="7" t="n">
        <f t="normal" ca="1">32-LENB(INDIRECT(ADDRESS(5405,51)))</f>
        <v>0</v>
      </c>
      <c r="BA5405" s="7" t="n">
        <v>7</v>
      </c>
      <c r="BB5405" s="7" t="n">
        <v>65533</v>
      </c>
      <c r="BC5405" s="7" t="n">
        <v>6443</v>
      </c>
      <c r="BD5405" s="7" t="s">
        <v>14</v>
      </c>
      <c r="BE5405" s="7" t="n">
        <f t="normal" ca="1">32-LENB(INDIRECT(ADDRESS(5405,56)))</f>
        <v>0</v>
      </c>
      <c r="BF5405" s="7" t="n">
        <v>7</v>
      </c>
      <c r="BG5405" s="7" t="n">
        <v>65533</v>
      </c>
      <c r="BH5405" s="7" t="n">
        <v>10411</v>
      </c>
      <c r="BI5405" s="7" t="s">
        <v>14</v>
      </c>
      <c r="BJ5405" s="7" t="n">
        <f t="normal" ca="1">32-LENB(INDIRECT(ADDRESS(5405,61)))</f>
        <v>0</v>
      </c>
      <c r="BK5405" s="7" t="n">
        <v>7</v>
      </c>
      <c r="BL5405" s="7" t="n">
        <v>65533</v>
      </c>
      <c r="BM5405" s="7" t="n">
        <v>53027</v>
      </c>
      <c r="BN5405" s="7" t="s">
        <v>14</v>
      </c>
      <c r="BO5405" s="7" t="n">
        <f t="normal" ca="1">32-LENB(INDIRECT(ADDRESS(5405,66)))</f>
        <v>0</v>
      </c>
      <c r="BP5405" s="7" t="n">
        <v>7</v>
      </c>
      <c r="BQ5405" s="7" t="n">
        <v>65533</v>
      </c>
      <c r="BR5405" s="7" t="n">
        <v>39427</v>
      </c>
      <c r="BS5405" s="7" t="s">
        <v>14</v>
      </c>
      <c r="BT5405" s="7" t="n">
        <f t="normal" ca="1">32-LENB(INDIRECT(ADDRESS(5405,71)))</f>
        <v>0</v>
      </c>
      <c r="BU5405" s="7" t="n">
        <v>4</v>
      </c>
      <c r="BV5405" s="7" t="n">
        <v>65533</v>
      </c>
      <c r="BW5405" s="7" t="n">
        <v>5312</v>
      </c>
      <c r="BX5405" s="7" t="s">
        <v>14</v>
      </c>
      <c r="BY5405" s="7" t="n">
        <f t="normal" ca="1">32-LENB(INDIRECT(ADDRESS(5405,76)))</f>
        <v>0</v>
      </c>
      <c r="BZ5405" s="7" t="n">
        <v>4</v>
      </c>
      <c r="CA5405" s="7" t="n">
        <v>65533</v>
      </c>
      <c r="CB5405" s="7" t="n">
        <v>4522</v>
      </c>
      <c r="CC5405" s="7" t="s">
        <v>14</v>
      </c>
      <c r="CD5405" s="7" t="n">
        <f t="normal" ca="1">32-LENB(INDIRECT(ADDRESS(5405,81)))</f>
        <v>0</v>
      </c>
      <c r="CE5405" s="7" t="n">
        <v>4</v>
      </c>
      <c r="CF5405" s="7" t="n">
        <v>65533</v>
      </c>
      <c r="CG5405" s="7" t="n">
        <v>4284</v>
      </c>
      <c r="CH5405" s="7" t="s">
        <v>14</v>
      </c>
      <c r="CI5405" s="7" t="n">
        <f t="normal" ca="1">32-LENB(INDIRECT(ADDRESS(5405,86)))</f>
        <v>0</v>
      </c>
      <c r="CJ5405" s="7" t="n">
        <v>4</v>
      </c>
      <c r="CK5405" s="7" t="n">
        <v>65533</v>
      </c>
      <c r="CL5405" s="7" t="n">
        <v>5313</v>
      </c>
      <c r="CM5405" s="7" t="s">
        <v>14</v>
      </c>
      <c r="CN5405" s="7" t="n">
        <f t="normal" ca="1">32-LENB(INDIRECT(ADDRESS(5405,91)))</f>
        <v>0</v>
      </c>
      <c r="CO5405" s="7" t="n">
        <v>7</v>
      </c>
      <c r="CP5405" s="7" t="n">
        <v>65533</v>
      </c>
      <c r="CQ5405" s="7" t="n">
        <v>10412</v>
      </c>
      <c r="CR5405" s="7" t="s">
        <v>14</v>
      </c>
      <c r="CS5405" s="7" t="n">
        <f t="normal" ca="1">32-LENB(INDIRECT(ADDRESS(5405,96)))</f>
        <v>0</v>
      </c>
      <c r="CT5405" s="7" t="n">
        <v>7</v>
      </c>
      <c r="CU5405" s="7" t="n">
        <v>65533</v>
      </c>
      <c r="CV5405" s="7" t="n">
        <v>8463</v>
      </c>
      <c r="CW5405" s="7" t="s">
        <v>14</v>
      </c>
      <c r="CX5405" s="7" t="n">
        <f t="normal" ca="1">32-LENB(INDIRECT(ADDRESS(5405,101)))</f>
        <v>0</v>
      </c>
      <c r="CY5405" s="7" t="n">
        <v>7</v>
      </c>
      <c r="CZ5405" s="7" t="n">
        <v>65533</v>
      </c>
      <c r="DA5405" s="7" t="n">
        <v>5390</v>
      </c>
      <c r="DB5405" s="7" t="s">
        <v>14</v>
      </c>
      <c r="DC5405" s="7" t="n">
        <f t="normal" ca="1">32-LENB(INDIRECT(ADDRESS(5405,106)))</f>
        <v>0</v>
      </c>
      <c r="DD5405" s="7" t="n">
        <v>7</v>
      </c>
      <c r="DE5405" s="7" t="n">
        <v>65533</v>
      </c>
      <c r="DF5405" s="7" t="n">
        <v>53953</v>
      </c>
      <c r="DG5405" s="7" t="s">
        <v>14</v>
      </c>
      <c r="DH5405" s="7" t="n">
        <f t="normal" ca="1">32-LENB(INDIRECT(ADDRESS(5405,111)))</f>
        <v>0</v>
      </c>
      <c r="DI5405" s="7" t="n">
        <v>7</v>
      </c>
      <c r="DJ5405" s="7" t="n">
        <v>65533</v>
      </c>
      <c r="DK5405" s="7" t="n">
        <v>33420</v>
      </c>
      <c r="DL5405" s="7" t="s">
        <v>14</v>
      </c>
      <c r="DM5405" s="7" t="n">
        <f t="normal" ca="1">32-LENB(INDIRECT(ADDRESS(5405,116)))</f>
        <v>0</v>
      </c>
      <c r="DN5405" s="7" t="n">
        <v>7</v>
      </c>
      <c r="DO5405" s="7" t="n">
        <v>65533</v>
      </c>
      <c r="DP5405" s="7" t="n">
        <v>33421</v>
      </c>
      <c r="DQ5405" s="7" t="s">
        <v>14</v>
      </c>
      <c r="DR5405" s="7" t="n">
        <f t="normal" ca="1">32-LENB(INDIRECT(ADDRESS(5405,121)))</f>
        <v>0</v>
      </c>
      <c r="DS5405" s="7" t="n">
        <v>7</v>
      </c>
      <c r="DT5405" s="7" t="n">
        <v>65533</v>
      </c>
      <c r="DU5405" s="7" t="n">
        <v>33422</v>
      </c>
      <c r="DV5405" s="7" t="s">
        <v>14</v>
      </c>
      <c r="DW5405" s="7" t="n">
        <f t="normal" ca="1">32-LENB(INDIRECT(ADDRESS(5405,126)))</f>
        <v>0</v>
      </c>
      <c r="DX5405" s="7" t="n">
        <v>7</v>
      </c>
      <c r="DY5405" s="7" t="n">
        <v>65533</v>
      </c>
      <c r="DZ5405" s="7" t="n">
        <v>1438</v>
      </c>
      <c r="EA5405" s="7" t="s">
        <v>14</v>
      </c>
      <c r="EB5405" s="7" t="n">
        <f t="normal" ca="1">32-LENB(INDIRECT(ADDRESS(5405,131)))</f>
        <v>0</v>
      </c>
      <c r="EC5405" s="7" t="n">
        <v>7</v>
      </c>
      <c r="ED5405" s="7" t="n">
        <v>65533</v>
      </c>
      <c r="EE5405" s="7" t="n">
        <v>7436</v>
      </c>
      <c r="EF5405" s="7" t="s">
        <v>14</v>
      </c>
      <c r="EG5405" s="7" t="n">
        <f t="normal" ca="1">32-LENB(INDIRECT(ADDRESS(5405,136)))</f>
        <v>0</v>
      </c>
      <c r="EH5405" s="7" t="n">
        <v>7</v>
      </c>
      <c r="EI5405" s="7" t="n">
        <v>65533</v>
      </c>
      <c r="EJ5405" s="7" t="n">
        <v>53028</v>
      </c>
      <c r="EK5405" s="7" t="s">
        <v>14</v>
      </c>
      <c r="EL5405" s="7" t="n">
        <f t="normal" ca="1">32-LENB(INDIRECT(ADDRESS(5405,141)))</f>
        <v>0</v>
      </c>
      <c r="EM5405" s="7" t="n">
        <v>7</v>
      </c>
      <c r="EN5405" s="7" t="n">
        <v>65533</v>
      </c>
      <c r="EO5405" s="7" t="n">
        <v>6444</v>
      </c>
      <c r="EP5405" s="7" t="s">
        <v>14</v>
      </c>
      <c r="EQ5405" s="7" t="n">
        <f t="normal" ca="1">32-LENB(INDIRECT(ADDRESS(5405,146)))</f>
        <v>0</v>
      </c>
      <c r="ER5405" s="7" t="n">
        <v>7</v>
      </c>
      <c r="ES5405" s="7" t="n">
        <v>65533</v>
      </c>
      <c r="ET5405" s="7" t="n">
        <v>39428</v>
      </c>
      <c r="EU5405" s="7" t="s">
        <v>14</v>
      </c>
      <c r="EV5405" s="7" t="n">
        <f t="normal" ca="1">32-LENB(INDIRECT(ADDRESS(5405,151)))</f>
        <v>0</v>
      </c>
      <c r="EW5405" s="7" t="n">
        <v>7</v>
      </c>
      <c r="EX5405" s="7" t="n">
        <v>65533</v>
      </c>
      <c r="EY5405" s="7" t="n">
        <v>39429</v>
      </c>
      <c r="EZ5405" s="7" t="s">
        <v>14</v>
      </c>
      <c r="FA5405" s="7" t="n">
        <f t="normal" ca="1">32-LENB(INDIRECT(ADDRESS(5405,156)))</f>
        <v>0</v>
      </c>
      <c r="FB5405" s="7" t="n">
        <v>7</v>
      </c>
      <c r="FC5405" s="7" t="n">
        <v>65533</v>
      </c>
      <c r="FD5405" s="7" t="n">
        <v>53029</v>
      </c>
      <c r="FE5405" s="7" t="s">
        <v>14</v>
      </c>
      <c r="FF5405" s="7" t="n">
        <f t="normal" ca="1">32-LENB(INDIRECT(ADDRESS(5405,161)))</f>
        <v>0</v>
      </c>
      <c r="FG5405" s="7" t="n">
        <v>7</v>
      </c>
      <c r="FH5405" s="7" t="n">
        <v>65533</v>
      </c>
      <c r="FI5405" s="7" t="n">
        <v>3440</v>
      </c>
      <c r="FJ5405" s="7" t="s">
        <v>14</v>
      </c>
      <c r="FK5405" s="7" t="n">
        <f t="normal" ca="1">32-LENB(INDIRECT(ADDRESS(5405,166)))</f>
        <v>0</v>
      </c>
      <c r="FL5405" s="7" t="n">
        <v>7</v>
      </c>
      <c r="FM5405" s="7" t="n">
        <v>65533</v>
      </c>
      <c r="FN5405" s="7" t="n">
        <v>18507</v>
      </c>
      <c r="FO5405" s="7" t="s">
        <v>14</v>
      </c>
      <c r="FP5405" s="7" t="n">
        <f t="normal" ca="1">32-LENB(INDIRECT(ADDRESS(5405,171)))</f>
        <v>0</v>
      </c>
      <c r="FQ5405" s="7" t="n">
        <v>7</v>
      </c>
      <c r="FR5405" s="7" t="n">
        <v>65533</v>
      </c>
      <c r="FS5405" s="7" t="n">
        <v>18508</v>
      </c>
      <c r="FT5405" s="7" t="s">
        <v>14</v>
      </c>
      <c r="FU5405" s="7" t="n">
        <f t="normal" ca="1">32-LENB(INDIRECT(ADDRESS(5405,176)))</f>
        <v>0</v>
      </c>
      <c r="FV5405" s="7" t="n">
        <v>7</v>
      </c>
      <c r="FW5405" s="7" t="n">
        <v>65533</v>
      </c>
      <c r="FX5405" s="7" t="n">
        <v>7437</v>
      </c>
      <c r="FY5405" s="7" t="s">
        <v>14</v>
      </c>
      <c r="FZ5405" s="7" t="n">
        <f t="normal" ca="1">32-LENB(INDIRECT(ADDRESS(5405,181)))</f>
        <v>0</v>
      </c>
      <c r="GA5405" s="7" t="n">
        <v>7</v>
      </c>
      <c r="GB5405" s="7" t="n">
        <v>65533</v>
      </c>
      <c r="GC5405" s="7" t="n">
        <v>1439</v>
      </c>
      <c r="GD5405" s="7" t="s">
        <v>14</v>
      </c>
      <c r="GE5405" s="7" t="n">
        <f t="normal" ca="1">32-LENB(INDIRECT(ADDRESS(5405,186)))</f>
        <v>0</v>
      </c>
      <c r="GF5405" s="7" t="n">
        <v>7</v>
      </c>
      <c r="GG5405" s="7" t="n">
        <v>65533</v>
      </c>
      <c r="GH5405" s="7" t="n">
        <v>6445</v>
      </c>
      <c r="GI5405" s="7" t="s">
        <v>14</v>
      </c>
      <c r="GJ5405" s="7" t="n">
        <f t="normal" ca="1">32-LENB(INDIRECT(ADDRESS(5405,191)))</f>
        <v>0</v>
      </c>
      <c r="GK5405" s="7" t="n">
        <v>7</v>
      </c>
      <c r="GL5405" s="7" t="n">
        <v>65533</v>
      </c>
      <c r="GM5405" s="7" t="n">
        <v>9388</v>
      </c>
      <c r="GN5405" s="7" t="s">
        <v>14</v>
      </c>
      <c r="GO5405" s="7" t="n">
        <f t="normal" ca="1">32-LENB(INDIRECT(ADDRESS(5405,196)))</f>
        <v>0</v>
      </c>
      <c r="GP5405" s="7" t="n">
        <v>7</v>
      </c>
      <c r="GQ5405" s="7" t="n">
        <v>65533</v>
      </c>
      <c r="GR5405" s="7" t="n">
        <v>53030</v>
      </c>
      <c r="GS5405" s="7" t="s">
        <v>14</v>
      </c>
      <c r="GT5405" s="7" t="n">
        <f t="normal" ca="1">32-LENB(INDIRECT(ADDRESS(5405,201)))</f>
        <v>0</v>
      </c>
      <c r="GU5405" s="7" t="n">
        <v>7</v>
      </c>
      <c r="GV5405" s="7" t="n">
        <v>65533</v>
      </c>
      <c r="GW5405" s="7" t="n">
        <v>5391</v>
      </c>
      <c r="GX5405" s="7" t="s">
        <v>14</v>
      </c>
      <c r="GY5405" s="7" t="n">
        <f t="normal" ca="1">32-LENB(INDIRECT(ADDRESS(5405,206)))</f>
        <v>0</v>
      </c>
      <c r="GZ5405" s="7" t="n">
        <v>7</v>
      </c>
      <c r="HA5405" s="7" t="n">
        <v>65533</v>
      </c>
      <c r="HB5405" s="7" t="n">
        <v>4432</v>
      </c>
      <c r="HC5405" s="7" t="s">
        <v>14</v>
      </c>
      <c r="HD5405" s="7" t="n">
        <f t="normal" ca="1">32-LENB(INDIRECT(ADDRESS(5405,211)))</f>
        <v>0</v>
      </c>
      <c r="HE5405" s="7" t="n">
        <v>7</v>
      </c>
      <c r="HF5405" s="7" t="n">
        <v>65533</v>
      </c>
      <c r="HG5405" s="7" t="n">
        <v>8464</v>
      </c>
      <c r="HH5405" s="7" t="s">
        <v>14</v>
      </c>
      <c r="HI5405" s="7" t="n">
        <f t="normal" ca="1">32-LENB(INDIRECT(ADDRESS(5405,216)))</f>
        <v>0</v>
      </c>
      <c r="HJ5405" s="7" t="n">
        <v>7</v>
      </c>
      <c r="HK5405" s="7" t="n">
        <v>65533</v>
      </c>
      <c r="HL5405" s="7" t="n">
        <v>53031</v>
      </c>
      <c r="HM5405" s="7" t="s">
        <v>14</v>
      </c>
      <c r="HN5405" s="7" t="n">
        <f t="normal" ca="1">32-LENB(INDIRECT(ADDRESS(5405,221)))</f>
        <v>0</v>
      </c>
      <c r="HO5405" s="7" t="n">
        <v>7</v>
      </c>
      <c r="HP5405" s="7" t="n">
        <v>65533</v>
      </c>
      <c r="HQ5405" s="7" t="n">
        <v>2415</v>
      </c>
      <c r="HR5405" s="7" t="s">
        <v>14</v>
      </c>
      <c r="HS5405" s="7" t="n">
        <f t="normal" ca="1">32-LENB(INDIRECT(ADDRESS(5405,226)))</f>
        <v>0</v>
      </c>
      <c r="HT5405" s="7" t="n">
        <v>7</v>
      </c>
      <c r="HU5405" s="7" t="n">
        <v>65533</v>
      </c>
      <c r="HV5405" s="7" t="n">
        <v>2416</v>
      </c>
      <c r="HW5405" s="7" t="s">
        <v>14</v>
      </c>
      <c r="HX5405" s="7" t="n">
        <f t="normal" ca="1">32-LENB(INDIRECT(ADDRESS(5405,231)))</f>
        <v>0</v>
      </c>
      <c r="HY5405" s="7" t="n">
        <v>7</v>
      </c>
      <c r="HZ5405" s="7" t="n">
        <v>65533</v>
      </c>
      <c r="IA5405" s="7" t="n">
        <v>39430</v>
      </c>
      <c r="IB5405" s="7" t="s">
        <v>14</v>
      </c>
      <c r="IC5405" s="7" t="n">
        <f t="normal" ca="1">32-LENB(INDIRECT(ADDRESS(5405,236)))</f>
        <v>0</v>
      </c>
      <c r="ID5405" s="7" t="n">
        <v>7</v>
      </c>
      <c r="IE5405" s="7" t="n">
        <v>65533</v>
      </c>
      <c r="IF5405" s="7" t="n">
        <v>39431</v>
      </c>
      <c r="IG5405" s="7" t="s">
        <v>14</v>
      </c>
      <c r="IH5405" s="7" t="n">
        <f t="normal" ca="1">32-LENB(INDIRECT(ADDRESS(5405,241)))</f>
        <v>0</v>
      </c>
      <c r="II5405" s="7" t="n">
        <v>7</v>
      </c>
      <c r="IJ5405" s="7" t="n">
        <v>65533</v>
      </c>
      <c r="IK5405" s="7" t="n">
        <v>39432</v>
      </c>
      <c r="IL5405" s="7" t="s">
        <v>14</v>
      </c>
      <c r="IM5405" s="7" t="n">
        <f t="normal" ca="1">32-LENB(INDIRECT(ADDRESS(5405,246)))</f>
        <v>0</v>
      </c>
      <c r="IN5405" s="7" t="n">
        <v>7</v>
      </c>
      <c r="IO5405" s="7" t="n">
        <v>65533</v>
      </c>
      <c r="IP5405" s="7" t="n">
        <v>4434</v>
      </c>
      <c r="IQ5405" s="7" t="s">
        <v>14</v>
      </c>
      <c r="IR5405" s="7" t="n">
        <f t="normal" ca="1">32-LENB(INDIRECT(ADDRESS(5405,251)))</f>
        <v>0</v>
      </c>
      <c r="IS5405" s="7" t="n">
        <v>7</v>
      </c>
      <c r="IT5405" s="7" t="n">
        <v>65533</v>
      </c>
      <c r="IU5405" s="7" t="n">
        <v>2417</v>
      </c>
      <c r="IV5405" s="7" t="s">
        <v>14</v>
      </c>
      <c r="IW5405" s="7" t="n">
        <f t="normal" ca="1">32-LENB(INDIRECT(ADDRESS(5405,256)))</f>
        <v>0</v>
      </c>
      <c r="IX5405" s="7" t="n">
        <v>7</v>
      </c>
      <c r="IY5405" s="7" t="n">
        <v>65533</v>
      </c>
      <c r="IZ5405" s="7" t="n">
        <v>2418</v>
      </c>
      <c r="JA5405" s="7" t="s">
        <v>14</v>
      </c>
      <c r="JB5405" s="7" t="n">
        <f t="normal" ca="1">32-LENB(INDIRECT(ADDRESS(5405,261)))</f>
        <v>0</v>
      </c>
      <c r="JC5405" s="7" t="n">
        <v>7</v>
      </c>
      <c r="JD5405" s="7" t="n">
        <v>65533</v>
      </c>
      <c r="JE5405" s="7" t="n">
        <v>2419</v>
      </c>
      <c r="JF5405" s="7" t="s">
        <v>14</v>
      </c>
      <c r="JG5405" s="7" t="n">
        <f t="normal" ca="1">32-LENB(INDIRECT(ADDRESS(5405,266)))</f>
        <v>0</v>
      </c>
      <c r="JH5405" s="7" t="n">
        <v>7</v>
      </c>
      <c r="JI5405" s="7" t="n">
        <v>65533</v>
      </c>
      <c r="JJ5405" s="7" t="n">
        <v>2420</v>
      </c>
      <c r="JK5405" s="7" t="s">
        <v>14</v>
      </c>
      <c r="JL5405" s="7" t="n">
        <f t="normal" ca="1">32-LENB(INDIRECT(ADDRESS(5405,271)))</f>
        <v>0</v>
      </c>
      <c r="JM5405" s="7" t="n">
        <v>7</v>
      </c>
      <c r="JN5405" s="7" t="n">
        <v>65533</v>
      </c>
      <c r="JO5405" s="7" t="n">
        <v>2421</v>
      </c>
      <c r="JP5405" s="7" t="s">
        <v>14</v>
      </c>
      <c r="JQ5405" s="7" t="n">
        <f t="normal" ca="1">32-LENB(INDIRECT(ADDRESS(5405,276)))</f>
        <v>0</v>
      </c>
      <c r="JR5405" s="7" t="n">
        <v>7</v>
      </c>
      <c r="JS5405" s="7" t="n">
        <v>65533</v>
      </c>
      <c r="JT5405" s="7" t="n">
        <v>39433</v>
      </c>
      <c r="JU5405" s="7" t="s">
        <v>14</v>
      </c>
      <c r="JV5405" s="7" t="n">
        <f t="normal" ca="1">32-LENB(INDIRECT(ADDRESS(5405,281)))</f>
        <v>0</v>
      </c>
      <c r="JW5405" s="7" t="n">
        <v>7</v>
      </c>
      <c r="JX5405" s="7" t="n">
        <v>65533</v>
      </c>
      <c r="JY5405" s="7" t="n">
        <v>53032</v>
      </c>
      <c r="JZ5405" s="7" t="s">
        <v>14</v>
      </c>
      <c r="KA5405" s="7" t="n">
        <f t="normal" ca="1">32-LENB(INDIRECT(ADDRESS(5405,286)))</f>
        <v>0</v>
      </c>
      <c r="KB5405" s="7" t="n">
        <v>7</v>
      </c>
      <c r="KC5405" s="7" t="n">
        <v>65533</v>
      </c>
      <c r="KD5405" s="7" t="n">
        <v>5392</v>
      </c>
      <c r="KE5405" s="7" t="s">
        <v>14</v>
      </c>
      <c r="KF5405" s="7" t="n">
        <f t="normal" ca="1">32-LENB(INDIRECT(ADDRESS(5405,291)))</f>
        <v>0</v>
      </c>
      <c r="KG5405" s="7" t="n">
        <v>7</v>
      </c>
      <c r="KH5405" s="7" t="n">
        <v>65533</v>
      </c>
      <c r="KI5405" s="7" t="n">
        <v>4433</v>
      </c>
      <c r="KJ5405" s="7" t="s">
        <v>14</v>
      </c>
      <c r="KK5405" s="7" t="n">
        <f t="normal" ca="1">32-LENB(INDIRECT(ADDRESS(5405,296)))</f>
        <v>0</v>
      </c>
      <c r="KL5405" s="7" t="n">
        <v>7</v>
      </c>
      <c r="KM5405" s="7" t="n">
        <v>65533</v>
      </c>
      <c r="KN5405" s="7" t="n">
        <v>1440</v>
      </c>
      <c r="KO5405" s="7" t="s">
        <v>14</v>
      </c>
      <c r="KP5405" s="7" t="n">
        <f t="normal" ca="1">32-LENB(INDIRECT(ADDRESS(5405,301)))</f>
        <v>0</v>
      </c>
      <c r="KQ5405" s="7" t="n">
        <v>7</v>
      </c>
      <c r="KR5405" s="7" t="n">
        <v>65533</v>
      </c>
      <c r="KS5405" s="7" t="n">
        <v>10413</v>
      </c>
      <c r="KT5405" s="7" t="s">
        <v>14</v>
      </c>
      <c r="KU5405" s="7" t="n">
        <f t="normal" ca="1">32-LENB(INDIRECT(ADDRESS(5405,306)))</f>
        <v>0</v>
      </c>
      <c r="KV5405" s="7" t="n">
        <v>7</v>
      </c>
      <c r="KW5405" s="7" t="n">
        <v>65533</v>
      </c>
      <c r="KX5405" s="7" t="n">
        <v>6446</v>
      </c>
      <c r="KY5405" s="7" t="s">
        <v>14</v>
      </c>
      <c r="KZ5405" s="7" t="n">
        <f t="normal" ca="1">32-LENB(INDIRECT(ADDRESS(5405,311)))</f>
        <v>0</v>
      </c>
      <c r="LA5405" s="7" t="n">
        <v>7</v>
      </c>
      <c r="LB5405" s="7" t="n">
        <v>65533</v>
      </c>
      <c r="LC5405" s="7" t="n">
        <v>7438</v>
      </c>
      <c r="LD5405" s="7" t="s">
        <v>14</v>
      </c>
      <c r="LE5405" s="7" t="n">
        <f t="normal" ca="1">32-LENB(INDIRECT(ADDRESS(5405,316)))</f>
        <v>0</v>
      </c>
      <c r="LF5405" s="7" t="n">
        <v>7</v>
      </c>
      <c r="LG5405" s="7" t="n">
        <v>65533</v>
      </c>
      <c r="LH5405" s="7" t="n">
        <v>8465</v>
      </c>
      <c r="LI5405" s="7" t="s">
        <v>14</v>
      </c>
      <c r="LJ5405" s="7" t="n">
        <f t="normal" ca="1">32-LENB(INDIRECT(ADDRESS(5405,321)))</f>
        <v>0</v>
      </c>
      <c r="LK5405" s="7" t="n">
        <v>7</v>
      </c>
      <c r="LL5405" s="7" t="n">
        <v>65533</v>
      </c>
      <c r="LM5405" s="7" t="n">
        <v>9389</v>
      </c>
      <c r="LN5405" s="7" t="s">
        <v>14</v>
      </c>
      <c r="LO5405" s="7" t="n">
        <f t="normal" ca="1">32-LENB(INDIRECT(ADDRESS(5405,326)))</f>
        <v>0</v>
      </c>
      <c r="LP5405" s="7" t="n">
        <v>7</v>
      </c>
      <c r="LQ5405" s="7" t="n">
        <v>65533</v>
      </c>
      <c r="LR5405" s="7" t="n">
        <v>3441</v>
      </c>
      <c r="LS5405" s="7" t="s">
        <v>14</v>
      </c>
      <c r="LT5405" s="7" t="n">
        <f t="normal" ca="1">32-LENB(INDIRECT(ADDRESS(5405,331)))</f>
        <v>0</v>
      </c>
      <c r="LU5405" s="7" t="n">
        <v>7</v>
      </c>
      <c r="LV5405" s="7" t="n">
        <v>65533</v>
      </c>
      <c r="LW5405" s="7" t="n">
        <v>39434</v>
      </c>
      <c r="LX5405" s="7" t="s">
        <v>14</v>
      </c>
      <c r="LY5405" s="7" t="n">
        <f t="normal" ca="1">32-LENB(INDIRECT(ADDRESS(5405,336)))</f>
        <v>0</v>
      </c>
      <c r="LZ5405" s="7" t="n">
        <v>7</v>
      </c>
      <c r="MA5405" s="7" t="n">
        <v>65533</v>
      </c>
      <c r="MB5405" s="7" t="n">
        <v>39435</v>
      </c>
      <c r="MC5405" s="7" t="s">
        <v>14</v>
      </c>
      <c r="MD5405" s="7" t="n">
        <f t="normal" ca="1">32-LENB(INDIRECT(ADDRESS(5405,341)))</f>
        <v>0</v>
      </c>
      <c r="ME5405" s="7" t="n">
        <v>7</v>
      </c>
      <c r="MF5405" s="7" t="n">
        <v>65533</v>
      </c>
      <c r="MG5405" s="7" t="n">
        <v>39436</v>
      </c>
      <c r="MH5405" s="7" t="s">
        <v>14</v>
      </c>
      <c r="MI5405" s="7" t="n">
        <f t="normal" ca="1">32-LENB(INDIRECT(ADDRESS(5405,346)))</f>
        <v>0</v>
      </c>
      <c r="MJ5405" s="7" t="n">
        <v>7</v>
      </c>
      <c r="MK5405" s="7" t="n">
        <v>65533</v>
      </c>
      <c r="ML5405" s="7" t="n">
        <v>39437</v>
      </c>
      <c r="MM5405" s="7" t="s">
        <v>14</v>
      </c>
      <c r="MN5405" s="7" t="n">
        <f t="normal" ca="1">32-LENB(INDIRECT(ADDRESS(5405,351)))</f>
        <v>0</v>
      </c>
      <c r="MO5405" s="7" t="n">
        <v>7</v>
      </c>
      <c r="MP5405" s="7" t="n">
        <v>65533</v>
      </c>
      <c r="MQ5405" s="7" t="n">
        <v>39438</v>
      </c>
      <c r="MR5405" s="7" t="s">
        <v>14</v>
      </c>
      <c r="MS5405" s="7" t="n">
        <f t="normal" ca="1">32-LENB(INDIRECT(ADDRESS(5405,356)))</f>
        <v>0</v>
      </c>
      <c r="MT5405" s="7" t="n">
        <v>7</v>
      </c>
      <c r="MU5405" s="7" t="n">
        <v>65533</v>
      </c>
      <c r="MV5405" s="7" t="n">
        <v>4434</v>
      </c>
      <c r="MW5405" s="7" t="s">
        <v>14</v>
      </c>
      <c r="MX5405" s="7" t="n">
        <f t="normal" ca="1">32-LENB(INDIRECT(ADDRESS(5405,361)))</f>
        <v>0</v>
      </c>
      <c r="MY5405" s="7" t="n">
        <v>7</v>
      </c>
      <c r="MZ5405" s="7" t="n">
        <v>65533</v>
      </c>
      <c r="NA5405" s="7" t="n">
        <v>5393</v>
      </c>
      <c r="NB5405" s="7" t="s">
        <v>14</v>
      </c>
      <c r="NC5405" s="7" t="n">
        <f t="normal" ca="1">32-LENB(INDIRECT(ADDRESS(5405,366)))</f>
        <v>0</v>
      </c>
      <c r="ND5405" s="7" t="n">
        <v>7</v>
      </c>
      <c r="NE5405" s="7" t="n">
        <v>65533</v>
      </c>
      <c r="NF5405" s="7" t="n">
        <v>6447</v>
      </c>
      <c r="NG5405" s="7" t="s">
        <v>14</v>
      </c>
      <c r="NH5405" s="7" t="n">
        <f t="normal" ca="1">32-LENB(INDIRECT(ADDRESS(5405,371)))</f>
        <v>0</v>
      </c>
      <c r="NI5405" s="7" t="n">
        <v>7</v>
      </c>
      <c r="NJ5405" s="7" t="n">
        <v>65533</v>
      </c>
      <c r="NK5405" s="7" t="n">
        <v>1441</v>
      </c>
      <c r="NL5405" s="7" t="s">
        <v>14</v>
      </c>
      <c r="NM5405" s="7" t="n">
        <f t="normal" ca="1">32-LENB(INDIRECT(ADDRESS(5405,376)))</f>
        <v>0</v>
      </c>
      <c r="NN5405" s="7" t="n">
        <v>7</v>
      </c>
      <c r="NO5405" s="7" t="n">
        <v>65533</v>
      </c>
      <c r="NP5405" s="7" t="n">
        <v>7439</v>
      </c>
      <c r="NQ5405" s="7" t="s">
        <v>14</v>
      </c>
      <c r="NR5405" s="7" t="n">
        <f t="normal" ca="1">32-LENB(INDIRECT(ADDRESS(5405,381)))</f>
        <v>0</v>
      </c>
      <c r="NS5405" s="7" t="n">
        <v>7</v>
      </c>
      <c r="NT5405" s="7" t="n">
        <v>65533</v>
      </c>
      <c r="NU5405" s="7" t="n">
        <v>3442</v>
      </c>
      <c r="NV5405" s="7" t="s">
        <v>14</v>
      </c>
      <c r="NW5405" s="7" t="n">
        <f t="normal" ca="1">32-LENB(INDIRECT(ADDRESS(5405,386)))</f>
        <v>0</v>
      </c>
      <c r="NX5405" s="7" t="n">
        <v>7</v>
      </c>
      <c r="NY5405" s="7" t="n">
        <v>65533</v>
      </c>
      <c r="NZ5405" s="7" t="n">
        <v>9390</v>
      </c>
      <c r="OA5405" s="7" t="s">
        <v>14</v>
      </c>
      <c r="OB5405" s="7" t="n">
        <f t="normal" ca="1">32-LENB(INDIRECT(ADDRESS(5405,391)))</f>
        <v>0</v>
      </c>
      <c r="OC5405" s="7" t="n">
        <v>7</v>
      </c>
      <c r="OD5405" s="7" t="n">
        <v>65533</v>
      </c>
      <c r="OE5405" s="7" t="n">
        <v>53033</v>
      </c>
      <c r="OF5405" s="7" t="s">
        <v>14</v>
      </c>
      <c r="OG5405" s="7" t="n">
        <f t="normal" ca="1">32-LENB(INDIRECT(ADDRESS(5405,396)))</f>
        <v>0</v>
      </c>
      <c r="OH5405" s="7" t="n">
        <v>7</v>
      </c>
      <c r="OI5405" s="7" t="n">
        <v>65533</v>
      </c>
      <c r="OJ5405" s="7" t="n">
        <v>53034</v>
      </c>
      <c r="OK5405" s="7" t="s">
        <v>14</v>
      </c>
      <c r="OL5405" s="7" t="n">
        <f t="normal" ca="1">32-LENB(INDIRECT(ADDRESS(5405,401)))</f>
        <v>0</v>
      </c>
      <c r="OM5405" s="7" t="n">
        <v>7</v>
      </c>
      <c r="ON5405" s="7" t="n">
        <v>65533</v>
      </c>
      <c r="OO5405" s="7" t="n">
        <v>53035</v>
      </c>
      <c r="OP5405" s="7" t="s">
        <v>14</v>
      </c>
      <c r="OQ5405" s="7" t="n">
        <f t="normal" ca="1">32-LENB(INDIRECT(ADDRESS(5405,406)))</f>
        <v>0</v>
      </c>
      <c r="OR5405" s="7" t="n">
        <v>7</v>
      </c>
      <c r="OS5405" s="7" t="n">
        <v>65533</v>
      </c>
      <c r="OT5405" s="7" t="n">
        <v>39439</v>
      </c>
      <c r="OU5405" s="7" t="s">
        <v>14</v>
      </c>
      <c r="OV5405" s="7" t="n">
        <f t="normal" ca="1">32-LENB(INDIRECT(ADDRESS(5405,411)))</f>
        <v>0</v>
      </c>
      <c r="OW5405" s="7" t="n">
        <v>7</v>
      </c>
      <c r="OX5405" s="7" t="n">
        <v>65533</v>
      </c>
      <c r="OY5405" s="7" t="n">
        <v>8466</v>
      </c>
      <c r="OZ5405" s="7" t="s">
        <v>14</v>
      </c>
      <c r="PA5405" s="7" t="n">
        <f t="normal" ca="1">32-LENB(INDIRECT(ADDRESS(5405,416)))</f>
        <v>0</v>
      </c>
      <c r="PB5405" s="7" t="n">
        <v>7</v>
      </c>
      <c r="PC5405" s="7" t="n">
        <v>65533</v>
      </c>
      <c r="PD5405" s="7" t="n">
        <v>7440</v>
      </c>
      <c r="PE5405" s="7" t="s">
        <v>14</v>
      </c>
      <c r="PF5405" s="7" t="n">
        <f t="normal" ca="1">32-LENB(INDIRECT(ADDRESS(5405,421)))</f>
        <v>0</v>
      </c>
      <c r="PG5405" s="7" t="n">
        <v>7</v>
      </c>
      <c r="PH5405" s="7" t="n">
        <v>65533</v>
      </c>
      <c r="PI5405" s="7" t="n">
        <v>9391</v>
      </c>
      <c r="PJ5405" s="7" t="s">
        <v>14</v>
      </c>
      <c r="PK5405" s="7" t="n">
        <f t="normal" ca="1">32-LENB(INDIRECT(ADDRESS(5405,426)))</f>
        <v>0</v>
      </c>
      <c r="PL5405" s="7" t="n">
        <v>7</v>
      </c>
      <c r="PM5405" s="7" t="n">
        <v>65533</v>
      </c>
      <c r="PN5405" s="7" t="n">
        <v>6448</v>
      </c>
      <c r="PO5405" s="7" t="s">
        <v>14</v>
      </c>
      <c r="PP5405" s="7" t="n">
        <f t="normal" ca="1">32-LENB(INDIRECT(ADDRESS(5405,431)))</f>
        <v>0</v>
      </c>
      <c r="PQ5405" s="7" t="n">
        <v>7</v>
      </c>
      <c r="PR5405" s="7" t="n">
        <v>65533</v>
      </c>
      <c r="PS5405" s="7" t="n">
        <v>10414</v>
      </c>
      <c r="PT5405" s="7" t="s">
        <v>14</v>
      </c>
      <c r="PU5405" s="7" t="n">
        <f t="normal" ca="1">32-LENB(INDIRECT(ADDRESS(5405,436)))</f>
        <v>0</v>
      </c>
      <c r="PV5405" s="7" t="n">
        <v>7</v>
      </c>
      <c r="PW5405" s="7" t="n">
        <v>65533</v>
      </c>
      <c r="PX5405" s="7" t="n">
        <v>39440</v>
      </c>
      <c r="PY5405" s="7" t="s">
        <v>14</v>
      </c>
      <c r="PZ5405" s="7" t="n">
        <f t="normal" ca="1">32-LENB(INDIRECT(ADDRESS(5405,441)))</f>
        <v>0</v>
      </c>
      <c r="QA5405" s="7" t="n">
        <v>7</v>
      </c>
      <c r="QB5405" s="7" t="n">
        <v>65533</v>
      </c>
      <c r="QC5405" s="7" t="n">
        <v>33423</v>
      </c>
      <c r="QD5405" s="7" t="s">
        <v>14</v>
      </c>
      <c r="QE5405" s="7" t="n">
        <f t="normal" ca="1">32-LENB(INDIRECT(ADDRESS(5405,446)))</f>
        <v>0</v>
      </c>
      <c r="QF5405" s="7" t="n">
        <v>7</v>
      </c>
      <c r="QG5405" s="7" t="n">
        <v>65533</v>
      </c>
      <c r="QH5405" s="7" t="n">
        <v>33424</v>
      </c>
      <c r="QI5405" s="7" t="s">
        <v>14</v>
      </c>
      <c r="QJ5405" s="7" t="n">
        <f t="normal" ca="1">32-LENB(INDIRECT(ADDRESS(5405,451)))</f>
        <v>0</v>
      </c>
      <c r="QK5405" s="7" t="n">
        <v>4</v>
      </c>
      <c r="QL5405" s="7" t="n">
        <v>65533</v>
      </c>
      <c r="QM5405" s="7" t="n">
        <v>10193</v>
      </c>
      <c r="QN5405" s="7" t="s">
        <v>14</v>
      </c>
      <c r="QO5405" s="7" t="n">
        <f t="normal" ca="1">32-LENB(INDIRECT(ADDRESS(5405,456)))</f>
        <v>0</v>
      </c>
      <c r="QP5405" s="7" t="n">
        <v>4</v>
      </c>
      <c r="QQ5405" s="7" t="n">
        <v>65533</v>
      </c>
      <c r="QR5405" s="7" t="n">
        <v>2038</v>
      </c>
      <c r="QS5405" s="7" t="s">
        <v>14</v>
      </c>
      <c r="QT5405" s="7" t="n">
        <f t="normal" ca="1">32-LENB(INDIRECT(ADDRESS(5405,461)))</f>
        <v>0</v>
      </c>
      <c r="QU5405" s="7" t="n">
        <v>4</v>
      </c>
      <c r="QV5405" s="7" t="n">
        <v>65533</v>
      </c>
      <c r="QW5405" s="7" t="n">
        <v>15754</v>
      </c>
      <c r="QX5405" s="7" t="s">
        <v>14</v>
      </c>
      <c r="QY5405" s="7" t="n">
        <f t="normal" ca="1">32-LENB(INDIRECT(ADDRESS(5405,466)))</f>
        <v>0</v>
      </c>
      <c r="QZ5405" s="7" t="n">
        <v>7</v>
      </c>
      <c r="RA5405" s="7" t="n">
        <v>65533</v>
      </c>
      <c r="RB5405" s="7" t="n">
        <v>33425</v>
      </c>
      <c r="RC5405" s="7" t="s">
        <v>14</v>
      </c>
      <c r="RD5405" s="7" t="n">
        <f t="normal" ca="1">32-LENB(INDIRECT(ADDRESS(5405,471)))</f>
        <v>0</v>
      </c>
      <c r="RE5405" s="7" t="n">
        <v>7</v>
      </c>
      <c r="RF5405" s="7" t="n">
        <v>65533</v>
      </c>
      <c r="RG5405" s="7" t="n">
        <v>33426</v>
      </c>
      <c r="RH5405" s="7" t="s">
        <v>14</v>
      </c>
      <c r="RI5405" s="7" t="n">
        <f t="normal" ca="1">32-LENB(INDIRECT(ADDRESS(5405,476)))</f>
        <v>0</v>
      </c>
      <c r="RJ5405" s="7" t="n">
        <v>7</v>
      </c>
      <c r="RK5405" s="7" t="n">
        <v>65533</v>
      </c>
      <c r="RL5405" s="7" t="n">
        <v>33427</v>
      </c>
      <c r="RM5405" s="7" t="s">
        <v>14</v>
      </c>
      <c r="RN5405" s="7" t="n">
        <f t="normal" ca="1">32-LENB(INDIRECT(ADDRESS(5405,481)))</f>
        <v>0</v>
      </c>
      <c r="RO5405" s="7" t="n">
        <v>7</v>
      </c>
      <c r="RP5405" s="7" t="n">
        <v>65533</v>
      </c>
      <c r="RQ5405" s="7" t="n">
        <v>33428</v>
      </c>
      <c r="RR5405" s="7" t="s">
        <v>14</v>
      </c>
      <c r="RS5405" s="7" t="n">
        <f t="normal" ca="1">32-LENB(INDIRECT(ADDRESS(5405,486)))</f>
        <v>0</v>
      </c>
      <c r="RT5405" s="7" t="n">
        <v>7</v>
      </c>
      <c r="RU5405" s="7" t="n">
        <v>65533</v>
      </c>
      <c r="RV5405" s="7" t="n">
        <v>33429</v>
      </c>
      <c r="RW5405" s="7" t="s">
        <v>14</v>
      </c>
      <c r="RX5405" s="7" t="n">
        <f t="normal" ca="1">32-LENB(INDIRECT(ADDRESS(5405,491)))</f>
        <v>0</v>
      </c>
      <c r="RY5405" s="7" t="n">
        <v>4</v>
      </c>
      <c r="RZ5405" s="7" t="n">
        <v>65533</v>
      </c>
      <c r="SA5405" s="7" t="n">
        <v>4255</v>
      </c>
      <c r="SB5405" s="7" t="s">
        <v>14</v>
      </c>
      <c r="SC5405" s="7" t="n">
        <f t="normal" ca="1">32-LENB(INDIRECT(ADDRESS(5405,496)))</f>
        <v>0</v>
      </c>
      <c r="SD5405" s="7" t="n">
        <v>7</v>
      </c>
      <c r="SE5405" s="7" t="n">
        <v>65533</v>
      </c>
      <c r="SF5405" s="7" t="n">
        <v>33430</v>
      </c>
      <c r="SG5405" s="7" t="s">
        <v>14</v>
      </c>
      <c r="SH5405" s="7" t="n">
        <f t="normal" ca="1">32-LENB(INDIRECT(ADDRESS(5405,501)))</f>
        <v>0</v>
      </c>
      <c r="SI5405" s="7" t="n">
        <v>7</v>
      </c>
      <c r="SJ5405" s="7" t="n">
        <v>65533</v>
      </c>
      <c r="SK5405" s="7" t="n">
        <v>10415</v>
      </c>
      <c r="SL5405" s="7" t="s">
        <v>14</v>
      </c>
      <c r="SM5405" s="7" t="n">
        <f t="normal" ca="1">32-LENB(INDIRECT(ADDRESS(5405,506)))</f>
        <v>0</v>
      </c>
      <c r="SN5405" s="7" t="n">
        <v>7</v>
      </c>
      <c r="SO5405" s="7" t="n">
        <v>65533</v>
      </c>
      <c r="SP5405" s="7" t="n">
        <v>39441</v>
      </c>
      <c r="SQ5405" s="7" t="s">
        <v>14</v>
      </c>
      <c r="SR5405" s="7" t="n">
        <f t="normal" ca="1">32-LENB(INDIRECT(ADDRESS(5405,511)))</f>
        <v>0</v>
      </c>
      <c r="SS5405" s="7" t="n">
        <v>7</v>
      </c>
      <c r="ST5405" s="7" t="n">
        <v>65533</v>
      </c>
      <c r="SU5405" s="7" t="n">
        <v>39442</v>
      </c>
      <c r="SV5405" s="7" t="s">
        <v>14</v>
      </c>
      <c r="SW5405" s="7" t="n">
        <f t="normal" ca="1">32-LENB(INDIRECT(ADDRESS(5405,516)))</f>
        <v>0</v>
      </c>
      <c r="SX5405" s="7" t="n">
        <v>7</v>
      </c>
      <c r="SY5405" s="7" t="n">
        <v>65533</v>
      </c>
      <c r="SZ5405" s="7" t="n">
        <v>39443</v>
      </c>
      <c r="TA5405" s="7" t="s">
        <v>14</v>
      </c>
      <c r="TB5405" s="7" t="n">
        <f t="normal" ca="1">32-LENB(INDIRECT(ADDRESS(5405,521)))</f>
        <v>0</v>
      </c>
      <c r="TC5405" s="7" t="n">
        <v>7</v>
      </c>
      <c r="TD5405" s="7" t="n">
        <v>65533</v>
      </c>
      <c r="TE5405" s="7" t="n">
        <v>2422</v>
      </c>
      <c r="TF5405" s="7" t="s">
        <v>14</v>
      </c>
      <c r="TG5405" s="7" t="n">
        <f t="normal" ca="1">32-LENB(INDIRECT(ADDRESS(5405,526)))</f>
        <v>0</v>
      </c>
      <c r="TH5405" s="7" t="n">
        <v>7</v>
      </c>
      <c r="TI5405" s="7" t="n">
        <v>65533</v>
      </c>
      <c r="TJ5405" s="7" t="n">
        <v>53036</v>
      </c>
      <c r="TK5405" s="7" t="s">
        <v>14</v>
      </c>
      <c r="TL5405" s="7" t="n">
        <f t="normal" ca="1">32-LENB(INDIRECT(ADDRESS(5405,531)))</f>
        <v>0</v>
      </c>
      <c r="TM5405" s="7" t="n">
        <v>5</v>
      </c>
      <c r="TN5405" s="7" t="n">
        <v>65533</v>
      </c>
      <c r="TO5405" s="7" t="n">
        <v>1950</v>
      </c>
      <c r="TP5405" s="7" t="s">
        <v>14</v>
      </c>
      <c r="TQ5405" s="7" t="n">
        <f t="normal" ca="1">32-LENB(INDIRECT(ADDRESS(5405,536)))</f>
        <v>0</v>
      </c>
      <c r="TR5405" s="7" t="n">
        <v>5</v>
      </c>
      <c r="TS5405" s="7" t="n">
        <v>65533</v>
      </c>
      <c r="TT5405" s="7" t="n">
        <v>1950</v>
      </c>
      <c r="TU5405" s="7" t="s">
        <v>14</v>
      </c>
      <c r="TV5405" s="7" t="n">
        <f t="normal" ca="1">32-LENB(INDIRECT(ADDRESS(5405,541)))</f>
        <v>0</v>
      </c>
      <c r="TW5405" s="7" t="n">
        <v>5</v>
      </c>
      <c r="TX5405" s="7" t="n">
        <v>65533</v>
      </c>
      <c r="TY5405" s="7" t="n">
        <v>3951</v>
      </c>
      <c r="TZ5405" s="7" t="s">
        <v>14</v>
      </c>
      <c r="UA5405" s="7" t="n">
        <f t="normal" ca="1">32-LENB(INDIRECT(ADDRESS(5405,546)))</f>
        <v>0</v>
      </c>
      <c r="UB5405" s="7" t="n">
        <v>5</v>
      </c>
      <c r="UC5405" s="7" t="n">
        <v>65533</v>
      </c>
      <c r="UD5405" s="7" t="n">
        <v>4950</v>
      </c>
      <c r="UE5405" s="7" t="s">
        <v>14</v>
      </c>
      <c r="UF5405" s="7" t="n">
        <f t="normal" ca="1">32-LENB(INDIRECT(ADDRESS(5405,551)))</f>
        <v>0</v>
      </c>
      <c r="UG5405" s="7" t="n">
        <v>5</v>
      </c>
      <c r="UH5405" s="7" t="n">
        <v>65533</v>
      </c>
      <c r="UI5405" s="7" t="n">
        <v>5958</v>
      </c>
      <c r="UJ5405" s="7" t="s">
        <v>14</v>
      </c>
      <c r="UK5405" s="7" t="n">
        <f t="normal" ca="1">32-LENB(INDIRECT(ADDRESS(5405,556)))</f>
        <v>0</v>
      </c>
      <c r="UL5405" s="7" t="n">
        <v>5</v>
      </c>
      <c r="UM5405" s="7" t="n">
        <v>65533</v>
      </c>
      <c r="UN5405" s="7" t="n">
        <v>6958</v>
      </c>
      <c r="UO5405" s="7" t="s">
        <v>14</v>
      </c>
      <c r="UP5405" s="7" t="n">
        <f t="normal" ca="1">32-LENB(INDIRECT(ADDRESS(5405,561)))</f>
        <v>0</v>
      </c>
      <c r="UQ5405" s="7" t="n">
        <v>5</v>
      </c>
      <c r="UR5405" s="7" t="n">
        <v>65533</v>
      </c>
      <c r="US5405" s="7" t="n">
        <v>7959</v>
      </c>
      <c r="UT5405" s="7" t="s">
        <v>14</v>
      </c>
      <c r="UU5405" s="7" t="n">
        <f t="normal" ca="1">32-LENB(INDIRECT(ADDRESS(5405,566)))</f>
        <v>0</v>
      </c>
      <c r="UV5405" s="7" t="n">
        <v>5</v>
      </c>
      <c r="UW5405" s="7" t="n">
        <v>65533</v>
      </c>
      <c r="UX5405" s="7" t="n">
        <v>8950</v>
      </c>
      <c r="UY5405" s="7" t="s">
        <v>14</v>
      </c>
      <c r="UZ5405" s="7" t="n">
        <f t="normal" ca="1">32-LENB(INDIRECT(ADDRESS(5405,571)))</f>
        <v>0</v>
      </c>
      <c r="VA5405" s="7" t="n">
        <v>5</v>
      </c>
      <c r="VB5405" s="7" t="n">
        <v>65533</v>
      </c>
      <c r="VC5405" s="7" t="n">
        <v>9950</v>
      </c>
      <c r="VD5405" s="7" t="s">
        <v>14</v>
      </c>
      <c r="VE5405" s="7" t="n">
        <f t="normal" ca="1">32-LENB(INDIRECT(ADDRESS(5405,576)))</f>
        <v>0</v>
      </c>
      <c r="VF5405" s="7" t="n">
        <v>5</v>
      </c>
      <c r="VG5405" s="7" t="n">
        <v>65533</v>
      </c>
      <c r="VH5405" s="7" t="n">
        <v>10950</v>
      </c>
      <c r="VI5405" s="7" t="s">
        <v>14</v>
      </c>
      <c r="VJ5405" s="7" t="n">
        <f t="normal" ca="1">32-LENB(INDIRECT(ADDRESS(5405,581)))</f>
        <v>0</v>
      </c>
      <c r="VK5405" s="7" t="n">
        <v>7</v>
      </c>
      <c r="VL5405" s="7" t="n">
        <v>65533</v>
      </c>
      <c r="VM5405" s="7" t="n">
        <v>59999</v>
      </c>
      <c r="VN5405" s="7" t="s">
        <v>14</v>
      </c>
      <c r="VO5405" s="7" t="n">
        <f t="normal" ca="1">32-LENB(INDIRECT(ADDRESS(5405,586)))</f>
        <v>0</v>
      </c>
      <c r="VP5405" s="7" t="n">
        <v>0</v>
      </c>
      <c r="VQ5405" s="7" t="n">
        <v>65533</v>
      </c>
      <c r="VR5405" s="7" t="n">
        <v>0</v>
      </c>
      <c r="VS5405" s="7" t="s">
        <v>14</v>
      </c>
      <c r="VT5405" s="7" t="n">
        <f t="normal" ca="1">32-LENB(INDIRECT(ADDRESS(5405,591)))</f>
        <v>0</v>
      </c>
    </row>
    <row r="5406" spans="1:5">
      <c r="A5406" t="s">
        <v>4</v>
      </c>
      <c r="B5406" s="4" t="s">
        <v>5</v>
      </c>
    </row>
    <row r="5407" spans="1:5">
      <c r="A5407" t="n">
        <v>48640</v>
      </c>
      <c r="B5407" s="5" t="n">
        <v>1</v>
      </c>
    </row>
    <row r="5408" spans="1:5" s="3" customFormat="1" customHeight="0">
      <c r="A5408" s="3" t="s">
        <v>2</v>
      </c>
      <c r="B5408" s="3" t="s">
        <v>413</v>
      </c>
    </row>
    <row r="5409" spans="1:592">
      <c r="A5409" t="s">
        <v>4</v>
      </c>
      <c r="B5409" s="4" t="s">
        <v>5</v>
      </c>
      <c r="C5409" s="4" t="s">
        <v>10</v>
      </c>
      <c r="D5409" s="4" t="s">
        <v>10</v>
      </c>
      <c r="E5409" s="4" t="s">
        <v>9</v>
      </c>
      <c r="F5409" s="4" t="s">
        <v>6</v>
      </c>
      <c r="G5409" s="4" t="s">
        <v>8</v>
      </c>
      <c r="H5409" s="4" t="s">
        <v>10</v>
      </c>
      <c r="I5409" s="4" t="s">
        <v>10</v>
      </c>
      <c r="J5409" s="4" t="s">
        <v>9</v>
      </c>
      <c r="K5409" s="4" t="s">
        <v>6</v>
      </c>
      <c r="L5409" s="4" t="s">
        <v>8</v>
      </c>
      <c r="M5409" s="4" t="s">
        <v>10</v>
      </c>
      <c r="N5409" s="4" t="s">
        <v>10</v>
      </c>
      <c r="O5409" s="4" t="s">
        <v>9</v>
      </c>
      <c r="P5409" s="4" t="s">
        <v>6</v>
      </c>
      <c r="Q5409" s="4" t="s">
        <v>8</v>
      </c>
      <c r="R5409" s="4" t="s">
        <v>10</v>
      </c>
      <c r="S5409" s="4" t="s">
        <v>10</v>
      </c>
      <c r="T5409" s="4" t="s">
        <v>9</v>
      </c>
      <c r="U5409" s="4" t="s">
        <v>6</v>
      </c>
      <c r="V5409" s="4" t="s">
        <v>8</v>
      </c>
      <c r="W5409" s="4" t="s">
        <v>10</v>
      </c>
      <c r="X5409" s="4" t="s">
        <v>10</v>
      </c>
      <c r="Y5409" s="4" t="s">
        <v>9</v>
      </c>
      <c r="Z5409" s="4" t="s">
        <v>6</v>
      </c>
      <c r="AA5409" s="4" t="s">
        <v>8</v>
      </c>
      <c r="AB5409" s="4" t="s">
        <v>10</v>
      </c>
      <c r="AC5409" s="4" t="s">
        <v>10</v>
      </c>
      <c r="AD5409" s="4" t="s">
        <v>9</v>
      </c>
      <c r="AE5409" s="4" t="s">
        <v>6</v>
      </c>
      <c r="AF5409" s="4" t="s">
        <v>8</v>
      </c>
      <c r="AG5409" s="4" t="s">
        <v>10</v>
      </c>
      <c r="AH5409" s="4" t="s">
        <v>10</v>
      </c>
      <c r="AI5409" s="4" t="s">
        <v>9</v>
      </c>
      <c r="AJ5409" s="4" t="s">
        <v>6</v>
      </c>
      <c r="AK5409" s="4" t="s">
        <v>8</v>
      </c>
      <c r="AL5409" s="4" t="s">
        <v>10</v>
      </c>
      <c r="AM5409" s="4" t="s">
        <v>10</v>
      </c>
      <c r="AN5409" s="4" t="s">
        <v>9</v>
      </c>
      <c r="AO5409" s="4" t="s">
        <v>6</v>
      </c>
      <c r="AP5409" s="4" t="s">
        <v>8</v>
      </c>
      <c r="AQ5409" s="4" t="s">
        <v>10</v>
      </c>
      <c r="AR5409" s="4" t="s">
        <v>10</v>
      </c>
      <c r="AS5409" s="4" t="s">
        <v>9</v>
      </c>
      <c r="AT5409" s="4" t="s">
        <v>6</v>
      </c>
      <c r="AU5409" s="4" t="s">
        <v>8</v>
      </c>
      <c r="AV5409" s="4" t="s">
        <v>10</v>
      </c>
      <c r="AW5409" s="4" t="s">
        <v>10</v>
      </c>
      <c r="AX5409" s="4" t="s">
        <v>9</v>
      </c>
      <c r="AY5409" s="4" t="s">
        <v>6</v>
      </c>
      <c r="AZ5409" s="4" t="s">
        <v>8</v>
      </c>
      <c r="BA5409" s="4" t="s">
        <v>10</v>
      </c>
      <c r="BB5409" s="4" t="s">
        <v>10</v>
      </c>
      <c r="BC5409" s="4" t="s">
        <v>9</v>
      </c>
      <c r="BD5409" s="4" t="s">
        <v>6</v>
      </c>
      <c r="BE5409" s="4" t="s">
        <v>8</v>
      </c>
      <c r="BF5409" s="4" t="s">
        <v>10</v>
      </c>
      <c r="BG5409" s="4" t="s">
        <v>10</v>
      </c>
      <c r="BH5409" s="4" t="s">
        <v>9</v>
      </c>
      <c r="BI5409" s="4" t="s">
        <v>6</v>
      </c>
      <c r="BJ5409" s="4" t="s">
        <v>8</v>
      </c>
      <c r="BK5409" s="4" t="s">
        <v>10</v>
      </c>
      <c r="BL5409" s="4" t="s">
        <v>10</v>
      </c>
      <c r="BM5409" s="4" t="s">
        <v>9</v>
      </c>
      <c r="BN5409" s="4" t="s">
        <v>6</v>
      </c>
      <c r="BO5409" s="4" t="s">
        <v>8</v>
      </c>
      <c r="BP5409" s="4" t="s">
        <v>10</v>
      </c>
      <c r="BQ5409" s="4" t="s">
        <v>10</v>
      </c>
      <c r="BR5409" s="4" t="s">
        <v>9</v>
      </c>
      <c r="BS5409" s="4" t="s">
        <v>6</v>
      </c>
      <c r="BT5409" s="4" t="s">
        <v>8</v>
      </c>
      <c r="BU5409" s="4" t="s">
        <v>10</v>
      </c>
      <c r="BV5409" s="4" t="s">
        <v>10</v>
      </c>
      <c r="BW5409" s="4" t="s">
        <v>9</v>
      </c>
      <c r="BX5409" s="4" t="s">
        <v>6</v>
      </c>
      <c r="BY5409" s="4" t="s">
        <v>8</v>
      </c>
      <c r="BZ5409" s="4" t="s">
        <v>10</v>
      </c>
      <c r="CA5409" s="4" t="s">
        <v>10</v>
      </c>
      <c r="CB5409" s="4" t="s">
        <v>9</v>
      </c>
      <c r="CC5409" s="4" t="s">
        <v>6</v>
      </c>
      <c r="CD5409" s="4" t="s">
        <v>8</v>
      </c>
      <c r="CE5409" s="4" t="s">
        <v>10</v>
      </c>
      <c r="CF5409" s="4" t="s">
        <v>10</v>
      </c>
      <c r="CG5409" s="4" t="s">
        <v>9</v>
      </c>
      <c r="CH5409" s="4" t="s">
        <v>6</v>
      </c>
      <c r="CI5409" s="4" t="s">
        <v>8</v>
      </c>
      <c r="CJ5409" s="4" t="s">
        <v>10</v>
      </c>
      <c r="CK5409" s="4" t="s">
        <v>10</v>
      </c>
      <c r="CL5409" s="4" t="s">
        <v>9</v>
      </c>
      <c r="CM5409" s="4" t="s">
        <v>6</v>
      </c>
      <c r="CN5409" s="4" t="s">
        <v>8</v>
      </c>
      <c r="CO5409" s="4" t="s">
        <v>10</v>
      </c>
      <c r="CP5409" s="4" t="s">
        <v>10</v>
      </c>
      <c r="CQ5409" s="4" t="s">
        <v>9</v>
      </c>
      <c r="CR5409" s="4" t="s">
        <v>6</v>
      </c>
      <c r="CS5409" s="4" t="s">
        <v>8</v>
      </c>
      <c r="CT5409" s="4" t="s">
        <v>10</v>
      </c>
      <c r="CU5409" s="4" t="s">
        <v>10</v>
      </c>
      <c r="CV5409" s="4" t="s">
        <v>9</v>
      </c>
      <c r="CW5409" s="4" t="s">
        <v>6</v>
      </c>
      <c r="CX5409" s="4" t="s">
        <v>8</v>
      </c>
      <c r="CY5409" s="4" t="s">
        <v>10</v>
      </c>
      <c r="CZ5409" s="4" t="s">
        <v>10</v>
      </c>
      <c r="DA5409" s="4" t="s">
        <v>9</v>
      </c>
      <c r="DB5409" s="4" t="s">
        <v>6</v>
      </c>
      <c r="DC5409" s="4" t="s">
        <v>8</v>
      </c>
      <c r="DD5409" s="4" t="s">
        <v>10</v>
      </c>
      <c r="DE5409" s="4" t="s">
        <v>10</v>
      </c>
      <c r="DF5409" s="4" t="s">
        <v>9</v>
      </c>
      <c r="DG5409" s="4" t="s">
        <v>6</v>
      </c>
      <c r="DH5409" s="4" t="s">
        <v>8</v>
      </c>
      <c r="DI5409" s="4" t="s">
        <v>10</v>
      </c>
      <c r="DJ5409" s="4" t="s">
        <v>10</v>
      </c>
      <c r="DK5409" s="4" t="s">
        <v>9</v>
      </c>
      <c r="DL5409" s="4" t="s">
        <v>6</v>
      </c>
      <c r="DM5409" s="4" t="s">
        <v>8</v>
      </c>
      <c r="DN5409" s="4" t="s">
        <v>10</v>
      </c>
      <c r="DO5409" s="4" t="s">
        <v>10</v>
      </c>
      <c r="DP5409" s="4" t="s">
        <v>9</v>
      </c>
      <c r="DQ5409" s="4" t="s">
        <v>6</v>
      </c>
      <c r="DR5409" s="4" t="s">
        <v>8</v>
      </c>
      <c r="DS5409" s="4" t="s">
        <v>10</v>
      </c>
      <c r="DT5409" s="4" t="s">
        <v>10</v>
      </c>
      <c r="DU5409" s="4" t="s">
        <v>9</v>
      </c>
      <c r="DV5409" s="4" t="s">
        <v>6</v>
      </c>
      <c r="DW5409" s="4" t="s">
        <v>8</v>
      </c>
      <c r="DX5409" s="4" t="s">
        <v>10</v>
      </c>
      <c r="DY5409" s="4" t="s">
        <v>10</v>
      </c>
      <c r="DZ5409" s="4" t="s">
        <v>9</v>
      </c>
      <c r="EA5409" s="4" t="s">
        <v>6</v>
      </c>
      <c r="EB5409" s="4" t="s">
        <v>8</v>
      </c>
      <c r="EC5409" s="4" t="s">
        <v>10</v>
      </c>
      <c r="ED5409" s="4" t="s">
        <v>10</v>
      </c>
      <c r="EE5409" s="4" t="s">
        <v>9</v>
      </c>
      <c r="EF5409" s="4" t="s">
        <v>6</v>
      </c>
      <c r="EG5409" s="4" t="s">
        <v>8</v>
      </c>
      <c r="EH5409" s="4" t="s">
        <v>10</v>
      </c>
      <c r="EI5409" s="4" t="s">
        <v>10</v>
      </c>
      <c r="EJ5409" s="4" t="s">
        <v>9</v>
      </c>
      <c r="EK5409" s="4" t="s">
        <v>6</v>
      </c>
      <c r="EL5409" s="4" t="s">
        <v>8</v>
      </c>
      <c r="EM5409" s="4" t="s">
        <v>10</v>
      </c>
      <c r="EN5409" s="4" t="s">
        <v>10</v>
      </c>
      <c r="EO5409" s="4" t="s">
        <v>9</v>
      </c>
      <c r="EP5409" s="4" t="s">
        <v>6</v>
      </c>
      <c r="EQ5409" s="4" t="s">
        <v>8</v>
      </c>
      <c r="ER5409" s="4" t="s">
        <v>10</v>
      </c>
      <c r="ES5409" s="4" t="s">
        <v>10</v>
      </c>
      <c r="ET5409" s="4" t="s">
        <v>9</v>
      </c>
      <c r="EU5409" s="4" t="s">
        <v>6</v>
      </c>
      <c r="EV5409" s="4" t="s">
        <v>8</v>
      </c>
      <c r="EW5409" s="4" t="s">
        <v>10</v>
      </c>
      <c r="EX5409" s="4" t="s">
        <v>10</v>
      </c>
      <c r="EY5409" s="4" t="s">
        <v>9</v>
      </c>
      <c r="EZ5409" s="4" t="s">
        <v>6</v>
      </c>
      <c r="FA5409" s="4" t="s">
        <v>8</v>
      </c>
      <c r="FB5409" s="4" t="s">
        <v>10</v>
      </c>
      <c r="FC5409" s="4" t="s">
        <v>10</v>
      </c>
      <c r="FD5409" s="4" t="s">
        <v>9</v>
      </c>
      <c r="FE5409" s="4" t="s">
        <v>6</v>
      </c>
      <c r="FF5409" s="4" t="s">
        <v>8</v>
      </c>
      <c r="FG5409" s="4" t="s">
        <v>10</v>
      </c>
      <c r="FH5409" s="4" t="s">
        <v>10</v>
      </c>
      <c r="FI5409" s="4" t="s">
        <v>9</v>
      </c>
      <c r="FJ5409" s="4" t="s">
        <v>6</v>
      </c>
      <c r="FK5409" s="4" t="s">
        <v>8</v>
      </c>
      <c r="FL5409" s="4" t="s">
        <v>10</v>
      </c>
      <c r="FM5409" s="4" t="s">
        <v>10</v>
      </c>
      <c r="FN5409" s="4" t="s">
        <v>9</v>
      </c>
      <c r="FO5409" s="4" t="s">
        <v>6</v>
      </c>
      <c r="FP5409" s="4" t="s">
        <v>8</v>
      </c>
      <c r="FQ5409" s="4" t="s">
        <v>10</v>
      </c>
      <c r="FR5409" s="4" t="s">
        <v>10</v>
      </c>
      <c r="FS5409" s="4" t="s">
        <v>9</v>
      </c>
      <c r="FT5409" s="4" t="s">
        <v>6</v>
      </c>
      <c r="FU5409" s="4" t="s">
        <v>8</v>
      </c>
      <c r="FV5409" s="4" t="s">
        <v>10</v>
      </c>
      <c r="FW5409" s="4" t="s">
        <v>10</v>
      </c>
      <c r="FX5409" s="4" t="s">
        <v>9</v>
      </c>
      <c r="FY5409" s="4" t="s">
        <v>6</v>
      </c>
      <c r="FZ5409" s="4" t="s">
        <v>8</v>
      </c>
      <c r="GA5409" s="4" t="s">
        <v>10</v>
      </c>
      <c r="GB5409" s="4" t="s">
        <v>10</v>
      </c>
      <c r="GC5409" s="4" t="s">
        <v>9</v>
      </c>
      <c r="GD5409" s="4" t="s">
        <v>6</v>
      </c>
      <c r="GE5409" s="4" t="s">
        <v>8</v>
      </c>
      <c r="GF5409" s="4" t="s">
        <v>10</v>
      </c>
      <c r="GG5409" s="4" t="s">
        <v>10</v>
      </c>
      <c r="GH5409" s="4" t="s">
        <v>9</v>
      </c>
      <c r="GI5409" s="4" t="s">
        <v>6</v>
      </c>
      <c r="GJ5409" s="4" t="s">
        <v>8</v>
      </c>
      <c r="GK5409" s="4" t="s">
        <v>10</v>
      </c>
      <c r="GL5409" s="4" t="s">
        <v>10</v>
      </c>
      <c r="GM5409" s="4" t="s">
        <v>9</v>
      </c>
      <c r="GN5409" s="4" t="s">
        <v>6</v>
      </c>
      <c r="GO5409" s="4" t="s">
        <v>8</v>
      </c>
      <c r="GP5409" s="4" t="s">
        <v>10</v>
      </c>
      <c r="GQ5409" s="4" t="s">
        <v>10</v>
      </c>
      <c r="GR5409" s="4" t="s">
        <v>9</v>
      </c>
      <c r="GS5409" s="4" t="s">
        <v>6</v>
      </c>
      <c r="GT5409" s="4" t="s">
        <v>8</v>
      </c>
      <c r="GU5409" s="4" t="s">
        <v>10</v>
      </c>
      <c r="GV5409" s="4" t="s">
        <v>10</v>
      </c>
      <c r="GW5409" s="4" t="s">
        <v>9</v>
      </c>
      <c r="GX5409" s="4" t="s">
        <v>6</v>
      </c>
      <c r="GY5409" s="4" t="s">
        <v>8</v>
      </c>
      <c r="GZ5409" s="4" t="s">
        <v>10</v>
      </c>
      <c r="HA5409" s="4" t="s">
        <v>10</v>
      </c>
      <c r="HB5409" s="4" t="s">
        <v>9</v>
      </c>
      <c r="HC5409" s="4" t="s">
        <v>6</v>
      </c>
      <c r="HD5409" s="4" t="s">
        <v>8</v>
      </c>
      <c r="HE5409" s="4" t="s">
        <v>10</v>
      </c>
      <c r="HF5409" s="4" t="s">
        <v>10</v>
      </c>
      <c r="HG5409" s="4" t="s">
        <v>9</v>
      </c>
      <c r="HH5409" s="4" t="s">
        <v>6</v>
      </c>
      <c r="HI5409" s="4" t="s">
        <v>8</v>
      </c>
      <c r="HJ5409" s="4" t="s">
        <v>10</v>
      </c>
      <c r="HK5409" s="4" t="s">
        <v>10</v>
      </c>
      <c r="HL5409" s="4" t="s">
        <v>9</v>
      </c>
      <c r="HM5409" s="4" t="s">
        <v>6</v>
      </c>
      <c r="HN5409" s="4" t="s">
        <v>8</v>
      </c>
      <c r="HO5409" s="4" t="s">
        <v>10</v>
      </c>
      <c r="HP5409" s="4" t="s">
        <v>10</v>
      </c>
      <c r="HQ5409" s="4" t="s">
        <v>9</v>
      </c>
      <c r="HR5409" s="4" t="s">
        <v>6</v>
      </c>
      <c r="HS5409" s="4" t="s">
        <v>8</v>
      </c>
      <c r="HT5409" s="4" t="s">
        <v>10</v>
      </c>
      <c r="HU5409" s="4" t="s">
        <v>10</v>
      </c>
      <c r="HV5409" s="4" t="s">
        <v>9</v>
      </c>
      <c r="HW5409" s="4" t="s">
        <v>6</v>
      </c>
      <c r="HX5409" s="4" t="s">
        <v>8</v>
      </c>
      <c r="HY5409" s="4" t="s">
        <v>10</v>
      </c>
      <c r="HZ5409" s="4" t="s">
        <v>10</v>
      </c>
      <c r="IA5409" s="4" t="s">
        <v>9</v>
      </c>
      <c r="IB5409" s="4" t="s">
        <v>6</v>
      </c>
      <c r="IC5409" s="4" t="s">
        <v>8</v>
      </c>
      <c r="ID5409" s="4" t="s">
        <v>10</v>
      </c>
      <c r="IE5409" s="4" t="s">
        <v>10</v>
      </c>
      <c r="IF5409" s="4" t="s">
        <v>9</v>
      </c>
      <c r="IG5409" s="4" t="s">
        <v>6</v>
      </c>
      <c r="IH5409" s="4" t="s">
        <v>8</v>
      </c>
      <c r="II5409" s="4" t="s">
        <v>10</v>
      </c>
      <c r="IJ5409" s="4" t="s">
        <v>10</v>
      </c>
      <c r="IK5409" s="4" t="s">
        <v>9</v>
      </c>
      <c r="IL5409" s="4" t="s">
        <v>6</v>
      </c>
      <c r="IM5409" s="4" t="s">
        <v>8</v>
      </c>
      <c r="IN5409" s="4" t="s">
        <v>10</v>
      </c>
      <c r="IO5409" s="4" t="s">
        <v>10</v>
      </c>
      <c r="IP5409" s="4" t="s">
        <v>9</v>
      </c>
      <c r="IQ5409" s="4" t="s">
        <v>6</v>
      </c>
      <c r="IR5409" s="4" t="s">
        <v>8</v>
      </c>
      <c r="IS5409" s="4" t="s">
        <v>10</v>
      </c>
      <c r="IT5409" s="4" t="s">
        <v>10</v>
      </c>
      <c r="IU5409" s="4" t="s">
        <v>9</v>
      </c>
      <c r="IV5409" s="4" t="s">
        <v>6</v>
      </c>
      <c r="IW5409" s="4" t="s">
        <v>8</v>
      </c>
      <c r="IX5409" s="4" t="s">
        <v>10</v>
      </c>
      <c r="IY5409" s="4" t="s">
        <v>10</v>
      </c>
      <c r="IZ5409" s="4" t="s">
        <v>9</v>
      </c>
      <c r="JA5409" s="4" t="s">
        <v>6</v>
      </c>
      <c r="JB5409" s="4" t="s">
        <v>8</v>
      </c>
      <c r="JC5409" s="4" t="s">
        <v>10</v>
      </c>
      <c r="JD5409" s="4" t="s">
        <v>10</v>
      </c>
      <c r="JE5409" s="4" t="s">
        <v>9</v>
      </c>
      <c r="JF5409" s="4" t="s">
        <v>6</v>
      </c>
      <c r="JG5409" s="4" t="s">
        <v>8</v>
      </c>
      <c r="JH5409" s="4" t="s">
        <v>10</v>
      </c>
      <c r="JI5409" s="4" t="s">
        <v>10</v>
      </c>
      <c r="JJ5409" s="4" t="s">
        <v>9</v>
      </c>
      <c r="JK5409" s="4" t="s">
        <v>6</v>
      </c>
      <c r="JL5409" s="4" t="s">
        <v>8</v>
      </c>
      <c r="JM5409" s="4" t="s">
        <v>10</v>
      </c>
      <c r="JN5409" s="4" t="s">
        <v>10</v>
      </c>
      <c r="JO5409" s="4" t="s">
        <v>9</v>
      </c>
      <c r="JP5409" s="4" t="s">
        <v>6</v>
      </c>
      <c r="JQ5409" s="4" t="s">
        <v>8</v>
      </c>
      <c r="JR5409" s="4" t="s">
        <v>10</v>
      </c>
      <c r="JS5409" s="4" t="s">
        <v>10</v>
      </c>
      <c r="JT5409" s="4" t="s">
        <v>9</v>
      </c>
      <c r="JU5409" s="4" t="s">
        <v>6</v>
      </c>
      <c r="JV5409" s="4" t="s">
        <v>8</v>
      </c>
      <c r="JW5409" s="4" t="s">
        <v>10</v>
      </c>
      <c r="JX5409" s="4" t="s">
        <v>10</v>
      </c>
      <c r="JY5409" s="4" t="s">
        <v>9</v>
      </c>
      <c r="JZ5409" s="4" t="s">
        <v>6</v>
      </c>
      <c r="KA5409" s="4" t="s">
        <v>8</v>
      </c>
      <c r="KB5409" s="4" t="s">
        <v>10</v>
      </c>
      <c r="KC5409" s="4" t="s">
        <v>10</v>
      </c>
      <c r="KD5409" s="4" t="s">
        <v>9</v>
      </c>
      <c r="KE5409" s="4" t="s">
        <v>6</v>
      </c>
      <c r="KF5409" s="4" t="s">
        <v>8</v>
      </c>
      <c r="KG5409" s="4" t="s">
        <v>10</v>
      </c>
      <c r="KH5409" s="4" t="s">
        <v>10</v>
      </c>
      <c r="KI5409" s="4" t="s">
        <v>9</v>
      </c>
      <c r="KJ5409" s="4" t="s">
        <v>6</v>
      </c>
      <c r="KK5409" s="4" t="s">
        <v>8</v>
      </c>
      <c r="KL5409" s="4" t="s">
        <v>10</v>
      </c>
      <c r="KM5409" s="4" t="s">
        <v>10</v>
      </c>
      <c r="KN5409" s="4" t="s">
        <v>9</v>
      </c>
      <c r="KO5409" s="4" t="s">
        <v>6</v>
      </c>
      <c r="KP5409" s="4" t="s">
        <v>8</v>
      </c>
      <c r="KQ5409" s="4" t="s">
        <v>10</v>
      </c>
      <c r="KR5409" s="4" t="s">
        <v>10</v>
      </c>
      <c r="KS5409" s="4" t="s">
        <v>9</v>
      </c>
      <c r="KT5409" s="4" t="s">
        <v>6</v>
      </c>
      <c r="KU5409" s="4" t="s">
        <v>8</v>
      </c>
      <c r="KV5409" s="4" t="s">
        <v>10</v>
      </c>
      <c r="KW5409" s="4" t="s">
        <v>10</v>
      </c>
      <c r="KX5409" s="4" t="s">
        <v>9</v>
      </c>
      <c r="KY5409" s="4" t="s">
        <v>6</v>
      </c>
      <c r="KZ5409" s="4" t="s">
        <v>8</v>
      </c>
      <c r="LA5409" s="4" t="s">
        <v>10</v>
      </c>
      <c r="LB5409" s="4" t="s">
        <v>10</v>
      </c>
      <c r="LC5409" s="4" t="s">
        <v>9</v>
      </c>
      <c r="LD5409" s="4" t="s">
        <v>6</v>
      </c>
      <c r="LE5409" s="4" t="s">
        <v>8</v>
      </c>
      <c r="LF5409" s="4" t="s">
        <v>10</v>
      </c>
      <c r="LG5409" s="4" t="s">
        <v>10</v>
      </c>
      <c r="LH5409" s="4" t="s">
        <v>9</v>
      </c>
      <c r="LI5409" s="4" t="s">
        <v>6</v>
      </c>
      <c r="LJ5409" s="4" t="s">
        <v>8</v>
      </c>
      <c r="LK5409" s="4" t="s">
        <v>10</v>
      </c>
      <c r="LL5409" s="4" t="s">
        <v>10</v>
      </c>
      <c r="LM5409" s="4" t="s">
        <v>9</v>
      </c>
      <c r="LN5409" s="4" t="s">
        <v>6</v>
      </c>
      <c r="LO5409" s="4" t="s">
        <v>8</v>
      </c>
      <c r="LP5409" s="4" t="s">
        <v>10</v>
      </c>
      <c r="LQ5409" s="4" t="s">
        <v>10</v>
      </c>
      <c r="LR5409" s="4" t="s">
        <v>9</v>
      </c>
      <c r="LS5409" s="4" t="s">
        <v>6</v>
      </c>
      <c r="LT5409" s="4" t="s">
        <v>8</v>
      </c>
      <c r="LU5409" s="4" t="s">
        <v>10</v>
      </c>
      <c r="LV5409" s="4" t="s">
        <v>10</v>
      </c>
      <c r="LW5409" s="4" t="s">
        <v>9</v>
      </c>
      <c r="LX5409" s="4" t="s">
        <v>6</v>
      </c>
      <c r="LY5409" s="4" t="s">
        <v>8</v>
      </c>
      <c r="LZ5409" s="4" t="s">
        <v>10</v>
      </c>
      <c r="MA5409" s="4" t="s">
        <v>10</v>
      </c>
      <c r="MB5409" s="4" t="s">
        <v>9</v>
      </c>
      <c r="MC5409" s="4" t="s">
        <v>6</v>
      </c>
      <c r="MD5409" s="4" t="s">
        <v>8</v>
      </c>
      <c r="ME5409" s="4" t="s">
        <v>10</v>
      </c>
      <c r="MF5409" s="4" t="s">
        <v>10</v>
      </c>
      <c r="MG5409" s="4" t="s">
        <v>9</v>
      </c>
      <c r="MH5409" s="4" t="s">
        <v>6</v>
      </c>
      <c r="MI5409" s="4" t="s">
        <v>8</v>
      </c>
      <c r="MJ5409" s="4" t="s">
        <v>10</v>
      </c>
      <c r="MK5409" s="4" t="s">
        <v>10</v>
      </c>
      <c r="ML5409" s="4" t="s">
        <v>9</v>
      </c>
      <c r="MM5409" s="4" t="s">
        <v>6</v>
      </c>
      <c r="MN5409" s="4" t="s">
        <v>8</v>
      </c>
      <c r="MO5409" s="4" t="s">
        <v>10</v>
      </c>
      <c r="MP5409" s="4" t="s">
        <v>10</v>
      </c>
      <c r="MQ5409" s="4" t="s">
        <v>9</v>
      </c>
      <c r="MR5409" s="4" t="s">
        <v>6</v>
      </c>
      <c r="MS5409" s="4" t="s">
        <v>8</v>
      </c>
      <c r="MT5409" s="4" t="s">
        <v>10</v>
      </c>
      <c r="MU5409" s="4" t="s">
        <v>10</v>
      </c>
      <c r="MV5409" s="4" t="s">
        <v>9</v>
      </c>
      <c r="MW5409" s="4" t="s">
        <v>6</v>
      </c>
      <c r="MX5409" s="4" t="s">
        <v>8</v>
      </c>
      <c r="MY5409" s="4" t="s">
        <v>10</v>
      </c>
      <c r="MZ5409" s="4" t="s">
        <v>10</v>
      </c>
      <c r="NA5409" s="4" t="s">
        <v>9</v>
      </c>
      <c r="NB5409" s="4" t="s">
        <v>6</v>
      </c>
      <c r="NC5409" s="4" t="s">
        <v>8</v>
      </c>
      <c r="ND5409" s="4" t="s">
        <v>10</v>
      </c>
      <c r="NE5409" s="4" t="s">
        <v>10</v>
      </c>
      <c r="NF5409" s="4" t="s">
        <v>9</v>
      </c>
      <c r="NG5409" s="4" t="s">
        <v>6</v>
      </c>
      <c r="NH5409" s="4" t="s">
        <v>8</v>
      </c>
      <c r="NI5409" s="4" t="s">
        <v>10</v>
      </c>
      <c r="NJ5409" s="4" t="s">
        <v>10</v>
      </c>
      <c r="NK5409" s="4" t="s">
        <v>9</v>
      </c>
      <c r="NL5409" s="4" t="s">
        <v>6</v>
      </c>
      <c r="NM5409" s="4" t="s">
        <v>8</v>
      </c>
      <c r="NN5409" s="4" t="s">
        <v>10</v>
      </c>
      <c r="NO5409" s="4" t="s">
        <v>10</v>
      </c>
      <c r="NP5409" s="4" t="s">
        <v>9</v>
      </c>
      <c r="NQ5409" s="4" t="s">
        <v>6</v>
      </c>
      <c r="NR5409" s="4" t="s">
        <v>8</v>
      </c>
      <c r="NS5409" s="4" t="s">
        <v>10</v>
      </c>
      <c r="NT5409" s="4" t="s">
        <v>10</v>
      </c>
      <c r="NU5409" s="4" t="s">
        <v>9</v>
      </c>
      <c r="NV5409" s="4" t="s">
        <v>6</v>
      </c>
      <c r="NW5409" s="4" t="s">
        <v>8</v>
      </c>
      <c r="NX5409" s="4" t="s">
        <v>10</v>
      </c>
      <c r="NY5409" s="4" t="s">
        <v>10</v>
      </c>
      <c r="NZ5409" s="4" t="s">
        <v>9</v>
      </c>
      <c r="OA5409" s="4" t="s">
        <v>6</v>
      </c>
      <c r="OB5409" s="4" t="s">
        <v>8</v>
      </c>
      <c r="OC5409" s="4" t="s">
        <v>10</v>
      </c>
      <c r="OD5409" s="4" t="s">
        <v>10</v>
      </c>
      <c r="OE5409" s="4" t="s">
        <v>9</v>
      </c>
      <c r="OF5409" s="4" t="s">
        <v>6</v>
      </c>
      <c r="OG5409" s="4" t="s">
        <v>8</v>
      </c>
      <c r="OH5409" s="4" t="s">
        <v>10</v>
      </c>
      <c r="OI5409" s="4" t="s">
        <v>10</v>
      </c>
      <c r="OJ5409" s="4" t="s">
        <v>9</v>
      </c>
      <c r="OK5409" s="4" t="s">
        <v>6</v>
      </c>
      <c r="OL5409" s="4" t="s">
        <v>8</v>
      </c>
      <c r="OM5409" s="4" t="s">
        <v>10</v>
      </c>
      <c r="ON5409" s="4" t="s">
        <v>10</v>
      </c>
      <c r="OO5409" s="4" t="s">
        <v>9</v>
      </c>
      <c r="OP5409" s="4" t="s">
        <v>6</v>
      </c>
      <c r="OQ5409" s="4" t="s">
        <v>8</v>
      </c>
      <c r="OR5409" s="4" t="s">
        <v>10</v>
      </c>
      <c r="OS5409" s="4" t="s">
        <v>10</v>
      </c>
      <c r="OT5409" s="4" t="s">
        <v>9</v>
      </c>
      <c r="OU5409" s="4" t="s">
        <v>6</v>
      </c>
      <c r="OV5409" s="4" t="s">
        <v>8</v>
      </c>
      <c r="OW5409" s="4" t="s">
        <v>10</v>
      </c>
      <c r="OX5409" s="4" t="s">
        <v>10</v>
      </c>
      <c r="OY5409" s="4" t="s">
        <v>9</v>
      </c>
      <c r="OZ5409" s="4" t="s">
        <v>6</v>
      </c>
      <c r="PA5409" s="4" t="s">
        <v>8</v>
      </c>
      <c r="PB5409" s="4" t="s">
        <v>10</v>
      </c>
      <c r="PC5409" s="4" t="s">
        <v>10</v>
      </c>
      <c r="PD5409" s="4" t="s">
        <v>9</v>
      </c>
      <c r="PE5409" s="4" t="s">
        <v>6</v>
      </c>
      <c r="PF5409" s="4" t="s">
        <v>8</v>
      </c>
      <c r="PG5409" s="4" t="s">
        <v>10</v>
      </c>
      <c r="PH5409" s="4" t="s">
        <v>10</v>
      </c>
      <c r="PI5409" s="4" t="s">
        <v>9</v>
      </c>
      <c r="PJ5409" s="4" t="s">
        <v>6</v>
      </c>
      <c r="PK5409" s="4" t="s">
        <v>8</v>
      </c>
      <c r="PL5409" s="4" t="s">
        <v>10</v>
      </c>
      <c r="PM5409" s="4" t="s">
        <v>10</v>
      </c>
      <c r="PN5409" s="4" t="s">
        <v>9</v>
      </c>
      <c r="PO5409" s="4" t="s">
        <v>6</v>
      </c>
      <c r="PP5409" s="4" t="s">
        <v>8</v>
      </c>
      <c r="PQ5409" s="4" t="s">
        <v>10</v>
      </c>
      <c r="PR5409" s="4" t="s">
        <v>10</v>
      </c>
      <c r="PS5409" s="4" t="s">
        <v>9</v>
      </c>
      <c r="PT5409" s="4" t="s">
        <v>6</v>
      </c>
      <c r="PU5409" s="4" t="s">
        <v>8</v>
      </c>
      <c r="PV5409" s="4" t="s">
        <v>10</v>
      </c>
      <c r="PW5409" s="4" t="s">
        <v>10</v>
      </c>
      <c r="PX5409" s="4" t="s">
        <v>9</v>
      </c>
      <c r="PY5409" s="4" t="s">
        <v>6</v>
      </c>
      <c r="PZ5409" s="4" t="s">
        <v>8</v>
      </c>
      <c r="QA5409" s="4" t="s">
        <v>10</v>
      </c>
      <c r="QB5409" s="4" t="s">
        <v>10</v>
      </c>
      <c r="QC5409" s="4" t="s">
        <v>9</v>
      </c>
      <c r="QD5409" s="4" t="s">
        <v>6</v>
      </c>
      <c r="QE5409" s="4" t="s">
        <v>8</v>
      </c>
      <c r="QF5409" s="4" t="s">
        <v>10</v>
      </c>
      <c r="QG5409" s="4" t="s">
        <v>10</v>
      </c>
      <c r="QH5409" s="4" t="s">
        <v>9</v>
      </c>
      <c r="QI5409" s="4" t="s">
        <v>6</v>
      </c>
      <c r="QJ5409" s="4" t="s">
        <v>8</v>
      </c>
      <c r="QK5409" s="4" t="s">
        <v>10</v>
      </c>
      <c r="QL5409" s="4" t="s">
        <v>10</v>
      </c>
      <c r="QM5409" s="4" t="s">
        <v>9</v>
      </c>
      <c r="QN5409" s="4" t="s">
        <v>6</v>
      </c>
      <c r="QO5409" s="4" t="s">
        <v>8</v>
      </c>
      <c r="QP5409" s="4" t="s">
        <v>10</v>
      </c>
      <c r="QQ5409" s="4" t="s">
        <v>10</v>
      </c>
      <c r="QR5409" s="4" t="s">
        <v>9</v>
      </c>
      <c r="QS5409" s="4" t="s">
        <v>6</v>
      </c>
      <c r="QT5409" s="4" t="s">
        <v>8</v>
      </c>
      <c r="QU5409" s="4" t="s">
        <v>10</v>
      </c>
      <c r="QV5409" s="4" t="s">
        <v>10</v>
      </c>
      <c r="QW5409" s="4" t="s">
        <v>9</v>
      </c>
      <c r="QX5409" s="4" t="s">
        <v>6</v>
      </c>
      <c r="QY5409" s="4" t="s">
        <v>8</v>
      </c>
      <c r="QZ5409" s="4" t="s">
        <v>10</v>
      </c>
      <c r="RA5409" s="4" t="s">
        <v>10</v>
      </c>
      <c r="RB5409" s="4" t="s">
        <v>9</v>
      </c>
      <c r="RC5409" s="4" t="s">
        <v>6</v>
      </c>
      <c r="RD5409" s="4" t="s">
        <v>8</v>
      </c>
      <c r="RE5409" s="4" t="s">
        <v>10</v>
      </c>
      <c r="RF5409" s="4" t="s">
        <v>10</v>
      </c>
      <c r="RG5409" s="4" t="s">
        <v>9</v>
      </c>
      <c r="RH5409" s="4" t="s">
        <v>6</v>
      </c>
      <c r="RI5409" s="4" t="s">
        <v>8</v>
      </c>
      <c r="RJ5409" s="4" t="s">
        <v>10</v>
      </c>
      <c r="RK5409" s="4" t="s">
        <v>10</v>
      </c>
      <c r="RL5409" s="4" t="s">
        <v>9</v>
      </c>
      <c r="RM5409" s="4" t="s">
        <v>6</v>
      </c>
      <c r="RN5409" s="4" t="s">
        <v>8</v>
      </c>
      <c r="RO5409" s="4" t="s">
        <v>10</v>
      </c>
      <c r="RP5409" s="4" t="s">
        <v>10</v>
      </c>
      <c r="RQ5409" s="4" t="s">
        <v>9</v>
      </c>
      <c r="RR5409" s="4" t="s">
        <v>6</v>
      </c>
      <c r="RS5409" s="4" t="s">
        <v>8</v>
      </c>
      <c r="RT5409" s="4" t="s">
        <v>10</v>
      </c>
      <c r="RU5409" s="4" t="s">
        <v>10</v>
      </c>
      <c r="RV5409" s="4" t="s">
        <v>9</v>
      </c>
      <c r="RW5409" s="4" t="s">
        <v>6</v>
      </c>
      <c r="RX5409" s="4" t="s">
        <v>8</v>
      </c>
      <c r="RY5409" s="4" t="s">
        <v>10</v>
      </c>
      <c r="RZ5409" s="4" t="s">
        <v>10</v>
      </c>
      <c r="SA5409" s="4" t="s">
        <v>9</v>
      </c>
      <c r="SB5409" s="4" t="s">
        <v>6</v>
      </c>
      <c r="SC5409" s="4" t="s">
        <v>8</v>
      </c>
      <c r="SD5409" s="4" t="s">
        <v>10</v>
      </c>
      <c r="SE5409" s="4" t="s">
        <v>10</v>
      </c>
      <c r="SF5409" s="4" t="s">
        <v>9</v>
      </c>
      <c r="SG5409" s="4" t="s">
        <v>6</v>
      </c>
      <c r="SH5409" s="4" t="s">
        <v>8</v>
      </c>
      <c r="SI5409" s="4" t="s">
        <v>10</v>
      </c>
      <c r="SJ5409" s="4" t="s">
        <v>10</v>
      </c>
      <c r="SK5409" s="4" t="s">
        <v>9</v>
      </c>
      <c r="SL5409" s="4" t="s">
        <v>6</v>
      </c>
      <c r="SM5409" s="4" t="s">
        <v>8</v>
      </c>
      <c r="SN5409" s="4" t="s">
        <v>10</v>
      </c>
      <c r="SO5409" s="4" t="s">
        <v>10</v>
      </c>
      <c r="SP5409" s="4" t="s">
        <v>9</v>
      </c>
      <c r="SQ5409" s="4" t="s">
        <v>6</v>
      </c>
      <c r="SR5409" s="4" t="s">
        <v>8</v>
      </c>
    </row>
    <row r="5410" spans="1:592">
      <c r="A5410" t="n">
        <v>48656</v>
      </c>
      <c r="B5410" s="75" t="n">
        <v>257</v>
      </c>
      <c r="C5410" s="7" t="n">
        <v>3</v>
      </c>
      <c r="D5410" s="7" t="n">
        <v>65533</v>
      </c>
      <c r="E5410" s="7" t="n">
        <v>0</v>
      </c>
      <c r="F5410" s="7" t="s">
        <v>239</v>
      </c>
      <c r="G5410" s="7" t="n">
        <f t="normal" ca="1">32-LENB(INDIRECT(ADDRESS(5410,6)))</f>
        <v>0</v>
      </c>
      <c r="H5410" s="7" t="n">
        <v>3</v>
      </c>
      <c r="I5410" s="7" t="n">
        <v>65533</v>
      </c>
      <c r="J5410" s="7" t="n">
        <v>0</v>
      </c>
      <c r="K5410" s="7" t="s">
        <v>240</v>
      </c>
      <c r="L5410" s="7" t="n">
        <f t="normal" ca="1">32-LENB(INDIRECT(ADDRESS(5410,11)))</f>
        <v>0</v>
      </c>
      <c r="M5410" s="7" t="n">
        <v>3</v>
      </c>
      <c r="N5410" s="7" t="n">
        <v>65533</v>
      </c>
      <c r="O5410" s="7" t="n">
        <v>0</v>
      </c>
      <c r="P5410" s="7" t="s">
        <v>241</v>
      </c>
      <c r="Q5410" s="7" t="n">
        <f t="normal" ca="1">32-LENB(INDIRECT(ADDRESS(5410,16)))</f>
        <v>0</v>
      </c>
      <c r="R5410" s="7" t="n">
        <v>3</v>
      </c>
      <c r="S5410" s="7" t="n">
        <v>65533</v>
      </c>
      <c r="T5410" s="7" t="n">
        <v>0</v>
      </c>
      <c r="U5410" s="7" t="s">
        <v>242</v>
      </c>
      <c r="V5410" s="7" t="n">
        <f t="normal" ca="1">32-LENB(INDIRECT(ADDRESS(5410,21)))</f>
        <v>0</v>
      </c>
      <c r="W5410" s="7" t="n">
        <v>3</v>
      </c>
      <c r="X5410" s="7" t="n">
        <v>65533</v>
      </c>
      <c r="Y5410" s="7" t="n">
        <v>0</v>
      </c>
      <c r="Z5410" s="7" t="s">
        <v>243</v>
      </c>
      <c r="AA5410" s="7" t="n">
        <f t="normal" ca="1">32-LENB(INDIRECT(ADDRESS(5410,26)))</f>
        <v>0</v>
      </c>
      <c r="AB5410" s="7" t="n">
        <v>3</v>
      </c>
      <c r="AC5410" s="7" t="n">
        <v>65533</v>
      </c>
      <c r="AD5410" s="7" t="n">
        <v>0</v>
      </c>
      <c r="AE5410" s="7" t="s">
        <v>244</v>
      </c>
      <c r="AF5410" s="7" t="n">
        <f t="normal" ca="1">32-LENB(INDIRECT(ADDRESS(5410,31)))</f>
        <v>0</v>
      </c>
      <c r="AG5410" s="7" t="n">
        <v>3</v>
      </c>
      <c r="AH5410" s="7" t="n">
        <v>65533</v>
      </c>
      <c r="AI5410" s="7" t="n">
        <v>0</v>
      </c>
      <c r="AJ5410" s="7" t="s">
        <v>245</v>
      </c>
      <c r="AK5410" s="7" t="n">
        <f t="normal" ca="1">32-LENB(INDIRECT(ADDRESS(5410,36)))</f>
        <v>0</v>
      </c>
      <c r="AL5410" s="7" t="n">
        <v>3</v>
      </c>
      <c r="AM5410" s="7" t="n">
        <v>65533</v>
      </c>
      <c r="AN5410" s="7" t="n">
        <v>0</v>
      </c>
      <c r="AO5410" s="7" t="s">
        <v>246</v>
      </c>
      <c r="AP5410" s="7" t="n">
        <f t="normal" ca="1">32-LENB(INDIRECT(ADDRESS(5410,41)))</f>
        <v>0</v>
      </c>
      <c r="AQ5410" s="7" t="n">
        <v>3</v>
      </c>
      <c r="AR5410" s="7" t="n">
        <v>65533</v>
      </c>
      <c r="AS5410" s="7" t="n">
        <v>0</v>
      </c>
      <c r="AT5410" s="7" t="s">
        <v>247</v>
      </c>
      <c r="AU5410" s="7" t="n">
        <f t="normal" ca="1">32-LENB(INDIRECT(ADDRESS(5410,46)))</f>
        <v>0</v>
      </c>
      <c r="AV5410" s="7" t="n">
        <v>3</v>
      </c>
      <c r="AW5410" s="7" t="n">
        <v>65533</v>
      </c>
      <c r="AX5410" s="7" t="n">
        <v>0</v>
      </c>
      <c r="AY5410" s="7" t="s">
        <v>248</v>
      </c>
      <c r="AZ5410" s="7" t="n">
        <f t="normal" ca="1">32-LENB(INDIRECT(ADDRESS(5410,51)))</f>
        <v>0</v>
      </c>
      <c r="BA5410" s="7" t="n">
        <v>3</v>
      </c>
      <c r="BB5410" s="7" t="n">
        <v>65533</v>
      </c>
      <c r="BC5410" s="7" t="n">
        <v>0</v>
      </c>
      <c r="BD5410" s="7" t="s">
        <v>249</v>
      </c>
      <c r="BE5410" s="7" t="n">
        <f t="normal" ca="1">32-LENB(INDIRECT(ADDRESS(5410,56)))</f>
        <v>0</v>
      </c>
      <c r="BF5410" s="7" t="n">
        <v>3</v>
      </c>
      <c r="BG5410" s="7" t="n">
        <v>65533</v>
      </c>
      <c r="BH5410" s="7" t="n">
        <v>0</v>
      </c>
      <c r="BI5410" s="7" t="s">
        <v>250</v>
      </c>
      <c r="BJ5410" s="7" t="n">
        <f t="normal" ca="1">32-LENB(INDIRECT(ADDRESS(5410,61)))</f>
        <v>0</v>
      </c>
      <c r="BK5410" s="7" t="n">
        <v>2</v>
      </c>
      <c r="BL5410" s="7" t="n">
        <v>65533</v>
      </c>
      <c r="BM5410" s="7" t="n">
        <v>0</v>
      </c>
      <c r="BN5410" s="7" t="s">
        <v>281</v>
      </c>
      <c r="BO5410" s="7" t="n">
        <f t="normal" ca="1">32-LENB(INDIRECT(ADDRESS(5410,66)))</f>
        <v>0</v>
      </c>
      <c r="BP5410" s="7" t="n">
        <v>7</v>
      </c>
      <c r="BQ5410" s="7" t="n">
        <v>65533</v>
      </c>
      <c r="BR5410" s="7" t="n">
        <v>53037</v>
      </c>
      <c r="BS5410" s="7" t="s">
        <v>14</v>
      </c>
      <c r="BT5410" s="7" t="n">
        <f t="normal" ca="1">32-LENB(INDIRECT(ADDRESS(5410,71)))</f>
        <v>0</v>
      </c>
      <c r="BU5410" s="7" t="n">
        <v>7</v>
      </c>
      <c r="BV5410" s="7" t="n">
        <v>65533</v>
      </c>
      <c r="BW5410" s="7" t="n">
        <v>2423</v>
      </c>
      <c r="BX5410" s="7" t="s">
        <v>14</v>
      </c>
      <c r="BY5410" s="7" t="n">
        <f t="normal" ca="1">32-LENB(INDIRECT(ADDRESS(5410,76)))</f>
        <v>0</v>
      </c>
      <c r="BZ5410" s="7" t="n">
        <v>7</v>
      </c>
      <c r="CA5410" s="7" t="n">
        <v>65533</v>
      </c>
      <c r="CB5410" s="7" t="n">
        <v>5394</v>
      </c>
      <c r="CC5410" s="7" t="s">
        <v>14</v>
      </c>
      <c r="CD5410" s="7" t="n">
        <f t="normal" ca="1">32-LENB(INDIRECT(ADDRESS(5410,81)))</f>
        <v>0</v>
      </c>
      <c r="CE5410" s="7" t="n">
        <v>7</v>
      </c>
      <c r="CF5410" s="7" t="n">
        <v>65533</v>
      </c>
      <c r="CG5410" s="7" t="n">
        <v>10416</v>
      </c>
      <c r="CH5410" s="7" t="s">
        <v>14</v>
      </c>
      <c r="CI5410" s="7" t="n">
        <f t="normal" ca="1">32-LENB(INDIRECT(ADDRESS(5410,86)))</f>
        <v>0</v>
      </c>
      <c r="CJ5410" s="7" t="n">
        <v>7</v>
      </c>
      <c r="CK5410" s="7" t="n">
        <v>65533</v>
      </c>
      <c r="CL5410" s="7" t="n">
        <v>1442</v>
      </c>
      <c r="CM5410" s="7" t="s">
        <v>14</v>
      </c>
      <c r="CN5410" s="7" t="n">
        <f t="normal" ca="1">32-LENB(INDIRECT(ADDRESS(5410,91)))</f>
        <v>0</v>
      </c>
      <c r="CO5410" s="7" t="n">
        <v>7</v>
      </c>
      <c r="CP5410" s="7" t="n">
        <v>65533</v>
      </c>
      <c r="CQ5410" s="7" t="n">
        <v>4435</v>
      </c>
      <c r="CR5410" s="7" t="s">
        <v>14</v>
      </c>
      <c r="CS5410" s="7" t="n">
        <f t="normal" ca="1">32-LENB(INDIRECT(ADDRESS(5410,96)))</f>
        <v>0</v>
      </c>
      <c r="CT5410" s="7" t="n">
        <v>7</v>
      </c>
      <c r="CU5410" s="7" t="n">
        <v>65533</v>
      </c>
      <c r="CV5410" s="7" t="n">
        <v>8467</v>
      </c>
      <c r="CW5410" s="7" t="s">
        <v>14</v>
      </c>
      <c r="CX5410" s="7" t="n">
        <f t="normal" ca="1">32-LENB(INDIRECT(ADDRESS(5410,101)))</f>
        <v>0</v>
      </c>
      <c r="CY5410" s="7" t="n">
        <v>7</v>
      </c>
      <c r="CZ5410" s="7" t="n">
        <v>65533</v>
      </c>
      <c r="DA5410" s="7" t="n">
        <v>33431</v>
      </c>
      <c r="DB5410" s="7" t="s">
        <v>14</v>
      </c>
      <c r="DC5410" s="7" t="n">
        <f t="normal" ca="1">32-LENB(INDIRECT(ADDRESS(5410,106)))</f>
        <v>0</v>
      </c>
      <c r="DD5410" s="7" t="n">
        <v>7</v>
      </c>
      <c r="DE5410" s="7" t="n">
        <v>65533</v>
      </c>
      <c r="DF5410" s="7" t="n">
        <v>33432</v>
      </c>
      <c r="DG5410" s="7" t="s">
        <v>14</v>
      </c>
      <c r="DH5410" s="7" t="n">
        <f t="normal" ca="1">32-LENB(INDIRECT(ADDRESS(5410,111)))</f>
        <v>0</v>
      </c>
      <c r="DI5410" s="7" t="n">
        <v>7</v>
      </c>
      <c r="DJ5410" s="7" t="n">
        <v>65533</v>
      </c>
      <c r="DK5410" s="7" t="n">
        <v>33433</v>
      </c>
      <c r="DL5410" s="7" t="s">
        <v>14</v>
      </c>
      <c r="DM5410" s="7" t="n">
        <f t="normal" ca="1">32-LENB(INDIRECT(ADDRESS(5410,116)))</f>
        <v>0</v>
      </c>
      <c r="DN5410" s="7" t="n">
        <v>7</v>
      </c>
      <c r="DO5410" s="7" t="n">
        <v>65533</v>
      </c>
      <c r="DP5410" s="7" t="n">
        <v>53038</v>
      </c>
      <c r="DQ5410" s="7" t="s">
        <v>14</v>
      </c>
      <c r="DR5410" s="7" t="n">
        <f t="normal" ca="1">32-LENB(INDIRECT(ADDRESS(5410,121)))</f>
        <v>0</v>
      </c>
      <c r="DS5410" s="7" t="n">
        <v>7</v>
      </c>
      <c r="DT5410" s="7" t="n">
        <v>65533</v>
      </c>
      <c r="DU5410" s="7" t="n">
        <v>39444</v>
      </c>
      <c r="DV5410" s="7" t="s">
        <v>14</v>
      </c>
      <c r="DW5410" s="7" t="n">
        <f t="normal" ca="1">32-LENB(INDIRECT(ADDRESS(5410,126)))</f>
        <v>0</v>
      </c>
      <c r="DX5410" s="7" t="n">
        <v>7</v>
      </c>
      <c r="DY5410" s="7" t="n">
        <v>65533</v>
      </c>
      <c r="DZ5410" s="7" t="n">
        <v>39445</v>
      </c>
      <c r="EA5410" s="7" t="s">
        <v>14</v>
      </c>
      <c r="EB5410" s="7" t="n">
        <f t="normal" ca="1">32-LENB(INDIRECT(ADDRESS(5410,131)))</f>
        <v>0</v>
      </c>
      <c r="EC5410" s="7" t="n">
        <v>4</v>
      </c>
      <c r="ED5410" s="7" t="n">
        <v>65533</v>
      </c>
      <c r="EE5410" s="7" t="n">
        <v>2000</v>
      </c>
      <c r="EF5410" s="7" t="s">
        <v>14</v>
      </c>
      <c r="EG5410" s="7" t="n">
        <f t="normal" ca="1">32-LENB(INDIRECT(ADDRESS(5410,136)))</f>
        <v>0</v>
      </c>
      <c r="EH5410" s="7" t="n">
        <v>7</v>
      </c>
      <c r="EI5410" s="7" t="n">
        <v>65533</v>
      </c>
      <c r="EJ5410" s="7" t="n">
        <v>39446</v>
      </c>
      <c r="EK5410" s="7" t="s">
        <v>14</v>
      </c>
      <c r="EL5410" s="7" t="n">
        <f t="normal" ca="1">32-LENB(INDIRECT(ADDRESS(5410,141)))</f>
        <v>0</v>
      </c>
      <c r="EM5410" s="7" t="n">
        <v>7</v>
      </c>
      <c r="EN5410" s="7" t="n">
        <v>65533</v>
      </c>
      <c r="EO5410" s="7" t="n">
        <v>39447</v>
      </c>
      <c r="EP5410" s="7" t="s">
        <v>14</v>
      </c>
      <c r="EQ5410" s="7" t="n">
        <f t="normal" ca="1">32-LENB(INDIRECT(ADDRESS(5410,146)))</f>
        <v>0</v>
      </c>
      <c r="ER5410" s="7" t="n">
        <v>4</v>
      </c>
      <c r="ES5410" s="7" t="n">
        <v>65533</v>
      </c>
      <c r="ET5410" s="7" t="n">
        <v>4408</v>
      </c>
      <c r="EU5410" s="7" t="s">
        <v>14</v>
      </c>
      <c r="EV5410" s="7" t="n">
        <f t="normal" ca="1">32-LENB(INDIRECT(ADDRESS(5410,151)))</f>
        <v>0</v>
      </c>
      <c r="EW5410" s="7" t="n">
        <v>4</v>
      </c>
      <c r="EX5410" s="7" t="n">
        <v>65533</v>
      </c>
      <c r="EY5410" s="7" t="n">
        <v>4402</v>
      </c>
      <c r="EZ5410" s="7" t="s">
        <v>14</v>
      </c>
      <c r="FA5410" s="7" t="n">
        <f t="normal" ca="1">32-LENB(INDIRECT(ADDRESS(5410,156)))</f>
        <v>0</v>
      </c>
      <c r="FB5410" s="7" t="n">
        <v>4</v>
      </c>
      <c r="FC5410" s="7" t="n">
        <v>65533</v>
      </c>
      <c r="FD5410" s="7" t="n">
        <v>4336</v>
      </c>
      <c r="FE5410" s="7" t="s">
        <v>14</v>
      </c>
      <c r="FF5410" s="7" t="n">
        <f t="normal" ca="1">32-LENB(INDIRECT(ADDRESS(5410,161)))</f>
        <v>0</v>
      </c>
      <c r="FG5410" s="7" t="n">
        <v>4</v>
      </c>
      <c r="FH5410" s="7" t="n">
        <v>65533</v>
      </c>
      <c r="FI5410" s="7" t="n">
        <v>4320</v>
      </c>
      <c r="FJ5410" s="7" t="s">
        <v>14</v>
      </c>
      <c r="FK5410" s="7" t="n">
        <f t="normal" ca="1">32-LENB(INDIRECT(ADDRESS(5410,166)))</f>
        <v>0</v>
      </c>
      <c r="FL5410" s="7" t="n">
        <v>4</v>
      </c>
      <c r="FM5410" s="7" t="n">
        <v>65533</v>
      </c>
      <c r="FN5410" s="7" t="n">
        <v>4311</v>
      </c>
      <c r="FO5410" s="7" t="s">
        <v>14</v>
      </c>
      <c r="FP5410" s="7" t="n">
        <f t="normal" ca="1">32-LENB(INDIRECT(ADDRESS(5410,171)))</f>
        <v>0</v>
      </c>
      <c r="FQ5410" s="7" t="n">
        <v>4</v>
      </c>
      <c r="FR5410" s="7" t="n">
        <v>65533</v>
      </c>
      <c r="FS5410" s="7" t="n">
        <v>4311</v>
      </c>
      <c r="FT5410" s="7" t="s">
        <v>14</v>
      </c>
      <c r="FU5410" s="7" t="n">
        <f t="normal" ca="1">32-LENB(INDIRECT(ADDRESS(5410,176)))</f>
        <v>0</v>
      </c>
      <c r="FV5410" s="7" t="n">
        <v>4</v>
      </c>
      <c r="FW5410" s="7" t="n">
        <v>65533</v>
      </c>
      <c r="FX5410" s="7" t="n">
        <v>4311</v>
      </c>
      <c r="FY5410" s="7" t="s">
        <v>14</v>
      </c>
      <c r="FZ5410" s="7" t="n">
        <f t="normal" ca="1">32-LENB(INDIRECT(ADDRESS(5410,181)))</f>
        <v>0</v>
      </c>
      <c r="GA5410" s="7" t="n">
        <v>7</v>
      </c>
      <c r="GB5410" s="7" t="n">
        <v>65533</v>
      </c>
      <c r="GC5410" s="7" t="n">
        <v>39448</v>
      </c>
      <c r="GD5410" s="7" t="s">
        <v>14</v>
      </c>
      <c r="GE5410" s="7" t="n">
        <f t="normal" ca="1">32-LENB(INDIRECT(ADDRESS(5410,186)))</f>
        <v>0</v>
      </c>
      <c r="GF5410" s="7" t="n">
        <v>4</v>
      </c>
      <c r="GG5410" s="7" t="n">
        <v>65533</v>
      </c>
      <c r="GH5410" s="7" t="n">
        <v>4015</v>
      </c>
      <c r="GI5410" s="7" t="s">
        <v>14</v>
      </c>
      <c r="GJ5410" s="7" t="n">
        <f t="normal" ca="1">32-LENB(INDIRECT(ADDRESS(5410,191)))</f>
        <v>0</v>
      </c>
      <c r="GK5410" s="7" t="n">
        <v>4</v>
      </c>
      <c r="GL5410" s="7" t="n">
        <v>65533</v>
      </c>
      <c r="GM5410" s="7" t="n">
        <v>4212</v>
      </c>
      <c r="GN5410" s="7" t="s">
        <v>14</v>
      </c>
      <c r="GO5410" s="7" t="n">
        <f t="normal" ca="1">32-LENB(INDIRECT(ADDRESS(5410,196)))</f>
        <v>0</v>
      </c>
      <c r="GP5410" s="7" t="n">
        <v>4</v>
      </c>
      <c r="GQ5410" s="7" t="n">
        <v>65533</v>
      </c>
      <c r="GR5410" s="7" t="n">
        <v>4167</v>
      </c>
      <c r="GS5410" s="7" t="s">
        <v>14</v>
      </c>
      <c r="GT5410" s="7" t="n">
        <f t="normal" ca="1">32-LENB(INDIRECT(ADDRESS(5410,201)))</f>
        <v>0</v>
      </c>
      <c r="GU5410" s="7" t="n">
        <v>4</v>
      </c>
      <c r="GV5410" s="7" t="n">
        <v>65533</v>
      </c>
      <c r="GW5410" s="7" t="n">
        <v>4015</v>
      </c>
      <c r="GX5410" s="7" t="s">
        <v>14</v>
      </c>
      <c r="GY5410" s="7" t="n">
        <f t="normal" ca="1">32-LENB(INDIRECT(ADDRESS(5410,206)))</f>
        <v>0</v>
      </c>
      <c r="GZ5410" s="7" t="n">
        <v>4</v>
      </c>
      <c r="HA5410" s="7" t="n">
        <v>65533</v>
      </c>
      <c r="HB5410" s="7" t="n">
        <v>4212</v>
      </c>
      <c r="HC5410" s="7" t="s">
        <v>14</v>
      </c>
      <c r="HD5410" s="7" t="n">
        <f t="normal" ca="1">32-LENB(INDIRECT(ADDRESS(5410,211)))</f>
        <v>0</v>
      </c>
      <c r="HE5410" s="7" t="n">
        <v>4</v>
      </c>
      <c r="HF5410" s="7" t="n">
        <v>65533</v>
      </c>
      <c r="HG5410" s="7" t="n">
        <v>4167</v>
      </c>
      <c r="HH5410" s="7" t="s">
        <v>14</v>
      </c>
      <c r="HI5410" s="7" t="n">
        <f t="normal" ca="1">32-LENB(INDIRECT(ADDRESS(5410,216)))</f>
        <v>0</v>
      </c>
      <c r="HJ5410" s="7" t="n">
        <v>4</v>
      </c>
      <c r="HK5410" s="7" t="n">
        <v>65533</v>
      </c>
      <c r="HL5410" s="7" t="n">
        <v>4344</v>
      </c>
      <c r="HM5410" s="7" t="s">
        <v>14</v>
      </c>
      <c r="HN5410" s="7" t="n">
        <f t="normal" ca="1">32-LENB(INDIRECT(ADDRESS(5410,221)))</f>
        <v>0</v>
      </c>
      <c r="HO5410" s="7" t="n">
        <v>4</v>
      </c>
      <c r="HP5410" s="7" t="n">
        <v>65533</v>
      </c>
      <c r="HQ5410" s="7" t="n">
        <v>4197</v>
      </c>
      <c r="HR5410" s="7" t="s">
        <v>14</v>
      </c>
      <c r="HS5410" s="7" t="n">
        <f t="normal" ca="1">32-LENB(INDIRECT(ADDRESS(5410,226)))</f>
        <v>0</v>
      </c>
      <c r="HT5410" s="7" t="n">
        <v>4</v>
      </c>
      <c r="HU5410" s="7" t="n">
        <v>65533</v>
      </c>
      <c r="HV5410" s="7" t="n">
        <v>4336</v>
      </c>
      <c r="HW5410" s="7" t="s">
        <v>14</v>
      </c>
      <c r="HX5410" s="7" t="n">
        <f t="normal" ca="1">32-LENB(INDIRECT(ADDRESS(5410,231)))</f>
        <v>0</v>
      </c>
      <c r="HY5410" s="7" t="n">
        <v>7</v>
      </c>
      <c r="HZ5410" s="7" t="n">
        <v>65533</v>
      </c>
      <c r="IA5410" s="7" t="n">
        <v>53039</v>
      </c>
      <c r="IB5410" s="7" t="s">
        <v>14</v>
      </c>
      <c r="IC5410" s="7" t="n">
        <f t="normal" ca="1">32-LENB(INDIRECT(ADDRESS(5410,236)))</f>
        <v>0</v>
      </c>
      <c r="ID5410" s="7" t="n">
        <v>7</v>
      </c>
      <c r="IE5410" s="7" t="n">
        <v>65533</v>
      </c>
      <c r="IF5410" s="7" t="n">
        <v>3443</v>
      </c>
      <c r="IG5410" s="7" t="s">
        <v>14</v>
      </c>
      <c r="IH5410" s="7" t="n">
        <f t="normal" ca="1">32-LENB(INDIRECT(ADDRESS(5410,241)))</f>
        <v>0</v>
      </c>
      <c r="II5410" s="7" t="n">
        <v>7</v>
      </c>
      <c r="IJ5410" s="7" t="n">
        <v>65533</v>
      </c>
      <c r="IK5410" s="7" t="n">
        <v>7441</v>
      </c>
      <c r="IL5410" s="7" t="s">
        <v>14</v>
      </c>
      <c r="IM5410" s="7" t="n">
        <f t="normal" ca="1">32-LENB(INDIRECT(ADDRESS(5410,246)))</f>
        <v>0</v>
      </c>
      <c r="IN5410" s="7" t="n">
        <v>7</v>
      </c>
      <c r="IO5410" s="7" t="n">
        <v>65533</v>
      </c>
      <c r="IP5410" s="7" t="n">
        <v>2424</v>
      </c>
      <c r="IQ5410" s="7" t="s">
        <v>14</v>
      </c>
      <c r="IR5410" s="7" t="n">
        <f t="normal" ca="1">32-LENB(INDIRECT(ADDRESS(5410,251)))</f>
        <v>0</v>
      </c>
      <c r="IS5410" s="7" t="n">
        <v>7</v>
      </c>
      <c r="IT5410" s="7" t="n">
        <v>65533</v>
      </c>
      <c r="IU5410" s="7" t="n">
        <v>10417</v>
      </c>
      <c r="IV5410" s="7" t="s">
        <v>14</v>
      </c>
      <c r="IW5410" s="7" t="n">
        <f t="normal" ca="1">32-LENB(INDIRECT(ADDRESS(5410,256)))</f>
        <v>0</v>
      </c>
      <c r="IX5410" s="7" t="n">
        <v>7</v>
      </c>
      <c r="IY5410" s="7" t="n">
        <v>65533</v>
      </c>
      <c r="IZ5410" s="7" t="n">
        <v>9392</v>
      </c>
      <c r="JA5410" s="7" t="s">
        <v>14</v>
      </c>
      <c r="JB5410" s="7" t="n">
        <f t="normal" ca="1">32-LENB(INDIRECT(ADDRESS(5410,261)))</f>
        <v>0</v>
      </c>
      <c r="JC5410" s="7" t="n">
        <v>7</v>
      </c>
      <c r="JD5410" s="7" t="n">
        <v>65533</v>
      </c>
      <c r="JE5410" s="7" t="n">
        <v>6449</v>
      </c>
      <c r="JF5410" s="7" t="s">
        <v>14</v>
      </c>
      <c r="JG5410" s="7" t="n">
        <f t="normal" ca="1">32-LENB(INDIRECT(ADDRESS(5410,266)))</f>
        <v>0</v>
      </c>
      <c r="JH5410" s="7" t="n">
        <v>4</v>
      </c>
      <c r="JI5410" s="7" t="n">
        <v>65533</v>
      </c>
      <c r="JJ5410" s="7" t="n">
        <v>2000</v>
      </c>
      <c r="JK5410" s="7" t="s">
        <v>14</v>
      </c>
      <c r="JL5410" s="7" t="n">
        <f t="normal" ca="1">32-LENB(INDIRECT(ADDRESS(5410,271)))</f>
        <v>0</v>
      </c>
      <c r="JM5410" s="7" t="n">
        <v>7</v>
      </c>
      <c r="JN5410" s="7" t="n">
        <v>65533</v>
      </c>
      <c r="JO5410" s="7" t="n">
        <v>33434</v>
      </c>
      <c r="JP5410" s="7" t="s">
        <v>14</v>
      </c>
      <c r="JQ5410" s="7" t="n">
        <f t="normal" ca="1">32-LENB(INDIRECT(ADDRESS(5410,276)))</f>
        <v>0</v>
      </c>
      <c r="JR5410" s="7" t="n">
        <v>7</v>
      </c>
      <c r="JS5410" s="7" t="n">
        <v>65533</v>
      </c>
      <c r="JT5410" s="7" t="n">
        <v>33435</v>
      </c>
      <c r="JU5410" s="7" t="s">
        <v>14</v>
      </c>
      <c r="JV5410" s="7" t="n">
        <f t="normal" ca="1">32-LENB(INDIRECT(ADDRESS(5410,281)))</f>
        <v>0</v>
      </c>
      <c r="JW5410" s="7" t="n">
        <v>4</v>
      </c>
      <c r="JX5410" s="7" t="n">
        <v>65533</v>
      </c>
      <c r="JY5410" s="7" t="n">
        <v>2075</v>
      </c>
      <c r="JZ5410" s="7" t="s">
        <v>14</v>
      </c>
      <c r="KA5410" s="7" t="n">
        <f t="normal" ca="1">32-LENB(INDIRECT(ADDRESS(5410,286)))</f>
        <v>0</v>
      </c>
      <c r="KB5410" s="7" t="n">
        <v>4</v>
      </c>
      <c r="KC5410" s="7" t="n">
        <v>65533</v>
      </c>
      <c r="KD5410" s="7" t="n">
        <v>2000</v>
      </c>
      <c r="KE5410" s="7" t="s">
        <v>14</v>
      </c>
      <c r="KF5410" s="7" t="n">
        <f t="normal" ca="1">32-LENB(INDIRECT(ADDRESS(5410,291)))</f>
        <v>0</v>
      </c>
      <c r="KG5410" s="7" t="n">
        <v>4</v>
      </c>
      <c r="KH5410" s="7" t="n">
        <v>65533</v>
      </c>
      <c r="KI5410" s="7" t="n">
        <v>2075</v>
      </c>
      <c r="KJ5410" s="7" t="s">
        <v>14</v>
      </c>
      <c r="KK5410" s="7" t="n">
        <f t="normal" ca="1">32-LENB(INDIRECT(ADDRESS(5410,296)))</f>
        <v>0</v>
      </c>
      <c r="KL5410" s="7" t="n">
        <v>4</v>
      </c>
      <c r="KM5410" s="7" t="n">
        <v>65533</v>
      </c>
      <c r="KN5410" s="7" t="n">
        <v>2000</v>
      </c>
      <c r="KO5410" s="7" t="s">
        <v>14</v>
      </c>
      <c r="KP5410" s="7" t="n">
        <f t="normal" ca="1">32-LENB(INDIRECT(ADDRESS(5410,301)))</f>
        <v>0</v>
      </c>
      <c r="KQ5410" s="7" t="n">
        <v>7</v>
      </c>
      <c r="KR5410" s="7" t="n">
        <v>65533</v>
      </c>
      <c r="KS5410" s="7" t="n">
        <v>33436</v>
      </c>
      <c r="KT5410" s="7" t="s">
        <v>14</v>
      </c>
      <c r="KU5410" s="7" t="n">
        <f t="normal" ca="1">32-LENB(INDIRECT(ADDRESS(5410,306)))</f>
        <v>0</v>
      </c>
      <c r="KV5410" s="7" t="n">
        <v>7</v>
      </c>
      <c r="KW5410" s="7" t="n">
        <v>65533</v>
      </c>
      <c r="KX5410" s="7" t="n">
        <v>53040</v>
      </c>
      <c r="KY5410" s="7" t="s">
        <v>14</v>
      </c>
      <c r="KZ5410" s="7" t="n">
        <f t="normal" ca="1">32-LENB(INDIRECT(ADDRESS(5410,311)))</f>
        <v>0</v>
      </c>
      <c r="LA5410" s="7" t="n">
        <v>7</v>
      </c>
      <c r="LB5410" s="7" t="n">
        <v>65533</v>
      </c>
      <c r="LC5410" s="7" t="n">
        <v>18509</v>
      </c>
      <c r="LD5410" s="7" t="s">
        <v>14</v>
      </c>
      <c r="LE5410" s="7" t="n">
        <f t="normal" ca="1">32-LENB(INDIRECT(ADDRESS(5410,316)))</f>
        <v>0</v>
      </c>
      <c r="LF5410" s="7" t="n">
        <v>7</v>
      </c>
      <c r="LG5410" s="7" t="n">
        <v>65533</v>
      </c>
      <c r="LH5410" s="7" t="n">
        <v>1443</v>
      </c>
      <c r="LI5410" s="7" t="s">
        <v>14</v>
      </c>
      <c r="LJ5410" s="7" t="n">
        <f t="normal" ca="1">32-LENB(INDIRECT(ADDRESS(5410,321)))</f>
        <v>0</v>
      </c>
      <c r="LK5410" s="7" t="n">
        <v>7</v>
      </c>
      <c r="LL5410" s="7" t="n">
        <v>65533</v>
      </c>
      <c r="LM5410" s="7" t="n">
        <v>4436</v>
      </c>
      <c r="LN5410" s="7" t="s">
        <v>14</v>
      </c>
      <c r="LO5410" s="7" t="n">
        <f t="normal" ca="1">32-LENB(INDIRECT(ADDRESS(5410,326)))</f>
        <v>0</v>
      </c>
      <c r="LP5410" s="7" t="n">
        <v>7</v>
      </c>
      <c r="LQ5410" s="7" t="n">
        <v>65533</v>
      </c>
      <c r="LR5410" s="7" t="n">
        <v>8468</v>
      </c>
      <c r="LS5410" s="7" t="s">
        <v>14</v>
      </c>
      <c r="LT5410" s="7" t="n">
        <f t="normal" ca="1">32-LENB(INDIRECT(ADDRESS(5410,331)))</f>
        <v>0</v>
      </c>
      <c r="LU5410" s="7" t="n">
        <v>7</v>
      </c>
      <c r="LV5410" s="7" t="n">
        <v>65533</v>
      </c>
      <c r="LW5410" s="7" t="n">
        <v>22361</v>
      </c>
      <c r="LX5410" s="7" t="s">
        <v>14</v>
      </c>
      <c r="LY5410" s="7" t="n">
        <f t="normal" ca="1">32-LENB(INDIRECT(ADDRESS(5410,336)))</f>
        <v>0</v>
      </c>
      <c r="LZ5410" s="7" t="n">
        <v>4</v>
      </c>
      <c r="MA5410" s="7" t="n">
        <v>65533</v>
      </c>
      <c r="MB5410" s="7" t="n">
        <v>2000</v>
      </c>
      <c r="MC5410" s="7" t="s">
        <v>14</v>
      </c>
      <c r="MD5410" s="7" t="n">
        <f t="normal" ca="1">32-LENB(INDIRECT(ADDRESS(5410,341)))</f>
        <v>0</v>
      </c>
      <c r="ME5410" s="7" t="n">
        <v>4</v>
      </c>
      <c r="MF5410" s="7" t="n">
        <v>65533</v>
      </c>
      <c r="MG5410" s="7" t="n">
        <v>4105</v>
      </c>
      <c r="MH5410" s="7" t="s">
        <v>14</v>
      </c>
      <c r="MI5410" s="7" t="n">
        <f t="normal" ca="1">32-LENB(INDIRECT(ADDRESS(5410,346)))</f>
        <v>0</v>
      </c>
      <c r="MJ5410" s="7" t="n">
        <v>4</v>
      </c>
      <c r="MK5410" s="7" t="n">
        <v>65533</v>
      </c>
      <c r="ML5410" s="7" t="n">
        <v>4333</v>
      </c>
      <c r="MM5410" s="7" t="s">
        <v>14</v>
      </c>
      <c r="MN5410" s="7" t="n">
        <f t="normal" ca="1">32-LENB(INDIRECT(ADDRESS(5410,351)))</f>
        <v>0</v>
      </c>
      <c r="MO5410" s="7" t="n">
        <v>7</v>
      </c>
      <c r="MP5410" s="7" t="n">
        <v>65533</v>
      </c>
      <c r="MQ5410" s="7" t="n">
        <v>53041</v>
      </c>
      <c r="MR5410" s="7" t="s">
        <v>14</v>
      </c>
      <c r="MS5410" s="7" t="n">
        <f t="normal" ca="1">32-LENB(INDIRECT(ADDRESS(5410,356)))</f>
        <v>0</v>
      </c>
      <c r="MT5410" s="7" t="n">
        <v>7</v>
      </c>
      <c r="MU5410" s="7" t="n">
        <v>65533</v>
      </c>
      <c r="MV5410" s="7" t="n">
        <v>33437</v>
      </c>
      <c r="MW5410" s="7" t="s">
        <v>14</v>
      </c>
      <c r="MX5410" s="7" t="n">
        <f t="normal" ca="1">32-LENB(INDIRECT(ADDRESS(5410,361)))</f>
        <v>0</v>
      </c>
      <c r="MY5410" s="7" t="n">
        <v>7</v>
      </c>
      <c r="MZ5410" s="7" t="n">
        <v>65533</v>
      </c>
      <c r="NA5410" s="7" t="n">
        <v>14419</v>
      </c>
      <c r="NB5410" s="7" t="s">
        <v>14</v>
      </c>
      <c r="NC5410" s="7" t="n">
        <f t="normal" ca="1">32-LENB(INDIRECT(ADDRESS(5410,366)))</f>
        <v>0</v>
      </c>
      <c r="ND5410" s="7" t="n">
        <v>4</v>
      </c>
      <c r="NE5410" s="7" t="n">
        <v>65533</v>
      </c>
      <c r="NF5410" s="7" t="n">
        <v>15310</v>
      </c>
      <c r="NG5410" s="7" t="s">
        <v>14</v>
      </c>
      <c r="NH5410" s="7" t="n">
        <f t="normal" ca="1">32-LENB(INDIRECT(ADDRESS(5410,371)))</f>
        <v>0</v>
      </c>
      <c r="NI5410" s="7" t="n">
        <v>4</v>
      </c>
      <c r="NJ5410" s="7" t="n">
        <v>65533</v>
      </c>
      <c r="NK5410" s="7" t="n">
        <v>15540</v>
      </c>
      <c r="NL5410" s="7" t="s">
        <v>14</v>
      </c>
      <c r="NM5410" s="7" t="n">
        <f t="normal" ca="1">32-LENB(INDIRECT(ADDRESS(5410,376)))</f>
        <v>0</v>
      </c>
      <c r="NN5410" s="7" t="n">
        <v>4</v>
      </c>
      <c r="NO5410" s="7" t="n">
        <v>65533</v>
      </c>
      <c r="NP5410" s="7" t="n">
        <v>15431</v>
      </c>
      <c r="NQ5410" s="7" t="s">
        <v>14</v>
      </c>
      <c r="NR5410" s="7" t="n">
        <f t="normal" ca="1">32-LENB(INDIRECT(ADDRESS(5410,381)))</f>
        <v>0</v>
      </c>
      <c r="NS5410" s="7" t="n">
        <v>4</v>
      </c>
      <c r="NT5410" s="7" t="n">
        <v>65533</v>
      </c>
      <c r="NU5410" s="7" t="n">
        <v>15541</v>
      </c>
      <c r="NV5410" s="7" t="s">
        <v>14</v>
      </c>
      <c r="NW5410" s="7" t="n">
        <f t="normal" ca="1">32-LENB(INDIRECT(ADDRESS(5410,386)))</f>
        <v>0</v>
      </c>
      <c r="NX5410" s="7" t="n">
        <v>4</v>
      </c>
      <c r="NY5410" s="7" t="n">
        <v>65533</v>
      </c>
      <c r="NZ5410" s="7" t="n">
        <v>15542</v>
      </c>
      <c r="OA5410" s="7" t="s">
        <v>14</v>
      </c>
      <c r="OB5410" s="7" t="n">
        <f t="normal" ca="1">32-LENB(INDIRECT(ADDRESS(5410,391)))</f>
        <v>0</v>
      </c>
      <c r="OC5410" s="7" t="n">
        <v>7</v>
      </c>
      <c r="OD5410" s="7" t="n">
        <v>65533</v>
      </c>
      <c r="OE5410" s="7" t="n">
        <v>33438</v>
      </c>
      <c r="OF5410" s="7" t="s">
        <v>14</v>
      </c>
      <c r="OG5410" s="7" t="n">
        <f t="normal" ca="1">32-LENB(INDIRECT(ADDRESS(5410,396)))</f>
        <v>0</v>
      </c>
      <c r="OH5410" s="7" t="n">
        <v>7</v>
      </c>
      <c r="OI5410" s="7" t="n">
        <v>65533</v>
      </c>
      <c r="OJ5410" s="7" t="n">
        <v>39449</v>
      </c>
      <c r="OK5410" s="7" t="s">
        <v>14</v>
      </c>
      <c r="OL5410" s="7" t="n">
        <f t="normal" ca="1">32-LENB(INDIRECT(ADDRESS(5410,401)))</f>
        <v>0</v>
      </c>
      <c r="OM5410" s="7" t="n">
        <v>7</v>
      </c>
      <c r="ON5410" s="7" t="n">
        <v>65533</v>
      </c>
      <c r="OO5410" s="7" t="n">
        <v>53042</v>
      </c>
      <c r="OP5410" s="7" t="s">
        <v>14</v>
      </c>
      <c r="OQ5410" s="7" t="n">
        <f t="normal" ca="1">32-LENB(INDIRECT(ADDRESS(5410,406)))</f>
        <v>0</v>
      </c>
      <c r="OR5410" s="7" t="n">
        <v>7</v>
      </c>
      <c r="OS5410" s="7" t="n">
        <v>65533</v>
      </c>
      <c r="OT5410" s="7" t="n">
        <v>6450</v>
      </c>
      <c r="OU5410" s="7" t="s">
        <v>14</v>
      </c>
      <c r="OV5410" s="7" t="n">
        <f t="normal" ca="1">32-LENB(INDIRECT(ADDRESS(5410,411)))</f>
        <v>0</v>
      </c>
      <c r="OW5410" s="7" t="n">
        <v>7</v>
      </c>
      <c r="OX5410" s="7" t="n">
        <v>65533</v>
      </c>
      <c r="OY5410" s="7" t="n">
        <v>1444</v>
      </c>
      <c r="OZ5410" s="7" t="s">
        <v>14</v>
      </c>
      <c r="PA5410" s="7" t="n">
        <f t="normal" ca="1">32-LENB(INDIRECT(ADDRESS(5410,416)))</f>
        <v>0</v>
      </c>
      <c r="PB5410" s="7" t="n">
        <v>7</v>
      </c>
      <c r="PC5410" s="7" t="n">
        <v>65533</v>
      </c>
      <c r="PD5410" s="7" t="n">
        <v>10418</v>
      </c>
      <c r="PE5410" s="7" t="s">
        <v>14</v>
      </c>
      <c r="PF5410" s="7" t="n">
        <f t="normal" ca="1">32-LENB(INDIRECT(ADDRESS(5410,421)))</f>
        <v>0</v>
      </c>
      <c r="PG5410" s="7" t="n">
        <v>7</v>
      </c>
      <c r="PH5410" s="7" t="n">
        <v>65533</v>
      </c>
      <c r="PI5410" s="7" t="n">
        <v>4437</v>
      </c>
      <c r="PJ5410" s="7" t="s">
        <v>14</v>
      </c>
      <c r="PK5410" s="7" t="n">
        <f t="normal" ca="1">32-LENB(INDIRECT(ADDRESS(5410,426)))</f>
        <v>0</v>
      </c>
      <c r="PL5410" s="7" t="n">
        <v>7</v>
      </c>
      <c r="PM5410" s="7" t="n">
        <v>65533</v>
      </c>
      <c r="PN5410" s="7" t="n">
        <v>14420</v>
      </c>
      <c r="PO5410" s="7" t="s">
        <v>14</v>
      </c>
      <c r="PP5410" s="7" t="n">
        <f t="normal" ca="1">32-LENB(INDIRECT(ADDRESS(5410,431)))</f>
        <v>0</v>
      </c>
      <c r="PQ5410" s="7" t="n">
        <v>7</v>
      </c>
      <c r="PR5410" s="7" t="n">
        <v>65533</v>
      </c>
      <c r="PS5410" s="7" t="n">
        <v>22362</v>
      </c>
      <c r="PT5410" s="7" t="s">
        <v>14</v>
      </c>
      <c r="PU5410" s="7" t="n">
        <f t="normal" ca="1">32-LENB(INDIRECT(ADDRESS(5410,436)))</f>
        <v>0</v>
      </c>
      <c r="PV5410" s="7" t="n">
        <v>7</v>
      </c>
      <c r="PW5410" s="7" t="n">
        <v>65533</v>
      </c>
      <c r="PX5410" s="7" t="n">
        <v>22363</v>
      </c>
      <c r="PY5410" s="7" t="s">
        <v>14</v>
      </c>
      <c r="PZ5410" s="7" t="n">
        <f t="normal" ca="1">32-LENB(INDIRECT(ADDRESS(5410,441)))</f>
        <v>0</v>
      </c>
      <c r="QA5410" s="7" t="n">
        <v>7</v>
      </c>
      <c r="QB5410" s="7" t="n">
        <v>65533</v>
      </c>
      <c r="QC5410" s="7" t="n">
        <v>53043</v>
      </c>
      <c r="QD5410" s="7" t="s">
        <v>14</v>
      </c>
      <c r="QE5410" s="7" t="n">
        <f t="normal" ca="1">32-LENB(INDIRECT(ADDRESS(5410,446)))</f>
        <v>0</v>
      </c>
      <c r="QF5410" s="7" t="n">
        <v>7</v>
      </c>
      <c r="QG5410" s="7" t="n">
        <v>65533</v>
      </c>
      <c r="QH5410" s="7" t="n">
        <v>2425</v>
      </c>
      <c r="QI5410" s="7" t="s">
        <v>14</v>
      </c>
      <c r="QJ5410" s="7" t="n">
        <f t="normal" ca="1">32-LENB(INDIRECT(ADDRESS(5410,451)))</f>
        <v>0</v>
      </c>
      <c r="QK5410" s="7" t="n">
        <v>7</v>
      </c>
      <c r="QL5410" s="7" t="n">
        <v>65533</v>
      </c>
      <c r="QM5410" s="7" t="n">
        <v>9393</v>
      </c>
      <c r="QN5410" s="7" t="s">
        <v>14</v>
      </c>
      <c r="QO5410" s="7" t="n">
        <f t="normal" ca="1">32-LENB(INDIRECT(ADDRESS(5410,456)))</f>
        <v>0</v>
      </c>
      <c r="QP5410" s="7" t="n">
        <v>7</v>
      </c>
      <c r="QQ5410" s="7" t="n">
        <v>65533</v>
      </c>
      <c r="QR5410" s="7" t="n">
        <v>33439</v>
      </c>
      <c r="QS5410" s="7" t="s">
        <v>14</v>
      </c>
      <c r="QT5410" s="7" t="n">
        <f t="normal" ca="1">32-LENB(INDIRECT(ADDRESS(5410,461)))</f>
        <v>0</v>
      </c>
      <c r="QU5410" s="7" t="n">
        <v>7</v>
      </c>
      <c r="QV5410" s="7" t="n">
        <v>65533</v>
      </c>
      <c r="QW5410" s="7" t="n">
        <v>33440</v>
      </c>
      <c r="QX5410" s="7" t="s">
        <v>14</v>
      </c>
      <c r="QY5410" s="7" t="n">
        <f t="normal" ca="1">32-LENB(INDIRECT(ADDRESS(5410,466)))</f>
        <v>0</v>
      </c>
      <c r="QZ5410" s="7" t="n">
        <v>7</v>
      </c>
      <c r="RA5410" s="7" t="n">
        <v>65533</v>
      </c>
      <c r="RB5410" s="7" t="n">
        <v>39450</v>
      </c>
      <c r="RC5410" s="7" t="s">
        <v>14</v>
      </c>
      <c r="RD5410" s="7" t="n">
        <f t="normal" ca="1">32-LENB(INDIRECT(ADDRESS(5410,471)))</f>
        <v>0</v>
      </c>
      <c r="RE5410" s="7" t="n">
        <v>7</v>
      </c>
      <c r="RF5410" s="7" t="n">
        <v>65533</v>
      </c>
      <c r="RG5410" s="7" t="n">
        <v>39451</v>
      </c>
      <c r="RH5410" s="7" t="s">
        <v>14</v>
      </c>
      <c r="RI5410" s="7" t="n">
        <f t="normal" ca="1">32-LENB(INDIRECT(ADDRESS(5410,476)))</f>
        <v>0</v>
      </c>
      <c r="RJ5410" s="7" t="n">
        <v>7</v>
      </c>
      <c r="RK5410" s="7" t="n">
        <v>65533</v>
      </c>
      <c r="RL5410" s="7" t="n">
        <v>22364</v>
      </c>
      <c r="RM5410" s="7" t="s">
        <v>14</v>
      </c>
      <c r="RN5410" s="7" t="n">
        <f t="normal" ca="1">32-LENB(INDIRECT(ADDRESS(5410,481)))</f>
        <v>0</v>
      </c>
      <c r="RO5410" s="7" t="n">
        <v>7</v>
      </c>
      <c r="RP5410" s="7" t="n">
        <v>65533</v>
      </c>
      <c r="RQ5410" s="7" t="n">
        <v>39452</v>
      </c>
      <c r="RR5410" s="7" t="s">
        <v>14</v>
      </c>
      <c r="RS5410" s="7" t="n">
        <f t="normal" ca="1">32-LENB(INDIRECT(ADDRESS(5410,486)))</f>
        <v>0</v>
      </c>
      <c r="RT5410" s="7" t="n">
        <v>7</v>
      </c>
      <c r="RU5410" s="7" t="n">
        <v>65533</v>
      </c>
      <c r="RV5410" s="7" t="n">
        <v>14421</v>
      </c>
      <c r="RW5410" s="7" t="s">
        <v>14</v>
      </c>
      <c r="RX5410" s="7" t="n">
        <f t="normal" ca="1">32-LENB(INDIRECT(ADDRESS(5410,491)))</f>
        <v>0</v>
      </c>
      <c r="RY5410" s="7" t="n">
        <v>7</v>
      </c>
      <c r="RZ5410" s="7" t="n">
        <v>65533</v>
      </c>
      <c r="SA5410" s="7" t="n">
        <v>14422</v>
      </c>
      <c r="SB5410" s="7" t="s">
        <v>14</v>
      </c>
      <c r="SC5410" s="7" t="n">
        <f t="normal" ca="1">32-LENB(INDIRECT(ADDRESS(5410,496)))</f>
        <v>0</v>
      </c>
      <c r="SD5410" s="7" t="n">
        <v>7</v>
      </c>
      <c r="SE5410" s="7" t="n">
        <v>65533</v>
      </c>
      <c r="SF5410" s="7" t="n">
        <v>10419</v>
      </c>
      <c r="SG5410" s="7" t="s">
        <v>14</v>
      </c>
      <c r="SH5410" s="7" t="n">
        <f t="normal" ca="1">32-LENB(INDIRECT(ADDRESS(5410,501)))</f>
        <v>0</v>
      </c>
      <c r="SI5410" s="7" t="n">
        <v>7</v>
      </c>
      <c r="SJ5410" s="7" t="n">
        <v>65533</v>
      </c>
      <c r="SK5410" s="7" t="n">
        <v>6451</v>
      </c>
      <c r="SL5410" s="7" t="s">
        <v>14</v>
      </c>
      <c r="SM5410" s="7" t="n">
        <f t="normal" ca="1">32-LENB(INDIRECT(ADDRESS(5410,506)))</f>
        <v>0</v>
      </c>
      <c r="SN5410" s="7" t="n">
        <v>0</v>
      </c>
      <c r="SO5410" s="7" t="n">
        <v>65533</v>
      </c>
      <c r="SP5410" s="7" t="n">
        <v>0</v>
      </c>
      <c r="SQ5410" s="7" t="s">
        <v>14</v>
      </c>
      <c r="SR5410" s="7" t="n">
        <f t="normal" ca="1">32-LENB(INDIRECT(ADDRESS(5410,511)))</f>
        <v>0</v>
      </c>
    </row>
    <row r="5411" spans="1:592">
      <c r="A5411" t="s">
        <v>4</v>
      </c>
      <c r="B5411" s="4" t="s">
        <v>5</v>
      </c>
    </row>
    <row r="5412" spans="1:592">
      <c r="A5412" t="n">
        <v>52736</v>
      </c>
      <c r="B5412" s="5" t="n">
        <v>1</v>
      </c>
    </row>
    <row r="5413" spans="1:592" s="3" customFormat="1" customHeight="0">
      <c r="A5413" s="3" t="s">
        <v>2</v>
      </c>
      <c r="B5413" s="3" t="s">
        <v>414</v>
      </c>
    </row>
    <row r="5414" spans="1:592">
      <c r="A5414" t="s">
        <v>4</v>
      </c>
      <c r="B5414" s="4" t="s">
        <v>5</v>
      </c>
      <c r="C5414" s="4" t="s">
        <v>10</v>
      </c>
      <c r="D5414" s="4" t="s">
        <v>10</v>
      </c>
      <c r="E5414" s="4" t="s">
        <v>9</v>
      </c>
      <c r="F5414" s="4" t="s">
        <v>6</v>
      </c>
      <c r="G5414" s="4" t="s">
        <v>8</v>
      </c>
      <c r="H5414" s="4" t="s">
        <v>10</v>
      </c>
      <c r="I5414" s="4" t="s">
        <v>10</v>
      </c>
      <c r="J5414" s="4" t="s">
        <v>9</v>
      </c>
      <c r="K5414" s="4" t="s">
        <v>6</v>
      </c>
      <c r="L5414" s="4" t="s">
        <v>8</v>
      </c>
    </row>
    <row r="5415" spans="1:592">
      <c r="A5415" t="n">
        <v>52752</v>
      </c>
      <c r="B5415" s="75" t="n">
        <v>257</v>
      </c>
      <c r="C5415" s="7" t="n">
        <v>4</v>
      </c>
      <c r="D5415" s="7" t="n">
        <v>65533</v>
      </c>
      <c r="E5415" s="7" t="n">
        <v>2032</v>
      </c>
      <c r="F5415" s="7" t="s">
        <v>14</v>
      </c>
      <c r="G5415" s="7" t="n">
        <f t="normal" ca="1">32-LENB(INDIRECT(ADDRESS(5415,6)))</f>
        <v>0</v>
      </c>
      <c r="H5415" s="7" t="n">
        <v>0</v>
      </c>
      <c r="I5415" s="7" t="n">
        <v>65533</v>
      </c>
      <c r="J5415" s="7" t="n">
        <v>0</v>
      </c>
      <c r="K5415" s="7" t="s">
        <v>14</v>
      </c>
      <c r="L5415" s="7" t="n">
        <f t="normal" ca="1">32-LENB(INDIRECT(ADDRESS(5415,11)))</f>
        <v>0</v>
      </c>
    </row>
    <row r="5416" spans="1:592">
      <c r="A5416" t="s">
        <v>4</v>
      </c>
      <c r="B5416" s="4" t="s">
        <v>5</v>
      </c>
    </row>
    <row r="5417" spans="1:592">
      <c r="A5417" t="n">
        <v>52832</v>
      </c>
      <c r="B5417" s="5" t="n">
        <v>1</v>
      </c>
    </row>
    <row r="5418" spans="1:592" s="3" customFormat="1" customHeight="0">
      <c r="A5418" s="3" t="s">
        <v>2</v>
      </c>
      <c r="B5418" s="3" t="s">
        <v>415</v>
      </c>
    </row>
    <row r="5419" spans="1:592">
      <c r="A5419" t="s">
        <v>4</v>
      </c>
      <c r="B5419" s="4" t="s">
        <v>5</v>
      </c>
      <c r="C5419" s="4" t="s">
        <v>10</v>
      </c>
      <c r="D5419" s="4" t="s">
        <v>10</v>
      </c>
      <c r="E5419" s="4" t="s">
        <v>9</v>
      </c>
      <c r="F5419" s="4" t="s">
        <v>6</v>
      </c>
      <c r="G5419" s="4" t="s">
        <v>8</v>
      </c>
      <c r="H5419" s="4" t="s">
        <v>10</v>
      </c>
      <c r="I5419" s="4" t="s">
        <v>10</v>
      </c>
      <c r="J5419" s="4" t="s">
        <v>9</v>
      </c>
      <c r="K5419" s="4" t="s">
        <v>6</v>
      </c>
      <c r="L5419" s="4" t="s">
        <v>8</v>
      </c>
      <c r="M5419" s="4" t="s">
        <v>10</v>
      </c>
      <c r="N5419" s="4" t="s">
        <v>10</v>
      </c>
      <c r="O5419" s="4" t="s">
        <v>9</v>
      </c>
      <c r="P5419" s="4" t="s">
        <v>6</v>
      </c>
      <c r="Q5419" s="4" t="s">
        <v>8</v>
      </c>
    </row>
    <row r="5420" spans="1:592">
      <c r="A5420" t="n">
        <v>52848</v>
      </c>
      <c r="B5420" s="75" t="n">
        <v>257</v>
      </c>
      <c r="C5420" s="7" t="n">
        <v>4</v>
      </c>
      <c r="D5420" s="7" t="n">
        <v>65533</v>
      </c>
      <c r="E5420" s="7" t="n">
        <v>2032</v>
      </c>
      <c r="F5420" s="7" t="s">
        <v>14</v>
      </c>
      <c r="G5420" s="7" t="n">
        <f t="normal" ca="1">32-LENB(INDIRECT(ADDRESS(5420,6)))</f>
        <v>0</v>
      </c>
      <c r="H5420" s="7" t="n">
        <v>4</v>
      </c>
      <c r="I5420" s="7" t="n">
        <v>65533</v>
      </c>
      <c r="J5420" s="7" t="n">
        <v>2032</v>
      </c>
      <c r="K5420" s="7" t="s">
        <v>14</v>
      </c>
      <c r="L5420" s="7" t="n">
        <f t="normal" ca="1">32-LENB(INDIRECT(ADDRESS(5420,11)))</f>
        <v>0</v>
      </c>
      <c r="M5420" s="7" t="n">
        <v>0</v>
      </c>
      <c r="N5420" s="7" t="n">
        <v>65533</v>
      </c>
      <c r="O5420" s="7" t="n">
        <v>0</v>
      </c>
      <c r="P5420" s="7" t="s">
        <v>14</v>
      </c>
      <c r="Q5420" s="7" t="n">
        <f t="normal" ca="1">32-LENB(INDIRECT(ADDRESS(5420,16)))</f>
        <v>0</v>
      </c>
    </row>
    <row r="5421" spans="1:592">
      <c r="A5421" t="s">
        <v>4</v>
      </c>
      <c r="B5421" s="4" t="s">
        <v>5</v>
      </c>
    </row>
    <row r="5422" spans="1:592">
      <c r="A5422" t="n">
        <v>52968</v>
      </c>
      <c r="B5422" s="5" t="n">
        <v>1</v>
      </c>
    </row>
    <row r="5423" spans="1:592" s="3" customFormat="1" customHeight="0">
      <c r="A5423" s="3" t="s">
        <v>2</v>
      </c>
      <c r="B5423" s="3" t="s">
        <v>416</v>
      </c>
    </row>
    <row r="5424" spans="1:592">
      <c r="A5424" t="s">
        <v>4</v>
      </c>
      <c r="B5424" s="4" t="s">
        <v>5</v>
      </c>
      <c r="C5424" s="4" t="s">
        <v>10</v>
      </c>
      <c r="D5424" s="4" t="s">
        <v>10</v>
      </c>
      <c r="E5424" s="4" t="s">
        <v>9</v>
      </c>
      <c r="F5424" s="4" t="s">
        <v>6</v>
      </c>
      <c r="G5424" s="4" t="s">
        <v>8</v>
      </c>
      <c r="H5424" s="4" t="s">
        <v>10</v>
      </c>
      <c r="I5424" s="4" t="s">
        <v>10</v>
      </c>
      <c r="J5424" s="4" t="s">
        <v>9</v>
      </c>
      <c r="K5424" s="4" t="s">
        <v>6</v>
      </c>
      <c r="L5424" s="4" t="s">
        <v>8</v>
      </c>
      <c r="M5424" s="4" t="s">
        <v>10</v>
      </c>
      <c r="N5424" s="4" t="s">
        <v>10</v>
      </c>
      <c r="O5424" s="4" t="s">
        <v>9</v>
      </c>
      <c r="P5424" s="4" t="s">
        <v>6</v>
      </c>
      <c r="Q5424" s="4" t="s">
        <v>8</v>
      </c>
      <c r="R5424" s="4" t="s">
        <v>10</v>
      </c>
      <c r="S5424" s="4" t="s">
        <v>10</v>
      </c>
      <c r="T5424" s="4" t="s">
        <v>9</v>
      </c>
      <c r="U5424" s="4" t="s">
        <v>6</v>
      </c>
      <c r="V5424" s="4" t="s">
        <v>8</v>
      </c>
      <c r="W5424" s="4" t="s">
        <v>10</v>
      </c>
      <c r="X5424" s="4" t="s">
        <v>10</v>
      </c>
      <c r="Y5424" s="4" t="s">
        <v>9</v>
      </c>
      <c r="Z5424" s="4" t="s">
        <v>6</v>
      </c>
      <c r="AA5424" s="4" t="s">
        <v>8</v>
      </c>
      <c r="AB5424" s="4" t="s">
        <v>10</v>
      </c>
      <c r="AC5424" s="4" t="s">
        <v>10</v>
      </c>
      <c r="AD5424" s="4" t="s">
        <v>9</v>
      </c>
      <c r="AE5424" s="4" t="s">
        <v>6</v>
      </c>
      <c r="AF5424" s="4" t="s">
        <v>8</v>
      </c>
      <c r="AG5424" s="4" t="s">
        <v>10</v>
      </c>
      <c r="AH5424" s="4" t="s">
        <v>10</v>
      </c>
      <c r="AI5424" s="4" t="s">
        <v>9</v>
      </c>
      <c r="AJ5424" s="4" t="s">
        <v>6</v>
      </c>
      <c r="AK5424" s="4" t="s">
        <v>8</v>
      </c>
      <c r="AL5424" s="4" t="s">
        <v>10</v>
      </c>
      <c r="AM5424" s="4" t="s">
        <v>10</v>
      </c>
      <c r="AN5424" s="4" t="s">
        <v>9</v>
      </c>
      <c r="AO5424" s="4" t="s">
        <v>6</v>
      </c>
      <c r="AP5424" s="4" t="s">
        <v>8</v>
      </c>
      <c r="AQ5424" s="4" t="s">
        <v>10</v>
      </c>
      <c r="AR5424" s="4" t="s">
        <v>10</v>
      </c>
      <c r="AS5424" s="4" t="s">
        <v>9</v>
      </c>
      <c r="AT5424" s="4" t="s">
        <v>6</v>
      </c>
      <c r="AU5424" s="4" t="s">
        <v>8</v>
      </c>
      <c r="AV5424" s="4" t="s">
        <v>10</v>
      </c>
      <c r="AW5424" s="4" t="s">
        <v>10</v>
      </c>
      <c r="AX5424" s="4" t="s">
        <v>9</v>
      </c>
      <c r="AY5424" s="4" t="s">
        <v>6</v>
      </c>
      <c r="AZ5424" s="4" t="s">
        <v>8</v>
      </c>
      <c r="BA5424" s="4" t="s">
        <v>10</v>
      </c>
      <c r="BB5424" s="4" t="s">
        <v>10</v>
      </c>
      <c r="BC5424" s="4" t="s">
        <v>9</v>
      </c>
      <c r="BD5424" s="4" t="s">
        <v>6</v>
      </c>
      <c r="BE5424" s="4" t="s">
        <v>8</v>
      </c>
      <c r="BF5424" s="4" t="s">
        <v>10</v>
      </c>
      <c r="BG5424" s="4" t="s">
        <v>10</v>
      </c>
      <c r="BH5424" s="4" t="s">
        <v>9</v>
      </c>
      <c r="BI5424" s="4" t="s">
        <v>6</v>
      </c>
      <c r="BJ5424" s="4" t="s">
        <v>8</v>
      </c>
      <c r="BK5424" s="4" t="s">
        <v>10</v>
      </c>
      <c r="BL5424" s="4" t="s">
        <v>10</v>
      </c>
      <c r="BM5424" s="4" t="s">
        <v>9</v>
      </c>
      <c r="BN5424" s="4" t="s">
        <v>6</v>
      </c>
      <c r="BO5424" s="4" t="s">
        <v>8</v>
      </c>
      <c r="BP5424" s="4" t="s">
        <v>10</v>
      </c>
      <c r="BQ5424" s="4" t="s">
        <v>10</v>
      </c>
      <c r="BR5424" s="4" t="s">
        <v>9</v>
      </c>
      <c r="BS5424" s="4" t="s">
        <v>6</v>
      </c>
      <c r="BT5424" s="4" t="s">
        <v>8</v>
      </c>
      <c r="BU5424" s="4" t="s">
        <v>10</v>
      </c>
      <c r="BV5424" s="4" t="s">
        <v>10</v>
      </c>
      <c r="BW5424" s="4" t="s">
        <v>9</v>
      </c>
      <c r="BX5424" s="4" t="s">
        <v>6</v>
      </c>
      <c r="BY5424" s="4" t="s">
        <v>8</v>
      </c>
      <c r="BZ5424" s="4" t="s">
        <v>10</v>
      </c>
      <c r="CA5424" s="4" t="s">
        <v>10</v>
      </c>
      <c r="CB5424" s="4" t="s">
        <v>9</v>
      </c>
      <c r="CC5424" s="4" t="s">
        <v>6</v>
      </c>
      <c r="CD5424" s="4" t="s">
        <v>8</v>
      </c>
      <c r="CE5424" s="4" t="s">
        <v>10</v>
      </c>
      <c r="CF5424" s="4" t="s">
        <v>10</v>
      </c>
      <c r="CG5424" s="4" t="s">
        <v>9</v>
      </c>
      <c r="CH5424" s="4" t="s">
        <v>6</v>
      </c>
      <c r="CI5424" s="4" t="s">
        <v>8</v>
      </c>
      <c r="CJ5424" s="4" t="s">
        <v>10</v>
      </c>
      <c r="CK5424" s="4" t="s">
        <v>10</v>
      </c>
      <c r="CL5424" s="4" t="s">
        <v>9</v>
      </c>
      <c r="CM5424" s="4" t="s">
        <v>6</v>
      </c>
      <c r="CN5424" s="4" t="s">
        <v>8</v>
      </c>
      <c r="CO5424" s="4" t="s">
        <v>10</v>
      </c>
      <c r="CP5424" s="4" t="s">
        <v>10</v>
      </c>
      <c r="CQ5424" s="4" t="s">
        <v>9</v>
      </c>
      <c r="CR5424" s="4" t="s">
        <v>6</v>
      </c>
      <c r="CS5424" s="4" t="s">
        <v>8</v>
      </c>
      <c r="CT5424" s="4" t="s">
        <v>10</v>
      </c>
      <c r="CU5424" s="4" t="s">
        <v>10</v>
      </c>
      <c r="CV5424" s="4" t="s">
        <v>9</v>
      </c>
      <c r="CW5424" s="4" t="s">
        <v>6</v>
      </c>
      <c r="CX5424" s="4" t="s">
        <v>8</v>
      </c>
      <c r="CY5424" s="4" t="s">
        <v>10</v>
      </c>
      <c r="CZ5424" s="4" t="s">
        <v>10</v>
      </c>
      <c r="DA5424" s="4" t="s">
        <v>9</v>
      </c>
      <c r="DB5424" s="4" t="s">
        <v>6</v>
      </c>
      <c r="DC5424" s="4" t="s">
        <v>8</v>
      </c>
      <c r="DD5424" s="4" t="s">
        <v>10</v>
      </c>
      <c r="DE5424" s="4" t="s">
        <v>10</v>
      </c>
      <c r="DF5424" s="4" t="s">
        <v>9</v>
      </c>
      <c r="DG5424" s="4" t="s">
        <v>6</v>
      </c>
      <c r="DH5424" s="4" t="s">
        <v>8</v>
      </c>
      <c r="DI5424" s="4" t="s">
        <v>10</v>
      </c>
      <c r="DJ5424" s="4" t="s">
        <v>10</v>
      </c>
      <c r="DK5424" s="4" t="s">
        <v>9</v>
      </c>
      <c r="DL5424" s="4" t="s">
        <v>6</v>
      </c>
      <c r="DM5424" s="4" t="s">
        <v>8</v>
      </c>
      <c r="DN5424" s="4" t="s">
        <v>10</v>
      </c>
      <c r="DO5424" s="4" t="s">
        <v>10</v>
      </c>
      <c r="DP5424" s="4" t="s">
        <v>9</v>
      </c>
      <c r="DQ5424" s="4" t="s">
        <v>6</v>
      </c>
      <c r="DR5424" s="4" t="s">
        <v>8</v>
      </c>
      <c r="DS5424" s="4" t="s">
        <v>10</v>
      </c>
      <c r="DT5424" s="4" t="s">
        <v>10</v>
      </c>
      <c r="DU5424" s="4" t="s">
        <v>9</v>
      </c>
      <c r="DV5424" s="4" t="s">
        <v>6</v>
      </c>
      <c r="DW5424" s="4" t="s">
        <v>8</v>
      </c>
      <c r="DX5424" s="4" t="s">
        <v>10</v>
      </c>
      <c r="DY5424" s="4" t="s">
        <v>10</v>
      </c>
      <c r="DZ5424" s="4" t="s">
        <v>9</v>
      </c>
      <c r="EA5424" s="4" t="s">
        <v>6</v>
      </c>
      <c r="EB5424" s="4" t="s">
        <v>8</v>
      </c>
      <c r="EC5424" s="4" t="s">
        <v>10</v>
      </c>
      <c r="ED5424" s="4" t="s">
        <v>10</v>
      </c>
      <c r="EE5424" s="4" t="s">
        <v>9</v>
      </c>
      <c r="EF5424" s="4" t="s">
        <v>6</v>
      </c>
      <c r="EG5424" s="4" t="s">
        <v>8</v>
      </c>
      <c r="EH5424" s="4" t="s">
        <v>10</v>
      </c>
      <c r="EI5424" s="4" t="s">
        <v>10</v>
      </c>
      <c r="EJ5424" s="4" t="s">
        <v>9</v>
      </c>
      <c r="EK5424" s="4" t="s">
        <v>6</v>
      </c>
      <c r="EL5424" s="4" t="s">
        <v>8</v>
      </c>
      <c r="EM5424" s="4" t="s">
        <v>10</v>
      </c>
      <c r="EN5424" s="4" t="s">
        <v>10</v>
      </c>
      <c r="EO5424" s="4" t="s">
        <v>9</v>
      </c>
      <c r="EP5424" s="4" t="s">
        <v>6</v>
      </c>
      <c r="EQ5424" s="4" t="s">
        <v>8</v>
      </c>
      <c r="ER5424" s="4" t="s">
        <v>10</v>
      </c>
      <c r="ES5424" s="4" t="s">
        <v>10</v>
      </c>
      <c r="ET5424" s="4" t="s">
        <v>9</v>
      </c>
      <c r="EU5424" s="4" t="s">
        <v>6</v>
      </c>
      <c r="EV5424" s="4" t="s">
        <v>8</v>
      </c>
      <c r="EW5424" s="4" t="s">
        <v>10</v>
      </c>
      <c r="EX5424" s="4" t="s">
        <v>10</v>
      </c>
      <c r="EY5424" s="4" t="s">
        <v>9</v>
      </c>
      <c r="EZ5424" s="4" t="s">
        <v>6</v>
      </c>
      <c r="FA5424" s="4" t="s">
        <v>8</v>
      </c>
      <c r="FB5424" s="4" t="s">
        <v>10</v>
      </c>
      <c r="FC5424" s="4" t="s">
        <v>10</v>
      </c>
      <c r="FD5424" s="4" t="s">
        <v>9</v>
      </c>
      <c r="FE5424" s="4" t="s">
        <v>6</v>
      </c>
      <c r="FF5424" s="4" t="s">
        <v>8</v>
      </c>
      <c r="FG5424" s="4" t="s">
        <v>10</v>
      </c>
      <c r="FH5424" s="4" t="s">
        <v>10</v>
      </c>
      <c r="FI5424" s="4" t="s">
        <v>9</v>
      </c>
      <c r="FJ5424" s="4" t="s">
        <v>6</v>
      </c>
      <c r="FK5424" s="4" t="s">
        <v>8</v>
      </c>
      <c r="FL5424" s="4" t="s">
        <v>10</v>
      </c>
      <c r="FM5424" s="4" t="s">
        <v>10</v>
      </c>
      <c r="FN5424" s="4" t="s">
        <v>9</v>
      </c>
      <c r="FO5424" s="4" t="s">
        <v>6</v>
      </c>
      <c r="FP5424" s="4" t="s">
        <v>8</v>
      </c>
      <c r="FQ5424" s="4" t="s">
        <v>10</v>
      </c>
      <c r="FR5424" s="4" t="s">
        <v>10</v>
      </c>
      <c r="FS5424" s="4" t="s">
        <v>9</v>
      </c>
      <c r="FT5424" s="4" t="s">
        <v>6</v>
      </c>
      <c r="FU5424" s="4" t="s">
        <v>8</v>
      </c>
      <c r="FV5424" s="4" t="s">
        <v>10</v>
      </c>
      <c r="FW5424" s="4" t="s">
        <v>10</v>
      </c>
      <c r="FX5424" s="4" t="s">
        <v>9</v>
      </c>
      <c r="FY5424" s="4" t="s">
        <v>6</v>
      </c>
      <c r="FZ5424" s="4" t="s">
        <v>8</v>
      </c>
      <c r="GA5424" s="4" t="s">
        <v>10</v>
      </c>
      <c r="GB5424" s="4" t="s">
        <v>10</v>
      </c>
      <c r="GC5424" s="4" t="s">
        <v>9</v>
      </c>
      <c r="GD5424" s="4" t="s">
        <v>6</v>
      </c>
      <c r="GE5424" s="4" t="s">
        <v>8</v>
      </c>
      <c r="GF5424" s="4" t="s">
        <v>10</v>
      </c>
      <c r="GG5424" s="4" t="s">
        <v>10</v>
      </c>
      <c r="GH5424" s="4" t="s">
        <v>9</v>
      </c>
      <c r="GI5424" s="4" t="s">
        <v>6</v>
      </c>
      <c r="GJ5424" s="4" t="s">
        <v>8</v>
      </c>
      <c r="GK5424" s="4" t="s">
        <v>10</v>
      </c>
      <c r="GL5424" s="4" t="s">
        <v>10</v>
      </c>
      <c r="GM5424" s="4" t="s">
        <v>9</v>
      </c>
      <c r="GN5424" s="4" t="s">
        <v>6</v>
      </c>
      <c r="GO5424" s="4" t="s">
        <v>8</v>
      </c>
      <c r="GP5424" s="4" t="s">
        <v>10</v>
      </c>
      <c r="GQ5424" s="4" t="s">
        <v>10</v>
      </c>
      <c r="GR5424" s="4" t="s">
        <v>9</v>
      </c>
      <c r="GS5424" s="4" t="s">
        <v>6</v>
      </c>
      <c r="GT5424" s="4" t="s">
        <v>8</v>
      </c>
      <c r="GU5424" s="4" t="s">
        <v>10</v>
      </c>
      <c r="GV5424" s="4" t="s">
        <v>10</v>
      </c>
      <c r="GW5424" s="4" t="s">
        <v>9</v>
      </c>
      <c r="GX5424" s="4" t="s">
        <v>6</v>
      </c>
      <c r="GY5424" s="4" t="s">
        <v>8</v>
      </c>
      <c r="GZ5424" s="4" t="s">
        <v>10</v>
      </c>
      <c r="HA5424" s="4" t="s">
        <v>10</v>
      </c>
      <c r="HB5424" s="4" t="s">
        <v>9</v>
      </c>
      <c r="HC5424" s="4" t="s">
        <v>6</v>
      </c>
      <c r="HD5424" s="4" t="s">
        <v>8</v>
      </c>
      <c r="HE5424" s="4" t="s">
        <v>10</v>
      </c>
      <c r="HF5424" s="4" t="s">
        <v>10</v>
      </c>
      <c r="HG5424" s="4" t="s">
        <v>9</v>
      </c>
      <c r="HH5424" s="4" t="s">
        <v>6</v>
      </c>
      <c r="HI5424" s="4" t="s">
        <v>8</v>
      </c>
      <c r="HJ5424" s="4" t="s">
        <v>10</v>
      </c>
      <c r="HK5424" s="4" t="s">
        <v>10</v>
      </c>
      <c r="HL5424" s="4" t="s">
        <v>9</v>
      </c>
      <c r="HM5424" s="4" t="s">
        <v>6</v>
      </c>
      <c r="HN5424" s="4" t="s">
        <v>8</v>
      </c>
    </row>
    <row r="5425" spans="1:222">
      <c r="A5425" t="n">
        <v>52976</v>
      </c>
      <c r="B5425" s="75" t="n">
        <v>257</v>
      </c>
      <c r="C5425" s="7" t="n">
        <v>3</v>
      </c>
      <c r="D5425" s="7" t="n">
        <v>65533</v>
      </c>
      <c r="E5425" s="7" t="n">
        <v>0</v>
      </c>
      <c r="F5425" s="7" t="s">
        <v>371</v>
      </c>
      <c r="G5425" s="7" t="n">
        <f t="normal" ca="1">32-LENB(INDIRECT(ADDRESS(5425,6)))</f>
        <v>0</v>
      </c>
      <c r="H5425" s="7" t="n">
        <v>3</v>
      </c>
      <c r="I5425" s="7" t="n">
        <v>65533</v>
      </c>
      <c r="J5425" s="7" t="n">
        <v>0</v>
      </c>
      <c r="K5425" s="7" t="s">
        <v>372</v>
      </c>
      <c r="L5425" s="7" t="n">
        <f t="normal" ca="1">32-LENB(INDIRECT(ADDRESS(5425,11)))</f>
        <v>0</v>
      </c>
      <c r="M5425" s="7" t="n">
        <v>3</v>
      </c>
      <c r="N5425" s="7" t="n">
        <v>65533</v>
      </c>
      <c r="O5425" s="7" t="n">
        <v>0</v>
      </c>
      <c r="P5425" s="7" t="s">
        <v>373</v>
      </c>
      <c r="Q5425" s="7" t="n">
        <f t="normal" ca="1">32-LENB(INDIRECT(ADDRESS(5425,16)))</f>
        <v>0</v>
      </c>
      <c r="R5425" s="7" t="n">
        <v>3</v>
      </c>
      <c r="S5425" s="7" t="n">
        <v>65533</v>
      </c>
      <c r="T5425" s="7" t="n">
        <v>0</v>
      </c>
      <c r="U5425" s="7" t="s">
        <v>374</v>
      </c>
      <c r="V5425" s="7" t="n">
        <f t="normal" ca="1">32-LENB(INDIRECT(ADDRESS(5425,21)))</f>
        <v>0</v>
      </c>
      <c r="W5425" s="7" t="n">
        <v>3</v>
      </c>
      <c r="X5425" s="7" t="n">
        <v>65533</v>
      </c>
      <c r="Y5425" s="7" t="n">
        <v>0</v>
      </c>
      <c r="Z5425" s="7" t="s">
        <v>375</v>
      </c>
      <c r="AA5425" s="7" t="n">
        <f t="normal" ca="1">32-LENB(INDIRECT(ADDRESS(5425,26)))</f>
        <v>0</v>
      </c>
      <c r="AB5425" s="7" t="n">
        <v>7</v>
      </c>
      <c r="AC5425" s="7" t="n">
        <v>65533</v>
      </c>
      <c r="AD5425" s="7" t="n">
        <v>14423</v>
      </c>
      <c r="AE5425" s="7" t="s">
        <v>14</v>
      </c>
      <c r="AF5425" s="7" t="n">
        <f t="normal" ca="1">32-LENB(INDIRECT(ADDRESS(5425,31)))</f>
        <v>0</v>
      </c>
      <c r="AG5425" s="7" t="n">
        <v>7</v>
      </c>
      <c r="AH5425" s="7" t="n">
        <v>65533</v>
      </c>
      <c r="AI5425" s="7" t="n">
        <v>22365</v>
      </c>
      <c r="AJ5425" s="7" t="s">
        <v>14</v>
      </c>
      <c r="AK5425" s="7" t="n">
        <f t="normal" ca="1">32-LENB(INDIRECT(ADDRESS(5425,36)))</f>
        <v>0</v>
      </c>
      <c r="AL5425" s="7" t="n">
        <v>7</v>
      </c>
      <c r="AM5425" s="7" t="n">
        <v>65533</v>
      </c>
      <c r="AN5425" s="7" t="n">
        <v>22366</v>
      </c>
      <c r="AO5425" s="7" t="s">
        <v>14</v>
      </c>
      <c r="AP5425" s="7" t="n">
        <f t="normal" ca="1">32-LENB(INDIRECT(ADDRESS(5425,41)))</f>
        <v>0</v>
      </c>
      <c r="AQ5425" s="7" t="n">
        <v>7</v>
      </c>
      <c r="AR5425" s="7" t="n">
        <v>65533</v>
      </c>
      <c r="AS5425" s="7" t="n">
        <v>53044</v>
      </c>
      <c r="AT5425" s="7" t="s">
        <v>14</v>
      </c>
      <c r="AU5425" s="7" t="n">
        <f t="normal" ca="1">32-LENB(INDIRECT(ADDRESS(5425,46)))</f>
        <v>0</v>
      </c>
      <c r="AV5425" s="7" t="n">
        <v>7</v>
      </c>
      <c r="AW5425" s="7" t="n">
        <v>65533</v>
      </c>
      <c r="AX5425" s="7" t="n">
        <v>2426</v>
      </c>
      <c r="AY5425" s="7" t="s">
        <v>14</v>
      </c>
      <c r="AZ5425" s="7" t="n">
        <f t="normal" ca="1">32-LENB(INDIRECT(ADDRESS(5425,51)))</f>
        <v>0</v>
      </c>
      <c r="BA5425" s="7" t="n">
        <v>7</v>
      </c>
      <c r="BB5425" s="7" t="n">
        <v>65533</v>
      </c>
      <c r="BC5425" s="7" t="n">
        <v>8469</v>
      </c>
      <c r="BD5425" s="7" t="s">
        <v>14</v>
      </c>
      <c r="BE5425" s="7" t="n">
        <f t="normal" ca="1">32-LENB(INDIRECT(ADDRESS(5425,56)))</f>
        <v>0</v>
      </c>
      <c r="BF5425" s="7" t="n">
        <v>7</v>
      </c>
      <c r="BG5425" s="7" t="n">
        <v>65533</v>
      </c>
      <c r="BH5425" s="7" t="n">
        <v>10420</v>
      </c>
      <c r="BI5425" s="7" t="s">
        <v>14</v>
      </c>
      <c r="BJ5425" s="7" t="n">
        <f t="normal" ca="1">32-LENB(INDIRECT(ADDRESS(5425,61)))</f>
        <v>0</v>
      </c>
      <c r="BK5425" s="7" t="n">
        <v>7</v>
      </c>
      <c r="BL5425" s="7" t="n">
        <v>65533</v>
      </c>
      <c r="BM5425" s="7" t="n">
        <v>4438</v>
      </c>
      <c r="BN5425" s="7" t="s">
        <v>14</v>
      </c>
      <c r="BO5425" s="7" t="n">
        <f t="normal" ca="1">32-LENB(INDIRECT(ADDRESS(5425,66)))</f>
        <v>0</v>
      </c>
      <c r="BP5425" s="7" t="n">
        <v>7</v>
      </c>
      <c r="BQ5425" s="7" t="n">
        <v>65533</v>
      </c>
      <c r="BR5425" s="7" t="n">
        <v>3444</v>
      </c>
      <c r="BS5425" s="7" t="s">
        <v>14</v>
      </c>
      <c r="BT5425" s="7" t="n">
        <f t="normal" ca="1">32-LENB(INDIRECT(ADDRESS(5425,71)))</f>
        <v>0</v>
      </c>
      <c r="BU5425" s="7" t="n">
        <v>7</v>
      </c>
      <c r="BV5425" s="7" t="n">
        <v>65533</v>
      </c>
      <c r="BW5425" s="7" t="n">
        <v>7442</v>
      </c>
      <c r="BX5425" s="7" t="s">
        <v>14</v>
      </c>
      <c r="BY5425" s="7" t="n">
        <f t="normal" ca="1">32-LENB(INDIRECT(ADDRESS(5425,76)))</f>
        <v>0</v>
      </c>
      <c r="BZ5425" s="7" t="n">
        <v>7</v>
      </c>
      <c r="CA5425" s="7" t="n">
        <v>65533</v>
      </c>
      <c r="CB5425" s="7" t="n">
        <v>1445</v>
      </c>
      <c r="CC5425" s="7" t="s">
        <v>14</v>
      </c>
      <c r="CD5425" s="7" t="n">
        <f t="normal" ca="1">32-LENB(INDIRECT(ADDRESS(5425,81)))</f>
        <v>0</v>
      </c>
      <c r="CE5425" s="7" t="n">
        <v>7</v>
      </c>
      <c r="CF5425" s="7" t="n">
        <v>65533</v>
      </c>
      <c r="CG5425" s="7" t="n">
        <v>6452</v>
      </c>
      <c r="CH5425" s="7" t="s">
        <v>14</v>
      </c>
      <c r="CI5425" s="7" t="n">
        <f t="normal" ca="1">32-LENB(INDIRECT(ADDRESS(5425,86)))</f>
        <v>0</v>
      </c>
      <c r="CJ5425" s="7" t="n">
        <v>7</v>
      </c>
      <c r="CK5425" s="7" t="n">
        <v>65533</v>
      </c>
      <c r="CL5425" s="7" t="n">
        <v>9394</v>
      </c>
      <c r="CM5425" s="7" t="s">
        <v>14</v>
      </c>
      <c r="CN5425" s="7" t="n">
        <f t="normal" ca="1">32-LENB(INDIRECT(ADDRESS(5425,91)))</f>
        <v>0</v>
      </c>
      <c r="CO5425" s="7" t="n">
        <v>7</v>
      </c>
      <c r="CP5425" s="7" t="n">
        <v>65533</v>
      </c>
      <c r="CQ5425" s="7" t="n">
        <v>5395</v>
      </c>
      <c r="CR5425" s="7" t="s">
        <v>14</v>
      </c>
      <c r="CS5425" s="7" t="n">
        <f t="normal" ca="1">32-LENB(INDIRECT(ADDRESS(5425,96)))</f>
        <v>0</v>
      </c>
      <c r="CT5425" s="7" t="n">
        <v>7</v>
      </c>
      <c r="CU5425" s="7" t="n">
        <v>65533</v>
      </c>
      <c r="CV5425" s="7" t="n">
        <v>39453</v>
      </c>
      <c r="CW5425" s="7" t="s">
        <v>14</v>
      </c>
      <c r="CX5425" s="7" t="n">
        <f t="normal" ca="1">32-LENB(INDIRECT(ADDRESS(5425,101)))</f>
        <v>0</v>
      </c>
      <c r="CY5425" s="7" t="n">
        <v>7</v>
      </c>
      <c r="CZ5425" s="7" t="n">
        <v>65533</v>
      </c>
      <c r="DA5425" s="7" t="n">
        <v>14424</v>
      </c>
      <c r="DB5425" s="7" t="s">
        <v>14</v>
      </c>
      <c r="DC5425" s="7" t="n">
        <f t="normal" ca="1">32-LENB(INDIRECT(ADDRESS(5425,106)))</f>
        <v>0</v>
      </c>
      <c r="DD5425" s="7" t="n">
        <v>7</v>
      </c>
      <c r="DE5425" s="7" t="n">
        <v>65533</v>
      </c>
      <c r="DF5425" s="7" t="n">
        <v>22367</v>
      </c>
      <c r="DG5425" s="7" t="s">
        <v>14</v>
      </c>
      <c r="DH5425" s="7" t="n">
        <f t="normal" ca="1">32-LENB(INDIRECT(ADDRESS(5425,111)))</f>
        <v>0</v>
      </c>
      <c r="DI5425" s="7" t="n">
        <v>4</v>
      </c>
      <c r="DJ5425" s="7" t="n">
        <v>65533</v>
      </c>
      <c r="DK5425" s="7" t="n">
        <v>2003</v>
      </c>
      <c r="DL5425" s="7" t="s">
        <v>14</v>
      </c>
      <c r="DM5425" s="7" t="n">
        <f t="normal" ca="1">32-LENB(INDIRECT(ADDRESS(5425,116)))</f>
        <v>0</v>
      </c>
      <c r="DN5425" s="7" t="n">
        <v>4</v>
      </c>
      <c r="DO5425" s="7" t="n">
        <v>65533</v>
      </c>
      <c r="DP5425" s="7" t="n">
        <v>4255</v>
      </c>
      <c r="DQ5425" s="7" t="s">
        <v>14</v>
      </c>
      <c r="DR5425" s="7" t="n">
        <f t="normal" ca="1">32-LENB(INDIRECT(ADDRESS(5425,121)))</f>
        <v>0</v>
      </c>
      <c r="DS5425" s="7" t="n">
        <v>4</v>
      </c>
      <c r="DT5425" s="7" t="n">
        <v>65533</v>
      </c>
      <c r="DU5425" s="7" t="n">
        <v>2032</v>
      </c>
      <c r="DV5425" s="7" t="s">
        <v>14</v>
      </c>
      <c r="DW5425" s="7" t="n">
        <f t="normal" ca="1">32-LENB(INDIRECT(ADDRESS(5425,126)))</f>
        <v>0</v>
      </c>
      <c r="DX5425" s="7" t="n">
        <v>4</v>
      </c>
      <c r="DY5425" s="7" t="n">
        <v>65533</v>
      </c>
      <c r="DZ5425" s="7" t="n">
        <v>2032</v>
      </c>
      <c r="EA5425" s="7" t="s">
        <v>14</v>
      </c>
      <c r="EB5425" s="7" t="n">
        <f t="normal" ca="1">32-LENB(INDIRECT(ADDRESS(5425,131)))</f>
        <v>0</v>
      </c>
      <c r="EC5425" s="7" t="n">
        <v>4</v>
      </c>
      <c r="ED5425" s="7" t="n">
        <v>65533</v>
      </c>
      <c r="EE5425" s="7" t="n">
        <v>14012</v>
      </c>
      <c r="EF5425" s="7" t="s">
        <v>14</v>
      </c>
      <c r="EG5425" s="7" t="n">
        <f t="normal" ca="1">32-LENB(INDIRECT(ADDRESS(5425,136)))</f>
        <v>0</v>
      </c>
      <c r="EH5425" s="7" t="n">
        <v>4</v>
      </c>
      <c r="EI5425" s="7" t="n">
        <v>65533</v>
      </c>
      <c r="EJ5425" s="7" t="n">
        <v>14012</v>
      </c>
      <c r="EK5425" s="7" t="s">
        <v>14</v>
      </c>
      <c r="EL5425" s="7" t="n">
        <f t="normal" ca="1">32-LENB(INDIRECT(ADDRESS(5425,141)))</f>
        <v>0</v>
      </c>
      <c r="EM5425" s="7" t="n">
        <v>5</v>
      </c>
      <c r="EN5425" s="7" t="n">
        <v>65533</v>
      </c>
      <c r="EO5425" s="7" t="n">
        <v>14425</v>
      </c>
      <c r="EP5425" s="7" t="s">
        <v>14</v>
      </c>
      <c r="EQ5425" s="7" t="n">
        <f t="normal" ca="1">32-LENB(INDIRECT(ADDRESS(5425,146)))</f>
        <v>0</v>
      </c>
      <c r="ER5425" s="7" t="n">
        <v>7</v>
      </c>
      <c r="ES5425" s="7" t="n">
        <v>65533</v>
      </c>
      <c r="ET5425" s="7" t="n">
        <v>22368</v>
      </c>
      <c r="EU5425" s="7" t="s">
        <v>14</v>
      </c>
      <c r="EV5425" s="7" t="n">
        <f t="normal" ca="1">32-LENB(INDIRECT(ADDRESS(5425,151)))</f>
        <v>0</v>
      </c>
      <c r="EW5425" s="7" t="n">
        <v>4</v>
      </c>
      <c r="EX5425" s="7" t="n">
        <v>65533</v>
      </c>
      <c r="EY5425" s="7" t="n">
        <v>14013</v>
      </c>
      <c r="EZ5425" s="7" t="s">
        <v>14</v>
      </c>
      <c r="FA5425" s="7" t="n">
        <f t="normal" ca="1">32-LENB(INDIRECT(ADDRESS(5425,156)))</f>
        <v>0</v>
      </c>
      <c r="FB5425" s="7" t="n">
        <v>4</v>
      </c>
      <c r="FC5425" s="7" t="n">
        <v>65533</v>
      </c>
      <c r="FD5425" s="7" t="n">
        <v>2013</v>
      </c>
      <c r="FE5425" s="7" t="s">
        <v>14</v>
      </c>
      <c r="FF5425" s="7" t="n">
        <f t="normal" ca="1">32-LENB(INDIRECT(ADDRESS(5425,161)))</f>
        <v>0</v>
      </c>
      <c r="FG5425" s="7" t="n">
        <v>7</v>
      </c>
      <c r="FH5425" s="7" t="n">
        <v>65533</v>
      </c>
      <c r="FI5425" s="7" t="n">
        <v>39454</v>
      </c>
      <c r="FJ5425" s="7" t="s">
        <v>14</v>
      </c>
      <c r="FK5425" s="7" t="n">
        <f t="normal" ca="1">32-LENB(INDIRECT(ADDRESS(5425,166)))</f>
        <v>0</v>
      </c>
      <c r="FL5425" s="7" t="n">
        <v>4</v>
      </c>
      <c r="FM5425" s="7" t="n">
        <v>65533</v>
      </c>
      <c r="FN5425" s="7" t="n">
        <v>14012</v>
      </c>
      <c r="FO5425" s="7" t="s">
        <v>14</v>
      </c>
      <c r="FP5425" s="7" t="n">
        <f t="normal" ca="1">32-LENB(INDIRECT(ADDRESS(5425,171)))</f>
        <v>0</v>
      </c>
      <c r="FQ5425" s="7" t="n">
        <v>7</v>
      </c>
      <c r="FR5425" s="7" t="n">
        <v>65533</v>
      </c>
      <c r="FS5425" s="7" t="n">
        <v>33441</v>
      </c>
      <c r="FT5425" s="7" t="s">
        <v>14</v>
      </c>
      <c r="FU5425" s="7" t="n">
        <f t="normal" ca="1">32-LENB(INDIRECT(ADDRESS(5425,176)))</f>
        <v>0</v>
      </c>
      <c r="FV5425" s="7" t="n">
        <v>4</v>
      </c>
      <c r="FW5425" s="7" t="n">
        <v>65533</v>
      </c>
      <c r="FX5425" s="7" t="n">
        <v>14012</v>
      </c>
      <c r="FY5425" s="7" t="s">
        <v>14</v>
      </c>
      <c r="FZ5425" s="7" t="n">
        <f t="normal" ca="1">32-LENB(INDIRECT(ADDRESS(5425,181)))</f>
        <v>0</v>
      </c>
      <c r="GA5425" s="7" t="n">
        <v>7</v>
      </c>
      <c r="GB5425" s="7" t="n">
        <v>65533</v>
      </c>
      <c r="GC5425" s="7" t="n">
        <v>33442</v>
      </c>
      <c r="GD5425" s="7" t="s">
        <v>14</v>
      </c>
      <c r="GE5425" s="7" t="n">
        <f t="normal" ca="1">32-LENB(INDIRECT(ADDRESS(5425,186)))</f>
        <v>0</v>
      </c>
      <c r="GF5425" s="7" t="n">
        <v>7</v>
      </c>
      <c r="GG5425" s="7" t="n">
        <v>65533</v>
      </c>
      <c r="GH5425" s="7" t="n">
        <v>39455</v>
      </c>
      <c r="GI5425" s="7" t="s">
        <v>14</v>
      </c>
      <c r="GJ5425" s="7" t="n">
        <f t="normal" ca="1">32-LENB(INDIRECT(ADDRESS(5425,191)))</f>
        <v>0</v>
      </c>
      <c r="GK5425" s="7" t="n">
        <v>4</v>
      </c>
      <c r="GL5425" s="7" t="n">
        <v>65533</v>
      </c>
      <c r="GM5425" s="7" t="n">
        <v>8210</v>
      </c>
      <c r="GN5425" s="7" t="s">
        <v>14</v>
      </c>
      <c r="GO5425" s="7" t="n">
        <f t="normal" ca="1">32-LENB(INDIRECT(ADDRESS(5425,196)))</f>
        <v>0</v>
      </c>
      <c r="GP5425" s="7" t="n">
        <v>4</v>
      </c>
      <c r="GQ5425" s="7" t="n">
        <v>65533</v>
      </c>
      <c r="GR5425" s="7" t="n">
        <v>5041</v>
      </c>
      <c r="GS5425" s="7" t="s">
        <v>14</v>
      </c>
      <c r="GT5425" s="7" t="n">
        <f t="normal" ca="1">32-LENB(INDIRECT(ADDRESS(5425,201)))</f>
        <v>0</v>
      </c>
      <c r="GU5425" s="7" t="n">
        <v>4</v>
      </c>
      <c r="GV5425" s="7" t="n">
        <v>65533</v>
      </c>
      <c r="GW5425" s="7" t="n">
        <v>13250</v>
      </c>
      <c r="GX5425" s="7" t="s">
        <v>14</v>
      </c>
      <c r="GY5425" s="7" t="n">
        <f t="normal" ca="1">32-LENB(INDIRECT(ADDRESS(5425,206)))</f>
        <v>0</v>
      </c>
      <c r="GZ5425" s="7" t="n">
        <v>7</v>
      </c>
      <c r="HA5425" s="7" t="n">
        <v>65533</v>
      </c>
      <c r="HB5425" s="7" t="n">
        <v>39456</v>
      </c>
      <c r="HC5425" s="7" t="s">
        <v>14</v>
      </c>
      <c r="HD5425" s="7" t="n">
        <f t="normal" ca="1">32-LENB(INDIRECT(ADDRESS(5425,211)))</f>
        <v>0</v>
      </c>
      <c r="HE5425" s="7" t="n">
        <v>7</v>
      </c>
      <c r="HF5425" s="7" t="n">
        <v>65533</v>
      </c>
      <c r="HG5425" s="7" t="n">
        <v>39457</v>
      </c>
      <c r="HH5425" s="7" t="s">
        <v>14</v>
      </c>
      <c r="HI5425" s="7" t="n">
        <f t="normal" ca="1">32-LENB(INDIRECT(ADDRESS(5425,216)))</f>
        <v>0</v>
      </c>
      <c r="HJ5425" s="7" t="n">
        <v>0</v>
      </c>
      <c r="HK5425" s="7" t="n">
        <v>65533</v>
      </c>
      <c r="HL5425" s="7" t="n">
        <v>0</v>
      </c>
      <c r="HM5425" s="7" t="s">
        <v>14</v>
      </c>
      <c r="HN5425" s="7" t="n">
        <f t="normal" ca="1">32-LENB(INDIRECT(ADDRESS(5425,221)))</f>
        <v>0</v>
      </c>
    </row>
    <row r="5426" spans="1:222">
      <c r="A5426" t="s">
        <v>4</v>
      </c>
      <c r="B5426" s="4" t="s">
        <v>5</v>
      </c>
    </row>
    <row r="5427" spans="1:222">
      <c r="A5427" t="n">
        <v>54736</v>
      </c>
      <c r="B5427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2025-09-06T21:46:35</dcterms:created>
  <dcterms:modified xsi:type="dcterms:W3CDTF">2025-09-06T21:46:35</dcterms:modified>
</cp:coreProperties>
</file>