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F1FF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A6FF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3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DF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73FF8D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<sst xmlns="http://schemas.openxmlformats.org/spreadsheetml/2006/main" count="25663" uniqueCount="444">
  <si>
    <t>CS2</t>
  </si>
  <si>
    <t>m4549</t>
  </si>
  <si>
    <t>FUNCTION</t>
  </si>
  <si>
    <t/>
  </si>
  <si>
    <t>Location</t>
  </si>
  <si>
    <t>OP Code</t>
  </si>
  <si>
    <t>string</t>
  </si>
  <si>
    <t>bm4549</t>
  </si>
  <si>
    <t>fill</t>
  </si>
  <si>
    <t>int</t>
  </si>
  <si>
    <t>short</t>
  </si>
  <si>
    <t>npc071_0</t>
  </si>
  <si>
    <t>mon071_c00</t>
  </si>
  <si>
    <t/>
  </si>
  <si>
    <t>byte</t>
  </si>
  <si>
    <t>bytearray</t>
  </si>
  <si>
    <t>PreInit</t>
  </si>
  <si>
    <t>FC_Change_MapColor</t>
  </si>
  <si>
    <t>Init</t>
  </si>
  <si>
    <t>event/ev2wa014.eff</t>
  </si>
  <si>
    <t>float</t>
  </si>
  <si>
    <t>pointer</t>
  </si>
  <si>
    <t>healobject00</t>
  </si>
  <si>
    <t>LP_healobject</t>
  </si>
  <si>
    <t>door</t>
  </si>
  <si>
    <t>door03</t>
  </si>
  <si>
    <t>door04</t>
  </si>
  <si>
    <t>door05</t>
  </si>
  <si>
    <t>door06</t>
  </si>
  <si>
    <t>LP_dropItem00</t>
  </si>
  <si>
    <t>Init_Replay</t>
  </si>
  <si>
    <t>Init_Replay</t>
  </si>
  <si>
    <t>warp</t>
  </si>
  <si>
    <t>off_color</t>
  </si>
  <si>
    <t>on_color</t>
  </si>
  <si>
    <t>eff01</t>
  </si>
  <si>
    <t>eff02</t>
  </si>
  <si>
    <t>eff03</t>
  </si>
  <si>
    <t>eff04</t>
  </si>
  <si>
    <t>eff05</t>
  </si>
  <si>
    <t>piller_05</t>
  </si>
  <si>
    <t>piller_10</t>
  </si>
  <si>
    <t>piller_01</t>
  </si>
  <si>
    <t>break1b</t>
  </si>
  <si>
    <t>piller_02</t>
  </si>
  <si>
    <t>piller_03</t>
  </si>
  <si>
    <t>piller_04</t>
  </si>
  <si>
    <t>piller_06</t>
  </si>
  <si>
    <t>piller_07</t>
  </si>
  <si>
    <t>piller_08</t>
  </si>
  <si>
    <t>piller_09</t>
  </si>
  <si>
    <t>open1_c</t>
  </si>
  <si>
    <t>__mmp__</t>
  </si>
  <si>
    <t>minimap_entry</t>
  </si>
  <si>
    <t>minimap_after</t>
  </si>
  <si>
    <t>add_CK1</t>
  </si>
  <si>
    <t>add_CK2</t>
  </si>
  <si>
    <t>add_CK3</t>
  </si>
  <si>
    <t>add_CK4</t>
  </si>
  <si>
    <t>Reinit</t>
  </si>
  <si>
    <t>WP_WarpOut</t>
  </si>
  <si>
    <t>LP_dropItem00</t>
  </si>
  <si>
    <t>LP_dropItem</t>
  </si>
  <si>
    <t>LP_healobject</t>
  </si>
  <si>
    <t>EV_healobject</t>
  </si>
  <si>
    <t>FC_Party_Face_Reset2</t>
  </si>
  <si>
    <t>FC_MapJumpState</t>
  </si>
  <si>
    <t>FC_MapJumpState2</t>
  </si>
  <si>
    <t>LP_healobject_k</t>
  </si>
  <si>
    <t>LP_warpobj00</t>
  </si>
  <si>
    <t>event/ev2wa015.eff</t>
  </si>
  <si>
    <t>event/ev2wa016.eff</t>
  </si>
  <si>
    <t>Warp to [1st Stratum - Entrance]</t>
  </si>
  <si>
    <t>Warp to [1st Stratum - End]</t>
  </si>
  <si>
    <t>Warp to [2nd Stratum - Start]</t>
  </si>
  <si>
    <t>Warp to [2nd Stratum - End]</t>
  </si>
  <si>
    <t>Warp to [3rd Stratum - Start]</t>
  </si>
  <si>
    <t>Warp to [Highest Stratum - Start]</t>
  </si>
  <si>
    <t>Warp to [Highest Stratum - End]</t>
  </si>
  <si>
    <t>Cancel</t>
  </si>
  <si>
    <t>m4500</t>
  </si>
  <si>
    <t>m4519</t>
  </si>
  <si>
    <t>m4520</t>
  </si>
  <si>
    <t>m4529</t>
  </si>
  <si>
    <t>m4540</t>
  </si>
  <si>
    <t>m4549</t>
  </si>
  <si>
    <t>m4550</t>
  </si>
  <si>
    <t>WP_WarpOut</t>
  </si>
  <si>
    <t>event/ev2wa017.eff</t>
  </si>
  <si>
    <t>AV_04007</t>
  </si>
  <si>
    <t>AV_04007</t>
  </si>
  <si>
    <t>EV_04_20_00</t>
  </si>
  <si>
    <t>Start</t>
  </si>
  <si>
    <t>End</t>
  </si>
  <si>
    <t>AniFieldAttack</t>
  </si>
  <si>
    <t>AniWait</t>
  </si>
  <si>
    <t>FC_Start_Party</t>
  </si>
  <si>
    <t>event/ev2ac000.eff</t>
  </si>
  <si>
    <t>event/ev2ac002.eff</t>
  </si>
  <si>
    <t>event/ev2mo007.eff</t>
  </si>
  <si>
    <t>C_NPC052</t>
  </si>
  <si>
    <t>Celine</t>
  </si>
  <si>
    <t>C_NPC071</t>
  </si>
  <si>
    <t>McBurn</t>
  </si>
  <si>
    <t>C_MON071_C00</t>
  </si>
  <si>
    <t>Elvavria Red</t>
  </si>
  <si>
    <t>mon071</t>
  </si>
  <si>
    <t>FC_chr_entry</t>
  </si>
  <si>
    <t>AniEv3010</t>
  </si>
  <si>
    <t>AniEv3020</t>
  </si>
  <si>
    <t>AniEvBtlWait</t>
  </si>
  <si>
    <t>AniEv0870</t>
  </si>
  <si>
    <t>2</t>
  </si>
  <si>
    <t>A</t>
  </si>
  <si>
    <t>#b</t>
  </si>
  <si>
    <t>0</t>
  </si>
  <si>
    <t>#E_2#M_0</t>
  </si>
  <si>
    <t>dialog</t>
  </si>
  <si>
    <t>#K#F...Here we are.</t>
  </si>
  <si>
    <t>#E_F#M_0</t>
  </si>
  <si>
    <t>#K#FI think we're at the end of this stratum.</t>
  </si>
  <si>
    <t>#E_I#M_0</t>
  </si>
  <si>
    <t>#K#FI feel as though we've just stepped into
an ancient temple of some description.</t>
  </si>
  <si>
    <t>#K#FHmm... It almost resembles an ancient
temple.</t>
  </si>
  <si>
    <t>#E[C]#M_A</t>
  </si>
  <si>
    <t>#K#FOh, look! There's the elevator over there!</t>
  </si>
  <si>
    <t>C</t>
  </si>
  <si>
    <t>8</t>
  </si>
  <si>
    <t>#E_2#M_A</t>
  </si>
  <si>
    <t>#K#FSomeone's here!</t>
  </si>
  <si>
    <t>#K#FStay on guard, everyone.</t>
  </si>
  <si>
    <t>#E_2#M[A]</t>
  </si>
  <si>
    <t>#K#F...</t>
  </si>
  <si>
    <t>#E[3]#M_A</t>
  </si>
  <si>
    <t>#1PWe all know you're there.</t>
  </si>
  <si>
    <t>So you can come right on out...</t>
  </si>
  <si>
    <t>#E_2#M_AMcBurn the Almighty Conflagration.</t>
  </si>
  <si>
    <t>Male Voice</t>
  </si>
  <si>
    <t>#E[1]#M_4</t>
  </si>
  <si>
    <t>#0THaha...</t>
  </si>
  <si>
    <t>4</t>
  </si>
  <si>
    <t>#E[3]#M_4</t>
  </si>
  <si>
    <t>#2PWe saw each other at the duke's fortress,
right?</t>
  </si>
  <si>
    <t>#E[2]#M_4Bet you're as psyched as I am to have
been dragged out to a place like this.</t>
  </si>
  <si>
    <t>AniWait2</t>
  </si>
  <si>
    <t>#E[9]#M_A</t>
  </si>
  <si>
    <t>#K#F...You've got that right.</t>
  </si>
  <si>
    <t>#K#FIf you don't want to be here, then you
can get out of our way and leave.</t>
  </si>
  <si>
    <t>#E_2#M_AEnforcers are pretty much allowed to do
whatever they want in Ouroboros, right?</t>
  </si>
  <si>
    <t>#K#FNot like there's anything stopping you
from leaving.</t>
  </si>
  <si>
    <t>#E_2#M_AFrom what I've heard, Ouroboros lets
its Enforcers do whatever they want.</t>
  </si>
  <si>
    <t>#K#FWhat do you mean, 'whatever they want'?</t>
  </si>
  <si>
    <t>#E_F#M_A</t>
  </si>
  <si>
    <t>#K#FI-I do recall Sharon saying something
along those lines...</t>
  </si>
  <si>
    <t>#E_E#M_0</t>
  </si>
  <si>
    <t>#K#FBoy, you guys get WAY too much freedom.
Guess I can't talk, though.</t>
  </si>
  <si>
    <t>#K#FWhat a peculiar organization.</t>
  </si>
  <si>
    <t>#K#FWhat a bizarre organization.</t>
  </si>
  <si>
    <t>#1PWell, I could, I guess. I've got about zero
interest in anything you kids're fighting
for.</t>
  </si>
  <si>
    <t>#E_I#M_0And I'm not Erebonian, so not like it
matters to me who wins the war, either.</t>
  </si>
  <si>
    <t>#E[1]#M_4I've just got one order of business to
take care of, then I'll be happy to get
out of your faces.</t>
  </si>
  <si>
    <t>#E_E#M_A</t>
  </si>
  <si>
    <t>#K#0TWhat are you planning...?</t>
  </si>
  <si>
    <t>#K#0TAnd what would that be?</t>
  </si>
  <si>
    <t>#E_8#M_4</t>
  </si>
  <si>
    <t>#1PYou've got the Purple Lightning with you,
but we can have fun some other time.</t>
  </si>
  <si>
    <t>#E[7]#M_4</t>
  </si>
  <si>
    <t>#1PRean Schwarzer.</t>
  </si>
  <si>
    <t>#E_6#M_4Get your Divine Knight in here.</t>
  </si>
  <si>
    <t>#K#FWhat?!</t>
  </si>
  <si>
    <t>#E_8#M_0</t>
  </si>
  <si>
    <t>#K#FY-You can't be serious!</t>
  </si>
  <si>
    <t>#E_8#M_A</t>
  </si>
  <si>
    <t>#K#FYou want to fight Valimar?!</t>
  </si>
  <si>
    <t>#E[7]#M[A]</t>
  </si>
  <si>
    <t>#E_6#M_0Are you planning on trying to defeat
him all by yourself?</t>
  </si>
  <si>
    <t>#K#FWhat...?</t>
  </si>
  <si>
    <t>#E_6#M_A</t>
  </si>
  <si>
    <t>#K#FBut that's ludicrous...</t>
  </si>
  <si>
    <t>#1PThat's exactly what I'm planning.</t>
  </si>
  <si>
    <t>#E[H]#M_4Don't get me wrong. I'm kinda curious about
what your powers can do now...</t>
  </si>
  <si>
    <t>#E[7]#M_4...but I shouldn't need to hold back at all in a
one on one against that giant hunk of metal.</t>
  </si>
  <si>
    <t>#E_6#M_4So come on, don't be shy. Hurry up and call
him.</t>
  </si>
  <si>
    <t>#E_F#M[0]</t>
  </si>
  <si>
    <t>#K#F#0T...!</t>
  </si>
  <si>
    <t>#K#0THe's serious.</t>
  </si>
  <si>
    <t>#K#F#0TThis is nuts.</t>
  </si>
  <si>
    <t>#K#F#0TDon't listen to him!</t>
  </si>
  <si>
    <t>#E_2#M_ARemember your battle with the Azure
Awakener! You won't have that chance
if you call him now!</t>
  </si>
  <si>
    <t>#K#F#0TYeah, I know.</t>
  </si>
  <si>
    <t>#E[9]#M_0</t>
  </si>
  <si>
    <t>#1PYou're strong. It's frighteningly clear
how much your abilities are in a whole
different league to the rest of us.</t>
  </si>
  <si>
    <t>#E_2#M_0I doubt there's anything in this world
that it can't incinerate.</t>
  </si>
  <si>
    <t>#1K#F#0T...I feel the same way.</t>
  </si>
  <si>
    <t>#E_E#M_AI can only guess what you have
is somehow connected to the
Divergent Laws of Ouroboros...</t>
  </si>
  <si>
    <t>#E[G]#M_4</t>
  </si>
  <si>
    <t>#K#F#0T#800W...Not another word, little lady.</t>
  </si>
  <si>
    <t>M</t>
  </si>
  <si>
    <t>#0T#E[8]#M[8]</t>
  </si>
  <si>
    <t>#1K#F#0T...!</t>
  </si>
  <si>
    <t>#2K#F#0THeheh. Well, you're right.</t>
  </si>
  <si>
    <t>#E_2#M_4Still want to try your luck against me?</t>
  </si>
  <si>
    <t>#E[3]#M_0</t>
  </si>
  <si>
    <t>#1PThat's right. I'd be a fool to think we
can completely defeat you...</t>
  </si>
  <si>
    <t>#E_2#M_9...but I have every reason to believe
we can cleave open a path past you!</t>
  </si>
  <si>
    <t>3</t>
  </si>
  <si>
    <t>#E[7]#M_A</t>
  </si>
  <si>
    <t>#1K#FOn behalf of everyone who's ever placed
their faith in us...</t>
  </si>
  <si>
    <t>#E_6#M_A...we will overcome, no matter how strong
a demon you are!</t>
  </si>
  <si>
    <t>#K#FRight!</t>
  </si>
  <si>
    <t>#K#FIt would be an honor to test my blade
against you!</t>
  </si>
  <si>
    <t>#E_6#M_0</t>
  </si>
  <si>
    <t>#K#FGuess I shouldn't hold back one bit!</t>
  </si>
  <si>
    <t>#K#FAs long as we're together, nothing will
stand in our way!</t>
  </si>
  <si>
    <t>#K#FTime to show you the full power of 
Zephyr's crafts.</t>
  </si>
  <si>
    <t>#K#FGo on, Lammy! Show him what you
can REALLY do!</t>
  </si>
  <si>
    <t>#K#FI don't know how much I can do against a
guy like him, but I'll give it my best shot.</t>
  </si>
  <si>
    <t>#K#FIf we turned around and ran here,
we'd bring shame to the academy!</t>
  </si>
  <si>
    <t>#K#FI shall demonstrate all the pride the
Albarea name has to offer!</t>
  </si>
  <si>
    <t>#K#FI'll do all I can to suppress the power
of his flames.</t>
  </si>
  <si>
    <t>AniEvWait</t>
  </si>
  <si>
    <t>9</t>
  </si>
  <si>
    <t>#1PEh, okay. If that's how you wanna do it.</t>
  </si>
  <si>
    <t>7</t>
  </si>
  <si>
    <t>#E[M]#M_4</t>
  </si>
  <si>
    <t>#0TSo let's knock it off with the tired one-
liners and get down to business.</t>
  </si>
  <si>
    <t>#5S#E[M]#M_4You can do all the talking you want after.</t>
  </si>
  <si>
    <t>NODE_CENTER</t>
  </si>
  <si>
    <t>AniBtlWait</t>
  </si>
  <si>
    <t>#K#F#0T...! Don't be afraid!</t>
  </si>
  <si>
    <t>#E[7]#M_0</t>
  </si>
  <si>
    <t>#K#F#5SClass VII, our objective is to force our
way past him!</t>
  </si>
  <si>
    <t>#K#FMake sure you all have combat links 
enabled--we're going to need them to
stand a chance!</t>
  </si>
  <si>
    <t>#E[O]#M_0</t>
  </si>
  <si>
    <t>Class VII</t>
  </si>
  <si>
    <t>#E_0#M_0</t>
  </si>
  <si>
    <t>#6S#0TRight!</t>
  </si>
  <si>
    <t>Sub_Quake0</t>
  </si>
  <si>
    <t>EV_04_20_01</t>
  </si>
  <si>
    <t>I_VIS051</t>
  </si>
  <si>
    <t>event/ev2ac003.eff</t>
  </si>
  <si>
    <t>event/ev2ac004.eff</t>
  </si>
  <si>
    <t>event/ev2ac007.eff</t>
  </si>
  <si>
    <t>event/ev2ac008.eff</t>
  </si>
  <si>
    <t>event/ev2ac009.eff</t>
  </si>
  <si>
    <t>event/ev2ac010.eff</t>
  </si>
  <si>
    <t>event/ev2ac012.eff</t>
  </si>
  <si>
    <t>event/ev2ac005.eff</t>
  </si>
  <si>
    <t>event/ev2ac013.eff</t>
  </si>
  <si>
    <t>event/ev2ac015.eff</t>
  </si>
  <si>
    <t>event/ev2ar000.eff</t>
  </si>
  <si>
    <t>event/ev2ar001.eff</t>
  </si>
  <si>
    <t>event/ev2ar002.eff</t>
  </si>
  <si>
    <t>event/ev2ar003.eff</t>
  </si>
  <si>
    <t>event/ev2ar004.eff</t>
  </si>
  <si>
    <t>event/ev2ac018.eff</t>
  </si>
  <si>
    <t>event/ev2ar005.eff</t>
  </si>
  <si>
    <t>event/ev2ac019.eff</t>
  </si>
  <si>
    <t>event/ev2ar006.eff</t>
  </si>
  <si>
    <t>megane_point</t>
  </si>
  <si>
    <t>C_NPC072</t>
  </si>
  <si>
    <t>Demon McBurn</t>
  </si>
  <si>
    <t>npc071</t>
  </si>
  <si>
    <t>C_NPC029</t>
  </si>
  <si>
    <t>Viscount Arseid</t>
  </si>
  <si>
    <t>AniEv0335</t>
  </si>
  <si>
    <t>AniEvWeak</t>
  </si>
  <si>
    <t>AniEvKazetuyo</t>
  </si>
  <si>
    <t>AniEvKazetuyo2</t>
  </si>
  <si>
    <t>AniEvGuard</t>
  </si>
  <si>
    <t>AniEvDead</t>
  </si>
  <si>
    <t>AniEv0880</t>
  </si>
  <si>
    <t>AniEv1385</t>
  </si>
  <si>
    <t>AniEv2155</t>
  </si>
  <si>
    <t>AniEv2205</t>
  </si>
  <si>
    <t>AniEv2210</t>
  </si>
  <si>
    <t>AniEv2211</t>
  </si>
  <si>
    <t>AniEv3000</t>
  </si>
  <si>
    <t>AniEv3255</t>
  </si>
  <si>
    <t>AniEv3260</t>
  </si>
  <si>
    <t>AniEv3430</t>
  </si>
  <si>
    <t>AniEv3435</t>
  </si>
  <si>
    <t>AniEv3440</t>
  </si>
  <si>
    <t>AniEv3445</t>
  </si>
  <si>
    <t>AniEv3455</t>
  </si>
  <si>
    <t>AniEv3457</t>
  </si>
  <si>
    <t>AniEvSCraft01_14</t>
  </si>
  <si>
    <t>AniEvSCraft01_07</t>
  </si>
  <si>
    <t>AniEvSCraft01_09</t>
  </si>
  <si>
    <t>AniEvAttack</t>
  </si>
  <si>
    <t>AniEvCraft02_01</t>
  </si>
  <si>
    <t>AniEvSCraft01_01</t>
  </si>
  <si>
    <t>AniEvSCraft01_02</t>
  </si>
  <si>
    <t>AniEvSCraft01_03</t>
  </si>
  <si>
    <t>AniEv2085</t>
  </si>
  <si>
    <t>AniEv2090</t>
  </si>
  <si>
    <t>AniEv3020a</t>
  </si>
  <si>
    <t>AniEv3265</t>
  </si>
  <si>
    <t>AniEvAttachEquip</t>
  </si>
  <si>
    <t>#600W...</t>
  </si>
  <si>
    <t>#E[B]#e[6]#M_A</t>
  </si>
  <si>
    <t>#K#F#800W*pant*...</t>
  </si>
  <si>
    <t>#K#F#800WHis strength is immense...</t>
  </si>
  <si>
    <t>#K#F#800WHe isn't known as one of the strongest
in Ouroboros for nothing...</t>
  </si>
  <si>
    <t>#K#F#800W...'In a whole different league' is right...</t>
  </si>
  <si>
    <t>#4K#F#600W...Heheh... Damn, this is good...</t>
  </si>
  <si>
    <t>#E[N]#M_4#600WLooks like you guys'll do just fine.</t>
  </si>
  <si>
    <t>#E_6#e_6#M[0]</t>
  </si>
  <si>
    <t>#K#F...!</t>
  </si>
  <si>
    <t>#K#F#800WWhat in the world?</t>
  </si>
  <si>
    <t>#K#F#800W...What's happening?</t>
  </si>
  <si>
    <t>#K#F#800WTh-Those flames around him...</t>
  </si>
  <si>
    <t>#500WWho cares what Abyss and Steel have
planned?</t>
  </si>
  <si>
    <t>#500WI've been struggling to find someone ever
since that idiot Loewe went and kicked it...</t>
  </si>
  <si>
    <t>#K#0TLoewe? Leonhardt the Bladelord?</t>
  </si>
  <si>
    <t>#E[Q]#M_4</t>
  </si>
  <si>
    <t>#5C#2P#5S#5CI can't wait to see how much I have to
turn up the heat to take you kids out.</t>
  </si>
  <si>
    <t>I_TVIS257</t>
  </si>
  <si>
    <t>6</t>
  </si>
  <si>
    <t>5</t>
  </si>
  <si>
    <t>#E_8#M_9</t>
  </si>
  <si>
    <t>#2K#F#500WWh-What...? How...?</t>
  </si>
  <si>
    <t>#2K#F#500WI-Is this some kind of bad dream...?</t>
  </si>
  <si>
    <t>#E[C]#M[3]</t>
  </si>
  <si>
    <t>#2K#F#500W*whimper*</t>
  </si>
  <si>
    <t>#2K#FThis is what you meant by 'all of you'?</t>
  </si>
  <si>
    <t>NODE_R_ARM</t>
  </si>
  <si>
    <t>#E[P]#M_A</t>
  </si>
  <si>
    <t>#K#F#0T#6SGet out of the way!</t>
  </si>
  <si>
    <t>#7S#0T#5C#5CDIE!</t>
  </si>
  <si>
    <t>break1</t>
  </si>
  <si>
    <t>#7S#0T#5C#5CBURN!</t>
  </si>
  <si>
    <t>break2</t>
  </si>
  <si>
    <t>#3K#F#600WH-He really is the Blazing Demon...</t>
  </si>
  <si>
    <t>#3K#F#600WHis power's beyond comprehension...</t>
  </si>
  <si>
    <t>#3K#F#600WCan he even be defeated by human
hands?</t>
  </si>
  <si>
    <t>#3K#F#600WHe's just like the Flame Demon in
ancient legend...</t>
  </si>
  <si>
    <t>#3K#F#600WHow can anyone be this strong?!</t>
  </si>
  <si>
    <t>#E_E#M[0]</t>
  </si>
  <si>
    <t>#3K#F#600W(I don't like doing it, but it's better
than us all dying here!)</t>
  </si>
  <si>
    <t>AniEvDetachEquip</t>
  </si>
  <si>
    <t>#160W#6SHeed my call, Vali--</t>
  </si>
  <si>
    <t>1</t>
  </si>
  <si>
    <t>Commanding Voice</t>
  </si>
  <si>
    <t>#0T#5SThat won't be necessary.</t>
  </si>
  <si>
    <t>#5C#5S#5CWho the...?!</t>
  </si>
  <si>
    <t>Man</t>
  </si>
  <si>
    <t>#0T#5STake this!</t>
  </si>
  <si>
    <t>#0T#E_6#M_A#6SShining Phoenix Slash!</t>
  </si>
  <si>
    <t>#5C#2P#5S#5CNgh?!</t>
  </si>
  <si>
    <t>#5C#4P#6S#5CUgh...</t>
  </si>
  <si>
    <t>#K#0T#FOh...!</t>
  </si>
  <si>
    <t>#K#0T#FI-Isn't that...?</t>
  </si>
  <si>
    <t>#E_2#M_9</t>
  </si>
  <si>
    <t>#K#0T#FViscount Arseid!</t>
  </si>
  <si>
    <t>#K#0T#FF-Father!</t>
  </si>
  <si>
    <t>#2PHeh. I see I arrived not a moment
too soon.</t>
  </si>
  <si>
    <t>#E_2#M_0I'm proud of you for withstanding
his assault like that.</t>
  </si>
  <si>
    <t>#1K#FYour Lordship...</t>
  </si>
  <si>
    <t>#E[C]#M_A#H[2]</t>
  </si>
  <si>
    <t>#1K#FI-I think I'm in love...</t>
  </si>
  <si>
    <t>#E[BBBBBBB2]#M_0#H[0]I mean, thank you for coming!</t>
  </si>
  <si>
    <t>#E_F#M_9</t>
  </si>
  <si>
    <t>#1K#FSara, stop thinking out loud.</t>
  </si>
  <si>
    <t>#1K#FIt's Laura's dad...</t>
  </si>
  <si>
    <t>#E[5]#M_0</t>
  </si>
  <si>
    <t>#1K#FThat's the Radiant Blademaster for ya!</t>
  </si>
  <si>
    <t>#1K#FTh-Thank goodness you're here...</t>
  </si>
  <si>
    <t>#1K#FThank you so much for coming!</t>
  </si>
  <si>
    <t>#1K#FWe're glad you're here.</t>
  </si>
  <si>
    <t>#2P#5C#5CHeheh...</t>
  </si>
  <si>
    <t>#E[3]#M_4#5C#5CThe Radiant Blademaster, Victor S.
Arseid...</t>
  </si>
  <si>
    <t>#E_8#M_4#5C#5CHow could I forget there was always
one guy around here worth my time?</t>
  </si>
  <si>
    <t>#5C#5CWell, no matter how skilled you might
be, your sword isn't gonna be enough
to defeat me...</t>
  </si>
  <si>
    <t>#5S#E[6]#M_4#5C#5C...but you don't need me to tell you that,
right?</t>
  </si>
  <si>
    <t>#K#F#0TWha...?</t>
  </si>
  <si>
    <t>#K#F#0T#FIs that a sword?</t>
  </si>
  <si>
    <t>#K#F#0T#FI-It's a sword from a higher plane...
No, it's...!</t>
  </si>
  <si>
    <t>#K#F#0T#FThat sword shouldn't be able to exist
in this world!</t>
  </si>
  <si>
    <t>#K#0T#FI-It's a sword from a higher plane...
No, it's...!</t>
  </si>
  <si>
    <t>#5C#1K#0T#5CIt's called the Demonic Sword Angbar.</t>
  </si>
  <si>
    <t>#5C#5CIt was paired with the sword Kernviter
that Loewe used way back when.</t>
  </si>
  <si>
    <t>#E_2#M_4#5C#5CHeheh. But the two of us go so well
together that it ends up lookin' a little
more something like this...</t>
  </si>
  <si>
    <t>AniDetachEQU560</t>
  </si>
  <si>
    <t>AniEquipEQU560_00</t>
  </si>
  <si>
    <t>#2K#FUgh!</t>
  </si>
  <si>
    <t>#E[B]#M_A</t>
  </si>
  <si>
    <t>#2K#FEeek!</t>
  </si>
  <si>
    <t>#2K#FWhoa!</t>
  </si>
  <si>
    <t>#2K#FAaah!</t>
  </si>
  <si>
    <t>#2K#FBlack flames?!</t>
  </si>
  <si>
    <t>#2K#FBlack flames?</t>
  </si>
  <si>
    <t>#800W...</t>
  </si>
  <si>
    <t>#2K#F#5C#5CAll right. You ready to get started?</t>
  </si>
  <si>
    <t>#E_2#M_4#5C#5CEven if it's so damn obvious you're
not gonna win. Not with my power.</t>
  </si>
  <si>
    <t>#E[1]#M_0</t>
  </si>
  <si>
    <t>How naive.</t>
  </si>
  <si>
    <t>#K#F#0T#5C#5CMe?</t>
  </si>
  <si>
    <t>#E_2#M_9#H[0]</t>
  </si>
  <si>
    <t>#K#F#0TThe Galland-Sharl...</t>
  </si>
  <si>
    <t>#E[3]#M_9</t>
  </si>
  <si>
    <t>#K#F#0TNo blade could be more worthy of this duel
than the one wielded by my ancestor.</t>
  </si>
  <si>
    <t>#K#F#0TIf there's any blade that could stand its ground
in this battle, it'd be the one once wielded
by the second-in-command of the Eisenritter.</t>
  </si>
  <si>
    <t>Power is but an extension of oneself,
and what is a sword if not power wrought
in steel?</t>
  </si>
  <si>
    <t>#E_2#M_0I can't deny that your unnatural power
far surpasses what I can call forth...</t>
  </si>
  <si>
    <t>R_arm_point:NODE_EFFECT02</t>
  </si>
  <si>
    <t>#1P...but ultimately, it's not the might of one's
blade, but will and strength of spirit that
decide the battle.</t>
  </si>
  <si>
    <t>#1P#6SAnd so they shall here and now!</t>
  </si>
  <si>
    <t>#E_6#M_4</t>
  </si>
  <si>
    <t>#5C#6S#K#F#0T#5CHaha! Have it your way!</t>
  </si>
  <si>
    <t>#5C#2K#F#5CYour will is just one more thing
I can burn to cinders.</t>
  </si>
  <si>
    <t>#5C#6S#2K#F#5CTogether with your sword and that
wing of light around it!</t>
  </si>
  <si>
    <t>#3K#F#6SHa! Don't make me laugh!</t>
  </si>
  <si>
    <t>ET_04_20_01_ARSEID_01</t>
  </si>
  <si>
    <t>ET_04_20_01_MACVARN_01</t>
  </si>
  <si>
    <t>Sub_Quake0</t>
  </si>
  <si>
    <t>ET_SE</t>
  </si>
  <si>
    <t>#1KThis isn't happening...</t>
  </si>
  <si>
    <t>#1KUgh...</t>
  </si>
  <si>
    <t>#1KIt's as if I'm watching a clash between
entire armies...</t>
  </si>
  <si>
    <t>#1KThey both fight with the force of a 
hurricane...</t>
  </si>
  <si>
    <t>#1KI-I don't think there's any weapon in
the army with that much power!</t>
  </si>
  <si>
    <t>#1KI-I don't think even Lammy could block
attacks that strong!</t>
  </si>
  <si>
    <t>#1KIf we stay here any longer, we're only
going to get caught up in their fight!</t>
  </si>
  <si>
    <t>#1KWe have no place in a battle between
those who transcend the limits of
ordinary humans!</t>
  </si>
  <si>
    <t>#2PGo now! There are more important
matters for you to take care of!</t>
  </si>
  <si>
    <t>#2KNow's our chance! Let's get to the elevator!</t>
  </si>
  <si>
    <t>elevetor</t>
  </si>
  <si>
    <t>up1</t>
  </si>
  <si>
    <t>ET_04_20_01_ARSEID_01</t>
  </si>
  <si>
    <t>ET_04_20_01_MACVARN_01</t>
  </si>
  <si>
    <t>ET_SE</t>
  </si>
  <si>
    <t>SB_04_REVISIT3F</t>
  </si>
  <si>
    <t>No one is here.</t>
  </si>
  <si>
    <t>However, the sound of battle can be heard from far away.
The fight seems to be continuing elsewhere.</t>
  </si>
  <si>
    <t>FC_End_Party</t>
  </si>
  <si>
    <t>Reinit</t>
  </si>
  <si>
    <t>_LP_warpobj00</t>
  </si>
  <si>
    <t>_WP_WarpOut</t>
  </si>
  <si>
    <t>_EV_04_20_00</t>
  </si>
  <si>
    <t>_EV_04_20_01</t>
  </si>
  <si>
    <t>_ET_04_20_01_ARSEID_01</t>
  </si>
  <si>
    <t>_ET_04_20_01_MACVARN_01</t>
  </si>
  <si>
    <t>_ET_SE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</si>
</sst>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F1FF73"/>
      </patternFill>
    </fill>
    <fill>
      <patternFill patternType="solid">
        <fgColor rgb="FFFFF373"/>
      </patternFill>
    </fill>
    <fill>
      <patternFill patternType="solid">
        <fgColor rgb="FF7C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A6FF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3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DF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73FF8D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N670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516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520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590334</v>
      </c>
      <c r="F9" s="7" t="n">
        <v>424</v>
      </c>
      <c r="G9" s="7" t="n">
        <v>424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728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732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753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756</v>
      </c>
      <c r="B18" s="5" t="n">
        <v>1</v>
      </c>
    </row>
    <row r="19" spans="1:72" s="3" customFormat="1" customHeight="0">
      <c r="A19" s="3" t="s">
        <v>2</v>
      </c>
      <c r="B19" s="3" t="s">
        <v>18</v>
      </c>
    </row>
    <row r="20" spans="1:72">
      <c r="A20" t="s">
        <v>4</v>
      </c>
      <c r="B20" s="4" t="s">
        <v>5</v>
      </c>
      <c r="C20" s="4" t="s">
        <v>14</v>
      </c>
      <c r="D20" s="4" t="s">
        <v>10</v>
      </c>
      <c r="E20" s="4" t="s">
        <v>14</v>
      </c>
      <c r="F20" s="4" t="s">
        <v>6</v>
      </c>
    </row>
    <row r="21" spans="1:72">
      <c r="A21" t="n">
        <v>760</v>
      </c>
      <c r="B21" s="10" t="n">
        <v>39</v>
      </c>
      <c r="C21" s="7" t="n">
        <v>10</v>
      </c>
      <c r="D21" s="7" t="n">
        <v>65533</v>
      </c>
      <c r="E21" s="7" t="n">
        <v>231</v>
      </c>
      <c r="F21" s="7" t="s">
        <v>19</v>
      </c>
    </row>
    <row r="22" spans="1:72">
      <c r="A22" t="s">
        <v>4</v>
      </c>
      <c r="B22" s="4" t="s">
        <v>5</v>
      </c>
      <c r="C22" s="4" t="s">
        <v>14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6</v>
      </c>
      <c r="J22" s="4" t="s">
        <v>20</v>
      </c>
      <c r="K22" s="4" t="s">
        <v>20</v>
      </c>
      <c r="L22" s="4" t="s">
        <v>20</v>
      </c>
      <c r="M22" s="4" t="s">
        <v>9</v>
      </c>
      <c r="N22" s="4" t="s">
        <v>9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14</v>
      </c>
    </row>
    <row r="23" spans="1:72">
      <c r="A23" t="n">
        <v>784</v>
      </c>
      <c r="B23" s="10" t="n">
        <v>39</v>
      </c>
      <c r="C23" s="7" t="n">
        <v>12</v>
      </c>
      <c r="D23" s="7" t="n">
        <v>65533</v>
      </c>
      <c r="E23" s="7" t="n">
        <v>231</v>
      </c>
      <c r="F23" s="7" t="n">
        <v>0</v>
      </c>
      <c r="G23" s="7" t="n">
        <v>65533</v>
      </c>
      <c r="H23" s="7" t="n">
        <v>0</v>
      </c>
      <c r="I23" s="7" t="s">
        <v>13</v>
      </c>
      <c r="J23" s="7" t="n">
        <v>-13.9409999847412</v>
      </c>
      <c r="K23" s="7" t="n">
        <v>-0.00600000005215406</v>
      </c>
      <c r="L23" s="7" t="n">
        <v>0.00899999961256981</v>
      </c>
      <c r="M23" s="7" t="n">
        <v>0</v>
      </c>
      <c r="N23" s="7" t="n">
        <v>1119092736</v>
      </c>
      <c r="O23" s="7" t="n">
        <v>0</v>
      </c>
      <c r="P23" s="7" t="n">
        <v>1</v>
      </c>
      <c r="Q23" s="7" t="n">
        <v>1</v>
      </c>
      <c r="R23" s="7" t="n">
        <v>1</v>
      </c>
      <c r="S23" s="7" t="n">
        <v>131</v>
      </c>
    </row>
    <row r="24" spans="1:72">
      <c r="A24" t="s">
        <v>4</v>
      </c>
      <c r="B24" s="4" t="s">
        <v>5</v>
      </c>
      <c r="C24" s="4" t="s">
        <v>14</v>
      </c>
      <c r="D24" s="4" t="s">
        <v>10</v>
      </c>
      <c r="E24" s="4" t="s">
        <v>14</v>
      </c>
      <c r="F24" s="4" t="s">
        <v>21</v>
      </c>
    </row>
    <row r="25" spans="1:72">
      <c r="A25" t="n">
        <v>834</v>
      </c>
      <c r="B25" s="11" t="n">
        <v>5</v>
      </c>
      <c r="C25" s="7" t="n">
        <v>30</v>
      </c>
      <c r="D25" s="7" t="n">
        <v>6465</v>
      </c>
      <c r="E25" s="7" t="n">
        <v>1</v>
      </c>
      <c r="F25" s="12" t="n">
        <f t="normal" ca="1">A33</f>
        <v>0</v>
      </c>
    </row>
    <row r="26" spans="1:72">
      <c r="A26" t="s">
        <v>4</v>
      </c>
      <c r="B26" s="4" t="s">
        <v>5</v>
      </c>
      <c r="C26" s="4" t="s">
        <v>14</v>
      </c>
      <c r="D26" s="4" t="s">
        <v>10</v>
      </c>
      <c r="E26" s="4" t="s">
        <v>20</v>
      </c>
      <c r="F26" s="4" t="s">
        <v>10</v>
      </c>
      <c r="G26" s="4" t="s">
        <v>20</v>
      </c>
      <c r="H26" s="4" t="s">
        <v>14</v>
      </c>
    </row>
    <row r="27" spans="1:72">
      <c r="A27" t="n">
        <v>843</v>
      </c>
      <c r="B27" s="13" t="n">
        <v>49</v>
      </c>
      <c r="C27" s="7" t="n">
        <v>4</v>
      </c>
      <c r="D27" s="7" t="n">
        <v>2</v>
      </c>
      <c r="E27" s="7" t="n">
        <v>1</v>
      </c>
      <c r="F27" s="7" t="n">
        <v>0</v>
      </c>
      <c r="G27" s="7" t="n">
        <v>0</v>
      </c>
      <c r="H27" s="7" t="n">
        <v>0</v>
      </c>
    </row>
    <row r="28" spans="1:72">
      <c r="A28" t="s">
        <v>4</v>
      </c>
      <c r="B28" s="4" t="s">
        <v>5</v>
      </c>
      <c r="C28" s="4" t="s">
        <v>14</v>
      </c>
      <c r="D28" s="4" t="s">
        <v>10</v>
      </c>
      <c r="E28" s="4" t="s">
        <v>20</v>
      </c>
      <c r="F28" s="4" t="s">
        <v>10</v>
      </c>
      <c r="G28" s="4" t="s">
        <v>9</v>
      </c>
      <c r="H28" s="4" t="s">
        <v>9</v>
      </c>
      <c r="I28" s="4" t="s">
        <v>10</v>
      </c>
      <c r="J28" s="4" t="s">
        <v>10</v>
      </c>
      <c r="K28" s="4" t="s">
        <v>9</v>
      </c>
      <c r="L28" s="4" t="s">
        <v>9</v>
      </c>
      <c r="M28" s="4" t="s">
        <v>9</v>
      </c>
      <c r="N28" s="4" t="s">
        <v>9</v>
      </c>
      <c r="O28" s="4" t="s">
        <v>6</v>
      </c>
    </row>
    <row r="29" spans="1:72">
      <c r="A29" t="n">
        <v>858</v>
      </c>
      <c r="B29" s="14" t="n">
        <v>50</v>
      </c>
      <c r="C29" s="7" t="n">
        <v>0</v>
      </c>
      <c r="D29" s="7" t="n">
        <v>8200</v>
      </c>
      <c r="E29" s="7" t="n">
        <v>0.300000011920929</v>
      </c>
      <c r="F29" s="7" t="n">
        <v>1000</v>
      </c>
      <c r="G29" s="7" t="n">
        <v>0</v>
      </c>
      <c r="H29" s="7" t="n">
        <v>-1061158912</v>
      </c>
      <c r="I29" s="7" t="n">
        <v>0</v>
      </c>
      <c r="J29" s="7" t="n">
        <v>65533</v>
      </c>
      <c r="K29" s="7" t="n">
        <v>0</v>
      </c>
      <c r="L29" s="7" t="n">
        <v>0</v>
      </c>
      <c r="M29" s="7" t="n">
        <v>0</v>
      </c>
      <c r="N29" s="7" t="n">
        <v>0</v>
      </c>
      <c r="O29" s="7" t="s">
        <v>13</v>
      </c>
    </row>
    <row r="30" spans="1:72">
      <c r="A30" t="s">
        <v>4</v>
      </c>
      <c r="B30" s="4" t="s">
        <v>5</v>
      </c>
      <c r="C30" s="4" t="s">
        <v>21</v>
      </c>
    </row>
    <row r="31" spans="1:72">
      <c r="A31" t="n">
        <v>897</v>
      </c>
      <c r="B31" s="15" t="n">
        <v>3</v>
      </c>
      <c r="C31" s="12" t="n">
        <f t="normal" ca="1">A35</f>
        <v>0</v>
      </c>
    </row>
    <row r="32" spans="1:72">
      <c r="A32" t="s">
        <v>4</v>
      </c>
      <c r="B32" s="4" t="s">
        <v>5</v>
      </c>
      <c r="C32" s="4" t="s">
        <v>14</v>
      </c>
      <c r="D32" s="4" t="s">
        <v>10</v>
      </c>
      <c r="E32" s="4" t="s">
        <v>20</v>
      </c>
      <c r="F32" s="4" t="s">
        <v>10</v>
      </c>
      <c r="G32" s="4" t="s">
        <v>9</v>
      </c>
      <c r="H32" s="4" t="s">
        <v>9</v>
      </c>
      <c r="I32" s="4" t="s">
        <v>10</v>
      </c>
      <c r="J32" s="4" t="s">
        <v>10</v>
      </c>
      <c r="K32" s="4" t="s">
        <v>9</v>
      </c>
      <c r="L32" s="4" t="s">
        <v>9</v>
      </c>
      <c r="M32" s="4" t="s">
        <v>9</v>
      </c>
      <c r="N32" s="4" t="s">
        <v>9</v>
      </c>
      <c r="O32" s="4" t="s">
        <v>6</v>
      </c>
    </row>
    <row r="33" spans="1:19">
      <c r="A33" t="n">
        <v>902</v>
      </c>
      <c r="B33" s="14" t="n">
        <v>50</v>
      </c>
      <c r="C33" s="7" t="n">
        <v>0</v>
      </c>
      <c r="D33" s="7" t="n">
        <v>8200</v>
      </c>
      <c r="E33" s="7" t="n">
        <v>0.600000023841858</v>
      </c>
      <c r="F33" s="7" t="n">
        <v>1000</v>
      </c>
      <c r="G33" s="7" t="n">
        <v>0</v>
      </c>
      <c r="H33" s="7" t="n">
        <v>-1061158912</v>
      </c>
      <c r="I33" s="7" t="n">
        <v>0</v>
      </c>
      <c r="J33" s="7" t="n">
        <v>65533</v>
      </c>
      <c r="K33" s="7" t="n">
        <v>0</v>
      </c>
      <c r="L33" s="7" t="n">
        <v>0</v>
      </c>
      <c r="M33" s="7" t="n">
        <v>0</v>
      </c>
      <c r="N33" s="7" t="n">
        <v>0</v>
      </c>
      <c r="O33" s="7" t="s">
        <v>13</v>
      </c>
    </row>
    <row r="34" spans="1:19">
      <c r="A34" t="s">
        <v>4</v>
      </c>
      <c r="B34" s="4" t="s">
        <v>5</v>
      </c>
      <c r="C34" s="4" t="s">
        <v>14</v>
      </c>
      <c r="D34" s="4" t="s">
        <v>6</v>
      </c>
      <c r="E34" s="4" t="s">
        <v>6</v>
      </c>
    </row>
    <row r="35" spans="1:19">
      <c r="A35" t="n">
        <v>941</v>
      </c>
      <c r="B35" s="16" t="n">
        <v>74</v>
      </c>
      <c r="C35" s="7" t="n">
        <v>25</v>
      </c>
      <c r="D35" s="7" t="s">
        <v>22</v>
      </c>
      <c r="E35" s="7" t="s">
        <v>23</v>
      </c>
    </row>
    <row r="36" spans="1:19">
      <c r="A36" t="s">
        <v>4</v>
      </c>
      <c r="B36" s="4" t="s">
        <v>5</v>
      </c>
      <c r="C36" s="4" t="s">
        <v>14</v>
      </c>
      <c r="D36" s="4" t="s">
        <v>10</v>
      </c>
      <c r="E36" s="4" t="s">
        <v>6</v>
      </c>
      <c r="F36" s="4" t="s">
        <v>6</v>
      </c>
      <c r="G36" s="4" t="s">
        <v>14</v>
      </c>
    </row>
    <row r="37" spans="1:19">
      <c r="A37" t="n">
        <v>970</v>
      </c>
      <c r="B37" s="17" t="n">
        <v>32</v>
      </c>
      <c r="C37" s="7" t="n">
        <v>0</v>
      </c>
      <c r="D37" s="7" t="n">
        <v>65533</v>
      </c>
      <c r="E37" s="7" t="s">
        <v>24</v>
      </c>
      <c r="F37" s="7" t="s">
        <v>25</v>
      </c>
      <c r="G37" s="7" t="n">
        <v>0</v>
      </c>
    </row>
    <row r="38" spans="1:19">
      <c r="A38" t="s">
        <v>4</v>
      </c>
      <c r="B38" s="4" t="s">
        <v>5</v>
      </c>
      <c r="C38" s="4" t="s">
        <v>14</v>
      </c>
      <c r="D38" s="4" t="s">
        <v>10</v>
      </c>
      <c r="E38" s="4" t="s">
        <v>6</v>
      </c>
      <c r="F38" s="4" t="s">
        <v>6</v>
      </c>
      <c r="G38" s="4" t="s">
        <v>14</v>
      </c>
    </row>
    <row r="39" spans="1:19">
      <c r="A39" t="n">
        <v>987</v>
      </c>
      <c r="B39" s="17" t="n">
        <v>32</v>
      </c>
      <c r="C39" s="7" t="n">
        <v>0</v>
      </c>
      <c r="D39" s="7" t="n">
        <v>65533</v>
      </c>
      <c r="E39" s="7" t="s">
        <v>24</v>
      </c>
      <c r="F39" s="7" t="s">
        <v>26</v>
      </c>
      <c r="G39" s="7" t="n">
        <v>0</v>
      </c>
    </row>
    <row r="40" spans="1:19">
      <c r="A40" t="s">
        <v>4</v>
      </c>
      <c r="B40" s="4" t="s">
        <v>5</v>
      </c>
      <c r="C40" s="4" t="s">
        <v>14</v>
      </c>
      <c r="D40" s="4" t="s">
        <v>10</v>
      </c>
      <c r="E40" s="4" t="s">
        <v>6</v>
      </c>
      <c r="F40" s="4" t="s">
        <v>6</v>
      </c>
      <c r="G40" s="4" t="s">
        <v>14</v>
      </c>
    </row>
    <row r="41" spans="1:19">
      <c r="A41" t="n">
        <v>1004</v>
      </c>
      <c r="B41" s="17" t="n">
        <v>32</v>
      </c>
      <c r="C41" s="7" t="n">
        <v>0</v>
      </c>
      <c r="D41" s="7" t="n">
        <v>65533</v>
      </c>
      <c r="E41" s="7" t="s">
        <v>24</v>
      </c>
      <c r="F41" s="7" t="s">
        <v>27</v>
      </c>
      <c r="G41" s="7" t="n">
        <v>0</v>
      </c>
    </row>
    <row r="42" spans="1:19">
      <c r="A42" t="s">
        <v>4</v>
      </c>
      <c r="B42" s="4" t="s">
        <v>5</v>
      </c>
      <c r="C42" s="4" t="s">
        <v>14</v>
      </c>
      <c r="D42" s="4" t="s">
        <v>10</v>
      </c>
      <c r="E42" s="4" t="s">
        <v>6</v>
      </c>
      <c r="F42" s="4" t="s">
        <v>6</v>
      </c>
      <c r="G42" s="4" t="s">
        <v>14</v>
      </c>
    </row>
    <row r="43" spans="1:19">
      <c r="A43" t="n">
        <v>1021</v>
      </c>
      <c r="B43" s="17" t="n">
        <v>32</v>
      </c>
      <c r="C43" s="7" t="n">
        <v>0</v>
      </c>
      <c r="D43" s="7" t="n">
        <v>65533</v>
      </c>
      <c r="E43" s="7" t="s">
        <v>24</v>
      </c>
      <c r="F43" s="7" t="s">
        <v>28</v>
      </c>
      <c r="G43" s="7" t="n">
        <v>0</v>
      </c>
    </row>
    <row r="44" spans="1:19">
      <c r="A44" t="s">
        <v>4</v>
      </c>
      <c r="B44" s="4" t="s">
        <v>5</v>
      </c>
      <c r="C44" s="4" t="s">
        <v>14</v>
      </c>
      <c r="D44" s="4" t="s">
        <v>10</v>
      </c>
      <c r="E44" s="4" t="s">
        <v>14</v>
      </c>
      <c r="F44" s="4" t="s">
        <v>10</v>
      </c>
      <c r="G44" s="4" t="s">
        <v>14</v>
      </c>
      <c r="H44" s="4" t="s">
        <v>14</v>
      </c>
      <c r="I44" s="4" t="s">
        <v>14</v>
      </c>
      <c r="J44" s="4" t="s">
        <v>21</v>
      </c>
    </row>
    <row r="45" spans="1:19">
      <c r="A45" t="n">
        <v>1038</v>
      </c>
      <c r="B45" s="11" t="n">
        <v>5</v>
      </c>
      <c r="C45" s="7" t="n">
        <v>30</v>
      </c>
      <c r="D45" s="7" t="n">
        <v>10229</v>
      </c>
      <c r="E45" s="7" t="n">
        <v>30</v>
      </c>
      <c r="F45" s="7" t="n">
        <v>10396</v>
      </c>
      <c r="G45" s="7" t="n">
        <v>8</v>
      </c>
      <c r="H45" s="7" t="n">
        <v>9</v>
      </c>
      <c r="I45" s="7" t="n">
        <v>1</v>
      </c>
      <c r="J45" s="12" t="n">
        <f t="normal" ca="1">A53</f>
        <v>0</v>
      </c>
    </row>
    <row r="46" spans="1:19">
      <c r="A46" t="s">
        <v>4</v>
      </c>
      <c r="B46" s="4" t="s">
        <v>5</v>
      </c>
      <c r="C46" s="4" t="s">
        <v>14</v>
      </c>
      <c r="D46" s="4" t="s">
        <v>6</v>
      </c>
      <c r="E46" s="4" t="s">
        <v>10</v>
      </c>
    </row>
    <row r="47" spans="1:19">
      <c r="A47" t="n">
        <v>1052</v>
      </c>
      <c r="B47" s="18" t="n">
        <v>91</v>
      </c>
      <c r="C47" s="7" t="n">
        <v>0</v>
      </c>
      <c r="D47" s="7" t="s">
        <v>29</v>
      </c>
      <c r="E47" s="7" t="n">
        <v>1</v>
      </c>
    </row>
    <row r="48" spans="1:19">
      <c r="A48" t="s">
        <v>4</v>
      </c>
      <c r="B48" s="4" t="s">
        <v>5</v>
      </c>
      <c r="C48" s="4" t="s">
        <v>14</v>
      </c>
      <c r="D48" s="4" t="s">
        <v>6</v>
      </c>
      <c r="E48" s="4" t="s">
        <v>10</v>
      </c>
      <c r="F48" s="4" t="s">
        <v>10</v>
      </c>
    </row>
    <row r="49" spans="1:15">
      <c r="A49" t="n">
        <v>1070</v>
      </c>
      <c r="B49" s="16" t="n">
        <v>74</v>
      </c>
      <c r="C49" s="7" t="n">
        <v>28</v>
      </c>
      <c r="D49" s="7" t="s">
        <v>29</v>
      </c>
      <c r="E49" s="7" t="n">
        <v>130</v>
      </c>
      <c r="F49" s="7" t="n">
        <v>10396</v>
      </c>
    </row>
    <row r="50" spans="1:15">
      <c r="A50" t="s">
        <v>4</v>
      </c>
      <c r="B50" s="4" t="s">
        <v>5</v>
      </c>
      <c r="C50" s="4" t="s">
        <v>21</v>
      </c>
    </row>
    <row r="51" spans="1:15">
      <c r="A51" t="n">
        <v>1090</v>
      </c>
      <c r="B51" s="15" t="n">
        <v>3</v>
      </c>
      <c r="C51" s="12" t="n">
        <f t="normal" ca="1">A55</f>
        <v>0</v>
      </c>
    </row>
    <row r="52" spans="1:15">
      <c r="A52" t="s">
        <v>4</v>
      </c>
      <c r="B52" s="4" t="s">
        <v>5</v>
      </c>
      <c r="C52" s="4" t="s">
        <v>14</v>
      </c>
      <c r="D52" s="4" t="s">
        <v>6</v>
      </c>
      <c r="E52" s="4" t="s">
        <v>10</v>
      </c>
    </row>
    <row r="53" spans="1:15">
      <c r="A53" t="n">
        <v>1095</v>
      </c>
      <c r="B53" s="18" t="n">
        <v>91</v>
      </c>
      <c r="C53" s="7" t="n">
        <v>1</v>
      </c>
      <c r="D53" s="7" t="s">
        <v>29</v>
      </c>
      <c r="E53" s="7" t="n">
        <v>1</v>
      </c>
    </row>
    <row r="54" spans="1:15">
      <c r="A54" t="s">
        <v>4</v>
      </c>
      <c r="B54" s="4" t="s">
        <v>5</v>
      </c>
      <c r="C54" s="4" t="s">
        <v>14</v>
      </c>
      <c r="D54" s="4" t="s">
        <v>6</v>
      </c>
    </row>
    <row r="55" spans="1:15">
      <c r="A55" t="n">
        <v>1113</v>
      </c>
      <c r="B55" s="8" t="n">
        <v>2</v>
      </c>
      <c r="C55" s="7" t="n">
        <v>11</v>
      </c>
      <c r="D55" s="7" t="s">
        <v>30</v>
      </c>
    </row>
    <row r="56" spans="1:15">
      <c r="A56" t="s">
        <v>4</v>
      </c>
      <c r="B56" s="4" t="s">
        <v>5</v>
      </c>
      <c r="C56" s="4" t="s">
        <v>14</v>
      </c>
      <c r="D56" s="4" t="s">
        <v>10</v>
      </c>
      <c r="E56" s="4" t="s">
        <v>10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9</v>
      </c>
      <c r="K56" s="4" t="s">
        <v>9</v>
      </c>
      <c r="L56" s="4" t="s">
        <v>9</v>
      </c>
      <c r="M56" s="4" t="s">
        <v>6</v>
      </c>
    </row>
    <row r="57" spans="1:15">
      <c r="A57" t="n">
        <v>1127</v>
      </c>
      <c r="B57" s="19" t="n">
        <v>124</v>
      </c>
      <c r="C57" s="7" t="n">
        <v>255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65535</v>
      </c>
      <c r="J57" s="7" t="n">
        <v>0</v>
      </c>
      <c r="K57" s="7" t="n">
        <v>0</v>
      </c>
      <c r="L57" s="7" t="n">
        <v>0</v>
      </c>
      <c r="M57" s="7" t="s">
        <v>13</v>
      </c>
    </row>
    <row r="58" spans="1:15">
      <c r="A58" t="s">
        <v>4</v>
      </c>
      <c r="B58" s="4" t="s">
        <v>5</v>
      </c>
    </row>
    <row r="59" spans="1:15">
      <c r="A59" t="n">
        <v>1154</v>
      </c>
      <c r="B59" s="5" t="n">
        <v>1</v>
      </c>
    </row>
    <row r="60" spans="1:15" s="3" customFormat="1" customHeight="0">
      <c r="A60" s="3" t="s">
        <v>2</v>
      </c>
      <c r="B60" s="3" t="s">
        <v>31</v>
      </c>
    </row>
    <row r="61" spans="1:15">
      <c r="A61" t="s">
        <v>4</v>
      </c>
      <c r="B61" s="4" t="s">
        <v>5</v>
      </c>
      <c r="C61" s="4" t="s">
        <v>14</v>
      </c>
      <c r="D61" s="4" t="s">
        <v>14</v>
      </c>
      <c r="E61" s="4" t="s">
        <v>14</v>
      </c>
      <c r="F61" s="4" t="s">
        <v>9</v>
      </c>
      <c r="G61" s="4" t="s">
        <v>14</v>
      </c>
      <c r="H61" s="4" t="s">
        <v>14</v>
      </c>
      <c r="I61" s="4" t="s">
        <v>21</v>
      </c>
    </row>
    <row r="62" spans="1:15">
      <c r="A62" t="n">
        <v>1156</v>
      </c>
      <c r="B62" s="11" t="n">
        <v>5</v>
      </c>
      <c r="C62" s="7" t="n">
        <v>35</v>
      </c>
      <c r="D62" s="7" t="n">
        <v>3</v>
      </c>
      <c r="E62" s="7" t="n">
        <v>0</v>
      </c>
      <c r="F62" s="7" t="n">
        <v>0</v>
      </c>
      <c r="G62" s="7" t="n">
        <v>2</v>
      </c>
      <c r="H62" s="7" t="n">
        <v>1</v>
      </c>
      <c r="I62" s="12" t="n">
        <f t="normal" ca="1">A66</f>
        <v>0</v>
      </c>
    </row>
    <row r="63" spans="1:15">
      <c r="A63" t="s">
        <v>4</v>
      </c>
      <c r="B63" s="4" t="s">
        <v>5</v>
      </c>
      <c r="C63" s="4" t="s">
        <v>21</v>
      </c>
    </row>
    <row r="64" spans="1:15">
      <c r="A64" t="n">
        <v>1170</v>
      </c>
      <c r="B64" s="15" t="n">
        <v>3</v>
      </c>
      <c r="C64" s="12" t="n">
        <f t="normal" ca="1">A88</f>
        <v>0</v>
      </c>
    </row>
    <row r="65" spans="1:13">
      <c r="A65" t="s">
        <v>4</v>
      </c>
      <c r="B65" s="4" t="s">
        <v>5</v>
      </c>
      <c r="C65" s="4" t="s">
        <v>14</v>
      </c>
      <c r="D65" s="4" t="s">
        <v>14</v>
      </c>
      <c r="E65" s="4" t="s">
        <v>14</v>
      </c>
      <c r="F65" s="4" t="s">
        <v>9</v>
      </c>
      <c r="G65" s="4" t="s">
        <v>14</v>
      </c>
      <c r="H65" s="4" t="s">
        <v>14</v>
      </c>
      <c r="I65" s="4" t="s">
        <v>21</v>
      </c>
    </row>
    <row r="66" spans="1:13">
      <c r="A66" t="n">
        <v>1175</v>
      </c>
      <c r="B66" s="11" t="n">
        <v>5</v>
      </c>
      <c r="C66" s="7" t="n">
        <v>35</v>
      </c>
      <c r="D66" s="7" t="n">
        <v>3</v>
      </c>
      <c r="E66" s="7" t="n">
        <v>0</v>
      </c>
      <c r="F66" s="7" t="n">
        <v>1</v>
      </c>
      <c r="G66" s="7" t="n">
        <v>2</v>
      </c>
      <c r="H66" s="7" t="n">
        <v>1</v>
      </c>
      <c r="I66" s="12" t="n">
        <f t="normal" ca="1">A70</f>
        <v>0</v>
      </c>
    </row>
    <row r="67" spans="1:13">
      <c r="A67" t="s">
        <v>4</v>
      </c>
      <c r="B67" s="4" t="s">
        <v>5</v>
      </c>
      <c r="C67" s="4" t="s">
        <v>21</v>
      </c>
    </row>
    <row r="68" spans="1:13">
      <c r="A68" t="n">
        <v>1189</v>
      </c>
      <c r="B68" s="15" t="n">
        <v>3</v>
      </c>
      <c r="C68" s="12" t="n">
        <f t="normal" ca="1">A88</f>
        <v>0</v>
      </c>
    </row>
    <row r="69" spans="1:13">
      <c r="A69" t="s">
        <v>4</v>
      </c>
      <c r="B69" s="4" t="s">
        <v>5</v>
      </c>
      <c r="C69" s="4" t="s">
        <v>14</v>
      </c>
      <c r="D69" s="4" t="s">
        <v>14</v>
      </c>
      <c r="E69" s="4" t="s">
        <v>14</v>
      </c>
      <c r="F69" s="4" t="s">
        <v>9</v>
      </c>
      <c r="G69" s="4" t="s">
        <v>14</v>
      </c>
      <c r="H69" s="4" t="s">
        <v>14</v>
      </c>
      <c r="I69" s="4" t="s">
        <v>21</v>
      </c>
    </row>
    <row r="70" spans="1:13">
      <c r="A70" t="n">
        <v>1194</v>
      </c>
      <c r="B70" s="11" t="n">
        <v>5</v>
      </c>
      <c r="C70" s="7" t="n">
        <v>35</v>
      </c>
      <c r="D70" s="7" t="n">
        <v>3</v>
      </c>
      <c r="E70" s="7" t="n">
        <v>0</v>
      </c>
      <c r="F70" s="7" t="n">
        <v>2</v>
      </c>
      <c r="G70" s="7" t="n">
        <v>2</v>
      </c>
      <c r="H70" s="7" t="n">
        <v>1</v>
      </c>
      <c r="I70" s="12" t="n">
        <f t="normal" ca="1">A74</f>
        <v>0</v>
      </c>
    </row>
    <row r="71" spans="1:13">
      <c r="A71" t="s">
        <v>4</v>
      </c>
      <c r="B71" s="4" t="s">
        <v>5</v>
      </c>
      <c r="C71" s="4" t="s">
        <v>21</v>
      </c>
    </row>
    <row r="72" spans="1:13">
      <c r="A72" t="n">
        <v>1208</v>
      </c>
      <c r="B72" s="15" t="n">
        <v>3</v>
      </c>
      <c r="C72" s="12" t="n">
        <f t="normal" ca="1">A88</f>
        <v>0</v>
      </c>
    </row>
    <row r="73" spans="1:13">
      <c r="A73" t="s">
        <v>4</v>
      </c>
      <c r="B73" s="4" t="s">
        <v>5</v>
      </c>
      <c r="C73" s="4" t="s">
        <v>14</v>
      </c>
      <c r="D73" s="4" t="s">
        <v>14</v>
      </c>
      <c r="E73" s="4" t="s">
        <v>14</v>
      </c>
      <c r="F73" s="4" t="s">
        <v>9</v>
      </c>
      <c r="G73" s="4" t="s">
        <v>14</v>
      </c>
      <c r="H73" s="4" t="s">
        <v>14</v>
      </c>
      <c r="I73" s="4" t="s">
        <v>21</v>
      </c>
    </row>
    <row r="74" spans="1:13">
      <c r="A74" t="n">
        <v>1213</v>
      </c>
      <c r="B74" s="11" t="n">
        <v>5</v>
      </c>
      <c r="C74" s="7" t="n">
        <v>35</v>
      </c>
      <c r="D74" s="7" t="n">
        <v>3</v>
      </c>
      <c r="E74" s="7" t="n">
        <v>0</v>
      </c>
      <c r="F74" s="7" t="n">
        <v>3</v>
      </c>
      <c r="G74" s="7" t="n">
        <v>2</v>
      </c>
      <c r="H74" s="7" t="n">
        <v>1</v>
      </c>
      <c r="I74" s="12" t="n">
        <f t="normal" ca="1">A78</f>
        <v>0</v>
      </c>
    </row>
    <row r="75" spans="1:13">
      <c r="A75" t="s">
        <v>4</v>
      </c>
      <c r="B75" s="4" t="s">
        <v>5</v>
      </c>
      <c r="C75" s="4" t="s">
        <v>21</v>
      </c>
    </row>
    <row r="76" spans="1:13">
      <c r="A76" t="n">
        <v>1227</v>
      </c>
      <c r="B76" s="15" t="n">
        <v>3</v>
      </c>
      <c r="C76" s="12" t="n">
        <f t="normal" ca="1">A88</f>
        <v>0</v>
      </c>
    </row>
    <row r="77" spans="1:13">
      <c r="A77" t="s">
        <v>4</v>
      </c>
      <c r="B77" s="4" t="s">
        <v>5</v>
      </c>
      <c r="C77" s="4" t="s">
        <v>14</v>
      </c>
      <c r="D77" s="4" t="s">
        <v>14</v>
      </c>
      <c r="E77" s="4" t="s">
        <v>14</v>
      </c>
      <c r="F77" s="4" t="s">
        <v>9</v>
      </c>
      <c r="G77" s="4" t="s">
        <v>14</v>
      </c>
      <c r="H77" s="4" t="s">
        <v>14</v>
      </c>
      <c r="I77" s="4" t="s">
        <v>21</v>
      </c>
    </row>
    <row r="78" spans="1:13">
      <c r="A78" t="n">
        <v>1232</v>
      </c>
      <c r="B78" s="11" t="n">
        <v>5</v>
      </c>
      <c r="C78" s="7" t="n">
        <v>35</v>
      </c>
      <c r="D78" s="7" t="n">
        <v>3</v>
      </c>
      <c r="E78" s="7" t="n">
        <v>0</v>
      </c>
      <c r="F78" s="7" t="n">
        <v>4</v>
      </c>
      <c r="G78" s="7" t="n">
        <v>2</v>
      </c>
      <c r="H78" s="7" t="n">
        <v>1</v>
      </c>
      <c r="I78" s="12" t="n">
        <f t="normal" ca="1">A82</f>
        <v>0</v>
      </c>
    </row>
    <row r="79" spans="1:13">
      <c r="A79" t="s">
        <v>4</v>
      </c>
      <c r="B79" s="4" t="s">
        <v>5</v>
      </c>
      <c r="C79" s="4" t="s">
        <v>21</v>
      </c>
    </row>
    <row r="80" spans="1:13">
      <c r="A80" t="n">
        <v>1246</v>
      </c>
      <c r="B80" s="15" t="n">
        <v>3</v>
      </c>
      <c r="C80" s="12" t="n">
        <f t="normal" ca="1">A88</f>
        <v>0</v>
      </c>
    </row>
    <row r="81" spans="1:9">
      <c r="A81" t="s">
        <v>4</v>
      </c>
      <c r="B81" s="4" t="s">
        <v>5</v>
      </c>
      <c r="C81" s="4" t="s">
        <v>14</v>
      </c>
      <c r="D81" s="4" t="s">
        <v>14</v>
      </c>
      <c r="E81" s="4" t="s">
        <v>14</v>
      </c>
      <c r="F81" s="4" t="s">
        <v>9</v>
      </c>
      <c r="G81" s="4" t="s">
        <v>14</v>
      </c>
      <c r="H81" s="4" t="s">
        <v>14</v>
      </c>
      <c r="I81" s="4" t="s">
        <v>21</v>
      </c>
    </row>
    <row r="82" spans="1:9">
      <c r="A82" t="n">
        <v>1251</v>
      </c>
      <c r="B82" s="11" t="n">
        <v>5</v>
      </c>
      <c r="C82" s="7" t="n">
        <v>35</v>
      </c>
      <c r="D82" s="7" t="n">
        <v>3</v>
      </c>
      <c r="E82" s="7" t="n">
        <v>0</v>
      </c>
      <c r="F82" s="7" t="n">
        <v>5</v>
      </c>
      <c r="G82" s="7" t="n">
        <v>2</v>
      </c>
      <c r="H82" s="7" t="n">
        <v>1</v>
      </c>
      <c r="I82" s="12" t="n">
        <f t="normal" ca="1">A86</f>
        <v>0</v>
      </c>
    </row>
    <row r="83" spans="1:9">
      <c r="A83" t="s">
        <v>4</v>
      </c>
      <c r="B83" s="4" t="s">
        <v>5</v>
      </c>
      <c r="C83" s="4" t="s">
        <v>21</v>
      </c>
    </row>
    <row r="84" spans="1:9">
      <c r="A84" t="n">
        <v>1265</v>
      </c>
      <c r="B84" s="15" t="n">
        <v>3</v>
      </c>
      <c r="C84" s="12" t="n">
        <f t="normal" ca="1">A88</f>
        <v>0</v>
      </c>
    </row>
    <row r="85" spans="1:9">
      <c r="A85" t="s">
        <v>4</v>
      </c>
      <c r="B85" s="4" t="s">
        <v>5</v>
      </c>
      <c r="C85" s="4" t="s">
        <v>14</v>
      </c>
      <c r="D85" s="4" t="s">
        <v>14</v>
      </c>
      <c r="E85" s="4" t="s">
        <v>14</v>
      </c>
      <c r="F85" s="4" t="s">
        <v>9</v>
      </c>
      <c r="G85" s="4" t="s">
        <v>14</v>
      </c>
      <c r="H85" s="4" t="s">
        <v>14</v>
      </c>
      <c r="I85" s="4" t="s">
        <v>21</v>
      </c>
    </row>
    <row r="86" spans="1:9">
      <c r="A86" t="n">
        <v>1270</v>
      </c>
      <c r="B86" s="11" t="n">
        <v>5</v>
      </c>
      <c r="C86" s="7" t="n">
        <v>35</v>
      </c>
      <c r="D86" s="7" t="n">
        <v>3</v>
      </c>
      <c r="E86" s="7" t="n">
        <v>0</v>
      </c>
      <c r="F86" s="7" t="n">
        <v>6</v>
      </c>
      <c r="G86" s="7" t="n">
        <v>2</v>
      </c>
      <c r="H86" s="7" t="n">
        <v>1</v>
      </c>
      <c r="I86" s="12" t="n">
        <f t="normal" ca="1">A88</f>
        <v>0</v>
      </c>
    </row>
    <row r="87" spans="1:9">
      <c r="A87" t="s">
        <v>4</v>
      </c>
      <c r="B87" s="4" t="s">
        <v>5</v>
      </c>
      <c r="C87" s="4" t="s">
        <v>14</v>
      </c>
      <c r="D87" s="4" t="s">
        <v>10</v>
      </c>
      <c r="E87" s="4" t="s">
        <v>6</v>
      </c>
      <c r="F87" s="4" t="s">
        <v>6</v>
      </c>
      <c r="G87" s="4" t="s">
        <v>14</v>
      </c>
    </row>
    <row r="88" spans="1:9">
      <c r="A88" t="n">
        <v>1284</v>
      </c>
      <c r="B88" s="17" t="n">
        <v>32</v>
      </c>
      <c r="C88" s="7" t="n">
        <v>0</v>
      </c>
      <c r="D88" s="7" t="n">
        <v>65533</v>
      </c>
      <c r="E88" s="7" t="s">
        <v>32</v>
      </c>
      <c r="F88" s="7" t="s">
        <v>33</v>
      </c>
      <c r="G88" s="7" t="n">
        <v>0</v>
      </c>
    </row>
    <row r="89" spans="1:9">
      <c r="A89" t="s">
        <v>4</v>
      </c>
      <c r="B89" s="4" t="s">
        <v>5</v>
      </c>
      <c r="C89" s="4" t="s">
        <v>14</v>
      </c>
      <c r="D89" s="4" t="s">
        <v>10</v>
      </c>
      <c r="E89" s="4" t="s">
        <v>6</v>
      </c>
      <c r="F89" s="4" t="s">
        <v>6</v>
      </c>
      <c r="G89" s="4" t="s">
        <v>14</v>
      </c>
    </row>
    <row r="90" spans="1:9">
      <c r="A90" t="n">
        <v>1304</v>
      </c>
      <c r="B90" s="17" t="n">
        <v>32</v>
      </c>
      <c r="C90" s="7" t="n">
        <v>0</v>
      </c>
      <c r="D90" s="7" t="n">
        <v>65533</v>
      </c>
      <c r="E90" s="7" t="s">
        <v>32</v>
      </c>
      <c r="F90" s="7" t="s">
        <v>34</v>
      </c>
      <c r="G90" s="7" t="n">
        <v>1</v>
      </c>
    </row>
    <row r="91" spans="1:9">
      <c r="A91" t="s">
        <v>4</v>
      </c>
      <c r="B91" s="4" t="s">
        <v>5</v>
      </c>
      <c r="C91" s="4" t="s">
        <v>14</v>
      </c>
      <c r="D91" s="4" t="s">
        <v>10</v>
      </c>
      <c r="E91" s="4" t="s">
        <v>6</v>
      </c>
      <c r="F91" s="4" t="s">
        <v>6</v>
      </c>
      <c r="G91" s="4" t="s">
        <v>14</v>
      </c>
    </row>
    <row r="92" spans="1:9">
      <c r="A92" t="n">
        <v>1323</v>
      </c>
      <c r="B92" s="17" t="n">
        <v>32</v>
      </c>
      <c r="C92" s="7" t="n">
        <v>0</v>
      </c>
      <c r="D92" s="7" t="n">
        <v>65533</v>
      </c>
      <c r="E92" s="7" t="s">
        <v>32</v>
      </c>
      <c r="F92" s="7" t="s">
        <v>35</v>
      </c>
      <c r="G92" s="7" t="n">
        <v>1</v>
      </c>
    </row>
    <row r="93" spans="1:9">
      <c r="A93" t="s">
        <v>4</v>
      </c>
      <c r="B93" s="4" t="s">
        <v>5</v>
      </c>
      <c r="C93" s="4" t="s">
        <v>14</v>
      </c>
      <c r="D93" s="4" t="s">
        <v>10</v>
      </c>
      <c r="E93" s="4" t="s">
        <v>6</v>
      </c>
      <c r="F93" s="4" t="s">
        <v>6</v>
      </c>
      <c r="G93" s="4" t="s">
        <v>14</v>
      </c>
    </row>
    <row r="94" spans="1:9">
      <c r="A94" t="n">
        <v>1339</v>
      </c>
      <c r="B94" s="17" t="n">
        <v>32</v>
      </c>
      <c r="C94" s="7" t="n">
        <v>0</v>
      </c>
      <c r="D94" s="7" t="n">
        <v>65533</v>
      </c>
      <c r="E94" s="7" t="s">
        <v>32</v>
      </c>
      <c r="F94" s="7" t="s">
        <v>36</v>
      </c>
      <c r="G94" s="7" t="n">
        <v>1</v>
      </c>
    </row>
    <row r="95" spans="1:9">
      <c r="A95" t="s">
        <v>4</v>
      </c>
      <c r="B95" s="4" t="s">
        <v>5</v>
      </c>
      <c r="C95" s="4" t="s">
        <v>14</v>
      </c>
      <c r="D95" s="4" t="s">
        <v>10</v>
      </c>
      <c r="E95" s="4" t="s">
        <v>6</v>
      </c>
      <c r="F95" s="4" t="s">
        <v>6</v>
      </c>
      <c r="G95" s="4" t="s">
        <v>14</v>
      </c>
    </row>
    <row r="96" spans="1:9">
      <c r="A96" t="n">
        <v>1355</v>
      </c>
      <c r="B96" s="17" t="n">
        <v>32</v>
      </c>
      <c r="C96" s="7" t="n">
        <v>0</v>
      </c>
      <c r="D96" s="7" t="n">
        <v>65533</v>
      </c>
      <c r="E96" s="7" t="s">
        <v>32</v>
      </c>
      <c r="F96" s="7" t="s">
        <v>37</v>
      </c>
      <c r="G96" s="7" t="n">
        <v>1</v>
      </c>
    </row>
    <row r="97" spans="1:9">
      <c r="A97" t="s">
        <v>4</v>
      </c>
      <c r="B97" s="4" t="s">
        <v>5</v>
      </c>
      <c r="C97" s="4" t="s">
        <v>14</v>
      </c>
      <c r="D97" s="4" t="s">
        <v>10</v>
      </c>
      <c r="E97" s="4" t="s">
        <v>6</v>
      </c>
      <c r="F97" s="4" t="s">
        <v>6</v>
      </c>
      <c r="G97" s="4" t="s">
        <v>14</v>
      </c>
    </row>
    <row r="98" spans="1:9">
      <c r="A98" t="n">
        <v>1371</v>
      </c>
      <c r="B98" s="17" t="n">
        <v>32</v>
      </c>
      <c r="C98" s="7" t="n">
        <v>0</v>
      </c>
      <c r="D98" s="7" t="n">
        <v>65533</v>
      </c>
      <c r="E98" s="7" t="s">
        <v>32</v>
      </c>
      <c r="F98" s="7" t="s">
        <v>38</v>
      </c>
      <c r="G98" s="7" t="n">
        <v>1</v>
      </c>
    </row>
    <row r="99" spans="1:9">
      <c r="A99" t="s">
        <v>4</v>
      </c>
      <c r="B99" s="4" t="s">
        <v>5</v>
      </c>
      <c r="C99" s="4" t="s">
        <v>14</v>
      </c>
      <c r="D99" s="4" t="s">
        <v>10</v>
      </c>
      <c r="E99" s="4" t="s">
        <v>6</v>
      </c>
      <c r="F99" s="4" t="s">
        <v>6</v>
      </c>
      <c r="G99" s="4" t="s">
        <v>14</v>
      </c>
    </row>
    <row r="100" spans="1:9">
      <c r="A100" t="n">
        <v>1387</v>
      </c>
      <c r="B100" s="17" t="n">
        <v>32</v>
      </c>
      <c r="C100" s="7" t="n">
        <v>0</v>
      </c>
      <c r="D100" s="7" t="n">
        <v>65533</v>
      </c>
      <c r="E100" s="7" t="s">
        <v>32</v>
      </c>
      <c r="F100" s="7" t="s">
        <v>39</v>
      </c>
      <c r="G100" s="7" t="n">
        <v>1</v>
      </c>
    </row>
    <row r="101" spans="1:9">
      <c r="A101" t="s">
        <v>4</v>
      </c>
      <c r="B101" s="4" t="s">
        <v>5</v>
      </c>
      <c r="C101" s="4" t="s">
        <v>14</v>
      </c>
      <c r="D101" s="4" t="s">
        <v>10</v>
      </c>
      <c r="E101" s="4" t="s">
        <v>14</v>
      </c>
      <c r="F101" s="4" t="s">
        <v>21</v>
      </c>
    </row>
    <row r="102" spans="1:9">
      <c r="A102" t="n">
        <v>1403</v>
      </c>
      <c r="B102" s="11" t="n">
        <v>5</v>
      </c>
      <c r="C102" s="7" t="n">
        <v>30</v>
      </c>
      <c r="D102" s="7" t="n">
        <v>10229</v>
      </c>
      <c r="E102" s="7" t="n">
        <v>1</v>
      </c>
      <c r="F102" s="12" t="n">
        <f t="normal" ca="1">A142</f>
        <v>0</v>
      </c>
    </row>
    <row r="103" spans="1:9">
      <c r="A103" t="s">
        <v>4</v>
      </c>
      <c r="B103" s="4" t="s">
        <v>5</v>
      </c>
      <c r="C103" s="4" t="s">
        <v>14</v>
      </c>
      <c r="D103" s="4" t="s">
        <v>6</v>
      </c>
      <c r="E103" s="4" t="s">
        <v>20</v>
      </c>
      <c r="F103" s="4" t="s">
        <v>20</v>
      </c>
      <c r="G103" s="4" t="s">
        <v>20</v>
      </c>
    </row>
    <row r="104" spans="1:9">
      <c r="A104" t="n">
        <v>1412</v>
      </c>
      <c r="B104" s="20" t="n">
        <v>94</v>
      </c>
      <c r="C104" s="7" t="n">
        <v>2</v>
      </c>
      <c r="D104" s="7" t="s">
        <v>40</v>
      </c>
      <c r="E104" s="7" t="n">
        <v>-12.3699998855591</v>
      </c>
      <c r="F104" s="7" t="n">
        <v>-3.94099998474121</v>
      </c>
      <c r="G104" s="7" t="n">
        <v>-101.194000244141</v>
      </c>
    </row>
    <row r="105" spans="1:9">
      <c r="A105" t="s">
        <v>4</v>
      </c>
      <c r="B105" s="4" t="s">
        <v>5</v>
      </c>
      <c r="C105" s="4" t="s">
        <v>14</v>
      </c>
      <c r="D105" s="4" t="s">
        <v>6</v>
      </c>
      <c r="E105" s="4" t="s">
        <v>20</v>
      </c>
      <c r="F105" s="4" t="s">
        <v>20</v>
      </c>
      <c r="G105" s="4" t="s">
        <v>20</v>
      </c>
    </row>
    <row r="106" spans="1:9">
      <c r="A106" t="n">
        <v>1436</v>
      </c>
      <c r="B106" s="20" t="n">
        <v>94</v>
      </c>
      <c r="C106" s="7" t="n">
        <v>2</v>
      </c>
      <c r="D106" s="7" t="s">
        <v>41</v>
      </c>
      <c r="E106" s="7" t="n">
        <v>13.6630001068115</v>
      </c>
      <c r="F106" s="7" t="n">
        <v>-3.94099998474121</v>
      </c>
      <c r="G106" s="7" t="n">
        <v>-102.343002319336</v>
      </c>
    </row>
    <row r="107" spans="1:9">
      <c r="A107" t="s">
        <v>4</v>
      </c>
      <c r="B107" s="4" t="s">
        <v>5</v>
      </c>
      <c r="C107" s="4" t="s">
        <v>6</v>
      </c>
      <c r="D107" s="4" t="s">
        <v>6</v>
      </c>
    </row>
    <row r="108" spans="1:9">
      <c r="A108" t="n">
        <v>1460</v>
      </c>
      <c r="B108" s="21" t="n">
        <v>70</v>
      </c>
      <c r="C108" s="7" t="s">
        <v>42</v>
      </c>
      <c r="D108" s="7" t="s">
        <v>43</v>
      </c>
    </row>
    <row r="109" spans="1:9">
      <c r="A109" t="s">
        <v>4</v>
      </c>
      <c r="B109" s="4" t="s">
        <v>5</v>
      </c>
      <c r="C109" s="4" t="s">
        <v>6</v>
      </c>
      <c r="D109" s="4" t="s">
        <v>6</v>
      </c>
    </row>
    <row r="110" spans="1:9">
      <c r="A110" t="n">
        <v>1479</v>
      </c>
      <c r="B110" s="21" t="n">
        <v>70</v>
      </c>
      <c r="C110" s="7" t="s">
        <v>44</v>
      </c>
      <c r="D110" s="7" t="s">
        <v>43</v>
      </c>
    </row>
    <row r="111" spans="1:9">
      <c r="A111" t="s">
        <v>4</v>
      </c>
      <c r="B111" s="4" t="s">
        <v>5</v>
      </c>
      <c r="C111" s="4" t="s">
        <v>6</v>
      </c>
      <c r="D111" s="4" t="s">
        <v>6</v>
      </c>
    </row>
    <row r="112" spans="1:9">
      <c r="A112" t="n">
        <v>1498</v>
      </c>
      <c r="B112" s="21" t="n">
        <v>70</v>
      </c>
      <c r="C112" s="7" t="s">
        <v>45</v>
      </c>
      <c r="D112" s="7" t="s">
        <v>43</v>
      </c>
    </row>
    <row r="113" spans="1:7">
      <c r="A113" t="s">
        <v>4</v>
      </c>
      <c r="B113" s="4" t="s">
        <v>5</v>
      </c>
      <c r="C113" s="4" t="s">
        <v>6</v>
      </c>
      <c r="D113" s="4" t="s">
        <v>6</v>
      </c>
    </row>
    <row r="114" spans="1:7">
      <c r="A114" t="n">
        <v>1517</v>
      </c>
      <c r="B114" s="21" t="n">
        <v>70</v>
      </c>
      <c r="C114" s="7" t="s">
        <v>46</v>
      </c>
      <c r="D114" s="7" t="s">
        <v>43</v>
      </c>
    </row>
    <row r="115" spans="1:7">
      <c r="A115" t="s">
        <v>4</v>
      </c>
      <c r="B115" s="4" t="s">
        <v>5</v>
      </c>
      <c r="C115" s="4" t="s">
        <v>6</v>
      </c>
      <c r="D115" s="4" t="s">
        <v>6</v>
      </c>
    </row>
    <row r="116" spans="1:7">
      <c r="A116" t="n">
        <v>1536</v>
      </c>
      <c r="B116" s="21" t="n">
        <v>70</v>
      </c>
      <c r="C116" s="7" t="s">
        <v>40</v>
      </c>
      <c r="D116" s="7" t="s">
        <v>43</v>
      </c>
    </row>
    <row r="117" spans="1:7">
      <c r="A117" t="s">
        <v>4</v>
      </c>
      <c r="B117" s="4" t="s">
        <v>5</v>
      </c>
      <c r="C117" s="4" t="s">
        <v>6</v>
      </c>
      <c r="D117" s="4" t="s">
        <v>6</v>
      </c>
    </row>
    <row r="118" spans="1:7">
      <c r="A118" t="n">
        <v>1555</v>
      </c>
      <c r="B118" s="21" t="n">
        <v>70</v>
      </c>
      <c r="C118" s="7" t="s">
        <v>47</v>
      </c>
      <c r="D118" s="7" t="s">
        <v>43</v>
      </c>
    </row>
    <row r="119" spans="1:7">
      <c r="A119" t="s">
        <v>4</v>
      </c>
      <c r="B119" s="4" t="s">
        <v>5</v>
      </c>
      <c r="C119" s="4" t="s">
        <v>6</v>
      </c>
      <c r="D119" s="4" t="s">
        <v>6</v>
      </c>
    </row>
    <row r="120" spans="1:7">
      <c r="A120" t="n">
        <v>1574</v>
      </c>
      <c r="B120" s="21" t="n">
        <v>70</v>
      </c>
      <c r="C120" s="7" t="s">
        <v>48</v>
      </c>
      <c r="D120" s="7" t="s">
        <v>43</v>
      </c>
    </row>
    <row r="121" spans="1:7">
      <c r="A121" t="s">
        <v>4</v>
      </c>
      <c r="B121" s="4" t="s">
        <v>5</v>
      </c>
      <c r="C121" s="4" t="s">
        <v>6</v>
      </c>
      <c r="D121" s="4" t="s">
        <v>6</v>
      </c>
    </row>
    <row r="122" spans="1:7">
      <c r="A122" t="n">
        <v>1593</v>
      </c>
      <c r="B122" s="21" t="n">
        <v>70</v>
      </c>
      <c r="C122" s="7" t="s">
        <v>49</v>
      </c>
      <c r="D122" s="7" t="s">
        <v>43</v>
      </c>
    </row>
    <row r="123" spans="1:7">
      <c r="A123" t="s">
        <v>4</v>
      </c>
      <c r="B123" s="4" t="s">
        <v>5</v>
      </c>
      <c r="C123" s="4" t="s">
        <v>6</v>
      </c>
      <c r="D123" s="4" t="s">
        <v>6</v>
      </c>
    </row>
    <row r="124" spans="1:7">
      <c r="A124" t="n">
        <v>1612</v>
      </c>
      <c r="B124" s="21" t="n">
        <v>70</v>
      </c>
      <c r="C124" s="7" t="s">
        <v>50</v>
      </c>
      <c r="D124" s="7" t="s">
        <v>43</v>
      </c>
    </row>
    <row r="125" spans="1:7">
      <c r="A125" t="s">
        <v>4</v>
      </c>
      <c r="B125" s="4" t="s">
        <v>5</v>
      </c>
      <c r="C125" s="4" t="s">
        <v>6</v>
      </c>
      <c r="D125" s="4" t="s">
        <v>6</v>
      </c>
    </row>
    <row r="126" spans="1:7">
      <c r="A126" t="n">
        <v>1631</v>
      </c>
      <c r="B126" s="21" t="n">
        <v>70</v>
      </c>
      <c r="C126" s="7" t="s">
        <v>41</v>
      </c>
      <c r="D126" s="7" t="s">
        <v>43</v>
      </c>
    </row>
    <row r="127" spans="1:7">
      <c r="A127" t="s">
        <v>4</v>
      </c>
      <c r="B127" s="4" t="s">
        <v>5</v>
      </c>
      <c r="C127" s="4" t="s">
        <v>6</v>
      </c>
      <c r="D127" s="4" t="s">
        <v>6</v>
      </c>
    </row>
    <row r="128" spans="1:7">
      <c r="A128" t="n">
        <v>1650</v>
      </c>
      <c r="B128" s="21" t="n">
        <v>70</v>
      </c>
      <c r="C128" s="7" t="s">
        <v>24</v>
      </c>
      <c r="D128" s="7" t="s">
        <v>51</v>
      </c>
    </row>
    <row r="129" spans="1:4">
      <c r="A129" t="s">
        <v>4</v>
      </c>
      <c r="B129" s="4" t="s">
        <v>5</v>
      </c>
      <c r="C129" s="4" t="s">
        <v>14</v>
      </c>
      <c r="D129" s="4" t="s">
        <v>6</v>
      </c>
      <c r="E129" s="4" t="s">
        <v>10</v>
      </c>
    </row>
    <row r="130" spans="1:4">
      <c r="A130" t="n">
        <v>1664</v>
      </c>
      <c r="B130" s="20" t="n">
        <v>94</v>
      </c>
      <c r="C130" s="7" t="n">
        <v>1</v>
      </c>
      <c r="D130" s="7" t="s">
        <v>24</v>
      </c>
      <c r="E130" s="7" t="n">
        <v>16</v>
      </c>
    </row>
    <row r="131" spans="1:4">
      <c r="A131" t="s">
        <v>4</v>
      </c>
      <c r="B131" s="4" t="s">
        <v>5</v>
      </c>
      <c r="C131" s="4" t="s">
        <v>14</v>
      </c>
      <c r="D131" s="4" t="s">
        <v>6</v>
      </c>
      <c r="E131" s="4" t="s">
        <v>10</v>
      </c>
    </row>
    <row r="132" spans="1:4">
      <c r="A132" t="n">
        <v>1673</v>
      </c>
      <c r="B132" s="20" t="n">
        <v>94</v>
      </c>
      <c r="C132" s="7" t="n">
        <v>0</v>
      </c>
      <c r="D132" s="7" t="s">
        <v>24</v>
      </c>
      <c r="E132" s="7" t="n">
        <v>512</v>
      </c>
    </row>
    <row r="133" spans="1:4">
      <c r="A133" t="s">
        <v>4</v>
      </c>
      <c r="B133" s="4" t="s">
        <v>5</v>
      </c>
      <c r="C133" s="4" t="s">
        <v>14</v>
      </c>
      <c r="D133" s="4" t="s">
        <v>6</v>
      </c>
      <c r="E133" s="4" t="s">
        <v>10</v>
      </c>
    </row>
    <row r="134" spans="1:4">
      <c r="A134" t="n">
        <v>1682</v>
      </c>
      <c r="B134" s="20" t="n">
        <v>94</v>
      </c>
      <c r="C134" s="7" t="n">
        <v>1</v>
      </c>
      <c r="D134" s="7" t="s">
        <v>24</v>
      </c>
      <c r="E134" s="7" t="n">
        <v>512</v>
      </c>
    </row>
    <row r="135" spans="1:4">
      <c r="A135" t="s">
        <v>4</v>
      </c>
      <c r="B135" s="4" t="s">
        <v>5</v>
      </c>
      <c r="C135" s="4" t="s">
        <v>14</v>
      </c>
      <c r="D135" s="4" t="s">
        <v>10</v>
      </c>
      <c r="E135" s="4" t="s">
        <v>6</v>
      </c>
      <c r="F135" s="4" t="s">
        <v>6</v>
      </c>
      <c r="G135" s="4" t="s">
        <v>14</v>
      </c>
    </row>
    <row r="136" spans="1:4">
      <c r="A136" t="n">
        <v>1691</v>
      </c>
      <c r="B136" s="17" t="n">
        <v>32</v>
      </c>
      <c r="C136" s="7" t="n">
        <v>0</v>
      </c>
      <c r="D136" s="7" t="n">
        <v>65533</v>
      </c>
      <c r="E136" s="7" t="s">
        <v>52</v>
      </c>
      <c r="F136" s="7" t="s">
        <v>53</v>
      </c>
      <c r="G136" s="7" t="n">
        <v>0</v>
      </c>
    </row>
    <row r="137" spans="1:4">
      <c r="A137" t="s">
        <v>4</v>
      </c>
      <c r="B137" s="4" t="s">
        <v>5</v>
      </c>
      <c r="C137" s="4" t="s">
        <v>14</v>
      </c>
      <c r="D137" s="4" t="s">
        <v>10</v>
      </c>
      <c r="E137" s="4" t="s">
        <v>6</v>
      </c>
      <c r="F137" s="4" t="s">
        <v>6</v>
      </c>
      <c r="G137" s="4" t="s">
        <v>14</v>
      </c>
    </row>
    <row r="138" spans="1:4">
      <c r="A138" t="n">
        <v>1718</v>
      </c>
      <c r="B138" s="17" t="n">
        <v>32</v>
      </c>
      <c r="C138" s="7" t="n">
        <v>0</v>
      </c>
      <c r="D138" s="7" t="n">
        <v>65533</v>
      </c>
      <c r="E138" s="7" t="s">
        <v>52</v>
      </c>
      <c r="F138" s="7" t="s">
        <v>54</v>
      </c>
      <c r="G138" s="7" t="n">
        <v>1</v>
      </c>
    </row>
    <row r="139" spans="1:4">
      <c r="A139" t="s">
        <v>4</v>
      </c>
      <c r="B139" s="4" t="s">
        <v>5</v>
      </c>
      <c r="C139" s="4" t="s">
        <v>21</v>
      </c>
    </row>
    <row r="140" spans="1:4">
      <c r="A140" t="n">
        <v>1745</v>
      </c>
      <c r="B140" s="15" t="n">
        <v>3</v>
      </c>
      <c r="C140" s="12" t="n">
        <f t="normal" ca="1">A170</f>
        <v>0</v>
      </c>
    </row>
    <row r="141" spans="1:4">
      <c r="A141" t="s">
        <v>4</v>
      </c>
      <c r="B141" s="4" t="s">
        <v>5</v>
      </c>
      <c r="C141" s="4" t="s">
        <v>14</v>
      </c>
      <c r="D141" s="4" t="s">
        <v>6</v>
      </c>
      <c r="E141" s="4" t="s">
        <v>10</v>
      </c>
    </row>
    <row r="142" spans="1:4">
      <c r="A142" t="n">
        <v>1750</v>
      </c>
      <c r="B142" s="20" t="n">
        <v>94</v>
      </c>
      <c r="C142" s="7" t="n">
        <v>1</v>
      </c>
      <c r="D142" s="7" t="s">
        <v>55</v>
      </c>
      <c r="E142" s="7" t="n">
        <v>1</v>
      </c>
    </row>
    <row r="143" spans="1:4">
      <c r="A143" t="s">
        <v>4</v>
      </c>
      <c r="B143" s="4" t="s">
        <v>5</v>
      </c>
      <c r="C143" s="4" t="s">
        <v>14</v>
      </c>
      <c r="D143" s="4" t="s">
        <v>6</v>
      </c>
      <c r="E143" s="4" t="s">
        <v>10</v>
      </c>
    </row>
    <row r="144" spans="1:4">
      <c r="A144" t="n">
        <v>1762</v>
      </c>
      <c r="B144" s="20" t="n">
        <v>94</v>
      </c>
      <c r="C144" s="7" t="n">
        <v>1</v>
      </c>
      <c r="D144" s="7" t="s">
        <v>55</v>
      </c>
      <c r="E144" s="7" t="n">
        <v>2</v>
      </c>
    </row>
    <row r="145" spans="1:7">
      <c r="A145" t="s">
        <v>4</v>
      </c>
      <c r="B145" s="4" t="s">
        <v>5</v>
      </c>
      <c r="C145" s="4" t="s">
        <v>14</v>
      </c>
      <c r="D145" s="4" t="s">
        <v>6</v>
      </c>
      <c r="E145" s="4" t="s">
        <v>10</v>
      </c>
    </row>
    <row r="146" spans="1:7">
      <c r="A146" t="n">
        <v>1774</v>
      </c>
      <c r="B146" s="20" t="n">
        <v>94</v>
      </c>
      <c r="C146" s="7" t="n">
        <v>0</v>
      </c>
      <c r="D146" s="7" t="s">
        <v>55</v>
      </c>
      <c r="E146" s="7" t="n">
        <v>4</v>
      </c>
    </row>
    <row r="147" spans="1:7">
      <c r="A147" t="s">
        <v>4</v>
      </c>
      <c r="B147" s="4" t="s">
        <v>5</v>
      </c>
      <c r="C147" s="4" t="s">
        <v>14</v>
      </c>
      <c r="D147" s="4" t="s">
        <v>6</v>
      </c>
      <c r="E147" s="4" t="s">
        <v>10</v>
      </c>
    </row>
    <row r="148" spans="1:7">
      <c r="A148" t="n">
        <v>1786</v>
      </c>
      <c r="B148" s="20" t="n">
        <v>94</v>
      </c>
      <c r="C148" s="7" t="n">
        <v>1</v>
      </c>
      <c r="D148" s="7" t="s">
        <v>56</v>
      </c>
      <c r="E148" s="7" t="n">
        <v>1</v>
      </c>
    </row>
    <row r="149" spans="1:7">
      <c r="A149" t="s">
        <v>4</v>
      </c>
      <c r="B149" s="4" t="s">
        <v>5</v>
      </c>
      <c r="C149" s="4" t="s">
        <v>14</v>
      </c>
      <c r="D149" s="4" t="s">
        <v>6</v>
      </c>
      <c r="E149" s="4" t="s">
        <v>10</v>
      </c>
    </row>
    <row r="150" spans="1:7">
      <c r="A150" t="n">
        <v>1798</v>
      </c>
      <c r="B150" s="20" t="n">
        <v>94</v>
      </c>
      <c r="C150" s="7" t="n">
        <v>1</v>
      </c>
      <c r="D150" s="7" t="s">
        <v>56</v>
      </c>
      <c r="E150" s="7" t="n">
        <v>2</v>
      </c>
    </row>
    <row r="151" spans="1:7">
      <c r="A151" t="s">
        <v>4</v>
      </c>
      <c r="B151" s="4" t="s">
        <v>5</v>
      </c>
      <c r="C151" s="4" t="s">
        <v>14</v>
      </c>
      <c r="D151" s="4" t="s">
        <v>6</v>
      </c>
      <c r="E151" s="4" t="s">
        <v>10</v>
      </c>
    </row>
    <row r="152" spans="1:7">
      <c r="A152" t="n">
        <v>1810</v>
      </c>
      <c r="B152" s="20" t="n">
        <v>94</v>
      </c>
      <c r="C152" s="7" t="n">
        <v>0</v>
      </c>
      <c r="D152" s="7" t="s">
        <v>56</v>
      </c>
      <c r="E152" s="7" t="n">
        <v>4</v>
      </c>
    </row>
    <row r="153" spans="1:7">
      <c r="A153" t="s">
        <v>4</v>
      </c>
      <c r="B153" s="4" t="s">
        <v>5</v>
      </c>
      <c r="C153" s="4" t="s">
        <v>14</v>
      </c>
      <c r="D153" s="4" t="s">
        <v>6</v>
      </c>
      <c r="E153" s="4" t="s">
        <v>10</v>
      </c>
    </row>
    <row r="154" spans="1:7">
      <c r="A154" t="n">
        <v>1822</v>
      </c>
      <c r="B154" s="20" t="n">
        <v>94</v>
      </c>
      <c r="C154" s="7" t="n">
        <v>1</v>
      </c>
      <c r="D154" s="7" t="s">
        <v>57</v>
      </c>
      <c r="E154" s="7" t="n">
        <v>1</v>
      </c>
    </row>
    <row r="155" spans="1:7">
      <c r="A155" t="s">
        <v>4</v>
      </c>
      <c r="B155" s="4" t="s">
        <v>5</v>
      </c>
      <c r="C155" s="4" t="s">
        <v>14</v>
      </c>
      <c r="D155" s="4" t="s">
        <v>6</v>
      </c>
      <c r="E155" s="4" t="s">
        <v>10</v>
      </c>
    </row>
    <row r="156" spans="1:7">
      <c r="A156" t="n">
        <v>1834</v>
      </c>
      <c r="B156" s="20" t="n">
        <v>94</v>
      </c>
      <c r="C156" s="7" t="n">
        <v>1</v>
      </c>
      <c r="D156" s="7" t="s">
        <v>57</v>
      </c>
      <c r="E156" s="7" t="n">
        <v>2</v>
      </c>
    </row>
    <row r="157" spans="1:7">
      <c r="A157" t="s">
        <v>4</v>
      </c>
      <c r="B157" s="4" t="s">
        <v>5</v>
      </c>
      <c r="C157" s="4" t="s">
        <v>14</v>
      </c>
      <c r="D157" s="4" t="s">
        <v>6</v>
      </c>
      <c r="E157" s="4" t="s">
        <v>10</v>
      </c>
    </row>
    <row r="158" spans="1:7">
      <c r="A158" t="n">
        <v>1846</v>
      </c>
      <c r="B158" s="20" t="n">
        <v>94</v>
      </c>
      <c r="C158" s="7" t="n">
        <v>0</v>
      </c>
      <c r="D158" s="7" t="s">
        <v>57</v>
      </c>
      <c r="E158" s="7" t="n">
        <v>4</v>
      </c>
    </row>
    <row r="159" spans="1:7">
      <c r="A159" t="s">
        <v>4</v>
      </c>
      <c r="B159" s="4" t="s">
        <v>5</v>
      </c>
      <c r="C159" s="4" t="s">
        <v>14</v>
      </c>
      <c r="D159" s="4" t="s">
        <v>6</v>
      </c>
      <c r="E159" s="4" t="s">
        <v>10</v>
      </c>
    </row>
    <row r="160" spans="1:7">
      <c r="A160" t="n">
        <v>1858</v>
      </c>
      <c r="B160" s="20" t="n">
        <v>94</v>
      </c>
      <c r="C160" s="7" t="n">
        <v>1</v>
      </c>
      <c r="D160" s="7" t="s">
        <v>58</v>
      </c>
      <c r="E160" s="7" t="n">
        <v>1</v>
      </c>
    </row>
    <row r="161" spans="1:5">
      <c r="A161" t="s">
        <v>4</v>
      </c>
      <c r="B161" s="4" t="s">
        <v>5</v>
      </c>
      <c r="C161" s="4" t="s">
        <v>14</v>
      </c>
      <c r="D161" s="4" t="s">
        <v>6</v>
      </c>
      <c r="E161" s="4" t="s">
        <v>10</v>
      </c>
    </row>
    <row r="162" spans="1:5">
      <c r="A162" t="n">
        <v>1870</v>
      </c>
      <c r="B162" s="20" t="n">
        <v>94</v>
      </c>
      <c r="C162" s="7" t="n">
        <v>1</v>
      </c>
      <c r="D162" s="7" t="s">
        <v>58</v>
      </c>
      <c r="E162" s="7" t="n">
        <v>2</v>
      </c>
    </row>
    <row r="163" spans="1:5">
      <c r="A163" t="s">
        <v>4</v>
      </c>
      <c r="B163" s="4" t="s">
        <v>5</v>
      </c>
      <c r="C163" s="4" t="s">
        <v>14</v>
      </c>
      <c r="D163" s="4" t="s">
        <v>6</v>
      </c>
      <c r="E163" s="4" t="s">
        <v>10</v>
      </c>
    </row>
    <row r="164" spans="1:5">
      <c r="A164" t="n">
        <v>1882</v>
      </c>
      <c r="B164" s="20" t="n">
        <v>94</v>
      </c>
      <c r="C164" s="7" t="n">
        <v>0</v>
      </c>
      <c r="D164" s="7" t="s">
        <v>58</v>
      </c>
      <c r="E164" s="7" t="n">
        <v>4</v>
      </c>
    </row>
    <row r="165" spans="1:5">
      <c r="A165" t="s">
        <v>4</v>
      </c>
      <c r="B165" s="4" t="s">
        <v>5</v>
      </c>
      <c r="C165" s="4" t="s">
        <v>14</v>
      </c>
      <c r="D165" s="4" t="s">
        <v>10</v>
      </c>
      <c r="E165" s="4" t="s">
        <v>6</v>
      </c>
      <c r="F165" s="4" t="s">
        <v>6</v>
      </c>
      <c r="G165" s="4" t="s">
        <v>14</v>
      </c>
    </row>
    <row r="166" spans="1:5">
      <c r="A166" t="n">
        <v>1894</v>
      </c>
      <c r="B166" s="17" t="n">
        <v>32</v>
      </c>
      <c r="C166" s="7" t="n">
        <v>0</v>
      </c>
      <c r="D166" s="7" t="n">
        <v>65533</v>
      </c>
      <c r="E166" s="7" t="s">
        <v>52</v>
      </c>
      <c r="F166" s="7" t="s">
        <v>53</v>
      </c>
      <c r="G166" s="7" t="n">
        <v>1</v>
      </c>
    </row>
    <row r="167" spans="1:5">
      <c r="A167" t="s">
        <v>4</v>
      </c>
      <c r="B167" s="4" t="s">
        <v>5</v>
      </c>
      <c r="C167" s="4" t="s">
        <v>14</v>
      </c>
      <c r="D167" s="4" t="s">
        <v>10</v>
      </c>
      <c r="E167" s="4" t="s">
        <v>6</v>
      </c>
      <c r="F167" s="4" t="s">
        <v>6</v>
      </c>
      <c r="G167" s="4" t="s">
        <v>14</v>
      </c>
    </row>
    <row r="168" spans="1:5">
      <c r="A168" t="n">
        <v>1921</v>
      </c>
      <c r="B168" s="17" t="n">
        <v>32</v>
      </c>
      <c r="C168" s="7" t="n">
        <v>0</v>
      </c>
      <c r="D168" s="7" t="n">
        <v>65533</v>
      </c>
      <c r="E168" s="7" t="s">
        <v>52</v>
      </c>
      <c r="F168" s="7" t="s">
        <v>54</v>
      </c>
      <c r="G168" s="7" t="n">
        <v>0</v>
      </c>
    </row>
    <row r="169" spans="1:5">
      <c r="A169" t="s">
        <v>4</v>
      </c>
      <c r="B169" s="4" t="s">
        <v>5</v>
      </c>
    </row>
    <row r="170" spans="1:5">
      <c r="A170" t="n">
        <v>1948</v>
      </c>
      <c r="B170" s="5" t="n">
        <v>1</v>
      </c>
    </row>
    <row r="171" spans="1:5" s="3" customFormat="1" customHeight="0">
      <c r="A171" s="3" t="s">
        <v>2</v>
      </c>
      <c r="B171" s="3" t="s">
        <v>59</v>
      </c>
    </row>
    <row r="172" spans="1:5">
      <c r="A172" t="s">
        <v>4</v>
      </c>
      <c r="B172" s="4" t="s">
        <v>5</v>
      </c>
      <c r="C172" s="4" t="s">
        <v>14</v>
      </c>
      <c r="D172" s="4" t="s">
        <v>10</v>
      </c>
      <c r="E172" s="4" t="s">
        <v>14</v>
      </c>
      <c r="F172" s="4" t="s">
        <v>21</v>
      </c>
    </row>
    <row r="173" spans="1:5">
      <c r="A173" t="n">
        <v>1952</v>
      </c>
      <c r="B173" s="11" t="n">
        <v>5</v>
      </c>
      <c r="C173" s="7" t="n">
        <v>30</v>
      </c>
      <c r="D173" s="7" t="n">
        <v>6753</v>
      </c>
      <c r="E173" s="7" t="n">
        <v>1</v>
      </c>
      <c r="F173" s="12" t="n">
        <f t="normal" ca="1">A179</f>
        <v>0</v>
      </c>
    </row>
    <row r="174" spans="1:5">
      <c r="A174" t="s">
        <v>4</v>
      </c>
      <c r="B174" s="4" t="s">
        <v>5</v>
      </c>
      <c r="C174" s="4" t="s">
        <v>10</v>
      </c>
    </row>
    <row r="175" spans="1:5">
      <c r="A175" t="n">
        <v>1961</v>
      </c>
      <c r="B175" s="22" t="n">
        <v>13</v>
      </c>
      <c r="C175" s="7" t="n">
        <v>6753</v>
      </c>
    </row>
    <row r="176" spans="1:5">
      <c r="A176" t="s">
        <v>4</v>
      </c>
      <c r="B176" s="4" t="s">
        <v>5</v>
      </c>
      <c r="C176" s="4" t="s">
        <v>10</v>
      </c>
      <c r="D176" s="4" t="s">
        <v>14</v>
      </c>
      <c r="E176" s="4" t="s">
        <v>14</v>
      </c>
      <c r="F176" s="4" t="s">
        <v>6</v>
      </c>
    </row>
    <row r="177" spans="1:7">
      <c r="A177" t="n">
        <v>1964</v>
      </c>
      <c r="B177" s="23" t="n">
        <v>20</v>
      </c>
      <c r="C177" s="7" t="n">
        <v>65533</v>
      </c>
      <c r="D177" s="7" t="n">
        <v>0</v>
      </c>
      <c r="E177" s="7" t="n">
        <v>11</v>
      </c>
      <c r="F177" s="7" t="s">
        <v>60</v>
      </c>
    </row>
    <row r="178" spans="1:7">
      <c r="A178" t="s">
        <v>4</v>
      </c>
      <c r="B178" s="4" t="s">
        <v>5</v>
      </c>
      <c r="C178" s="4" t="s">
        <v>14</v>
      </c>
      <c r="D178" s="4" t="s">
        <v>14</v>
      </c>
    </row>
    <row r="179" spans="1:7">
      <c r="A179" t="n">
        <v>1980</v>
      </c>
      <c r="B179" s="9" t="n">
        <v>162</v>
      </c>
      <c r="C179" s="7" t="n">
        <v>0</v>
      </c>
      <c r="D179" s="7" t="n">
        <v>1</v>
      </c>
    </row>
    <row r="180" spans="1:7">
      <c r="A180" t="s">
        <v>4</v>
      </c>
      <c r="B180" s="4" t="s">
        <v>5</v>
      </c>
    </row>
    <row r="181" spans="1:7">
      <c r="A181" t="n">
        <v>1983</v>
      </c>
      <c r="B181" s="5" t="n">
        <v>1</v>
      </c>
    </row>
    <row r="182" spans="1:7" s="3" customFormat="1" customHeight="0">
      <c r="A182" s="3" t="s">
        <v>2</v>
      </c>
      <c r="B182" s="3" t="s">
        <v>61</v>
      </c>
    </row>
    <row r="183" spans="1:7">
      <c r="A183" t="s">
        <v>4</v>
      </c>
      <c r="B183" s="4" t="s">
        <v>5</v>
      </c>
      <c r="C183" s="4" t="s">
        <v>14</v>
      </c>
      <c r="D183" s="4" t="s">
        <v>6</v>
      </c>
    </row>
    <row r="184" spans="1:7">
      <c r="A184" t="n">
        <v>1984</v>
      </c>
      <c r="B184" s="8" t="n">
        <v>2</v>
      </c>
      <c r="C184" s="7" t="n">
        <v>10</v>
      </c>
      <c r="D184" s="7" t="s">
        <v>62</v>
      </c>
    </row>
    <row r="185" spans="1:7">
      <c r="A185" t="s">
        <v>4</v>
      </c>
      <c r="B185" s="4" t="s">
        <v>5</v>
      </c>
    </row>
    <row r="186" spans="1:7">
      <c r="A186" t="n">
        <v>1998</v>
      </c>
      <c r="B186" s="5" t="n">
        <v>1</v>
      </c>
    </row>
    <row r="187" spans="1:7" s="3" customFormat="1" customHeight="0">
      <c r="A187" s="3" t="s">
        <v>2</v>
      </c>
      <c r="B187" s="3" t="s">
        <v>63</v>
      </c>
    </row>
    <row r="188" spans="1:7">
      <c r="A188" t="s">
        <v>4</v>
      </c>
      <c r="B188" s="4" t="s">
        <v>5</v>
      </c>
      <c r="C188" s="4" t="s">
        <v>14</v>
      </c>
      <c r="D188" s="4" t="s">
        <v>10</v>
      </c>
    </row>
    <row r="189" spans="1:7">
      <c r="A189" t="n">
        <v>2000</v>
      </c>
      <c r="B189" s="24" t="n">
        <v>22</v>
      </c>
      <c r="C189" s="7" t="n">
        <v>20</v>
      </c>
      <c r="D189" s="7" t="n">
        <v>0</v>
      </c>
    </row>
    <row r="190" spans="1:7">
      <c r="A190" t="s">
        <v>4</v>
      </c>
      <c r="B190" s="4" t="s">
        <v>5</v>
      </c>
      <c r="C190" s="4" t="s">
        <v>14</v>
      </c>
      <c r="D190" s="4" t="s">
        <v>14</v>
      </c>
      <c r="E190" s="4" t="s">
        <v>9</v>
      </c>
      <c r="F190" s="4" t="s">
        <v>14</v>
      </c>
      <c r="G190" s="4" t="s">
        <v>14</v>
      </c>
    </row>
    <row r="191" spans="1:7">
      <c r="A191" t="n">
        <v>2004</v>
      </c>
      <c r="B191" s="25" t="n">
        <v>18</v>
      </c>
      <c r="C191" s="7" t="n">
        <v>1</v>
      </c>
      <c r="D191" s="7" t="n">
        <v>0</v>
      </c>
      <c r="E191" s="7" t="n">
        <v>1</v>
      </c>
      <c r="F191" s="7" t="n">
        <v>19</v>
      </c>
      <c r="G191" s="7" t="n">
        <v>1</v>
      </c>
    </row>
    <row r="192" spans="1:7">
      <c r="A192" t="s">
        <v>4</v>
      </c>
      <c r="B192" s="4" t="s">
        <v>5</v>
      </c>
      <c r="C192" s="4" t="s">
        <v>14</v>
      </c>
      <c r="D192" s="4" t="s">
        <v>14</v>
      </c>
      <c r="E192" s="4" t="s">
        <v>9</v>
      </c>
      <c r="F192" s="4" t="s">
        <v>14</v>
      </c>
      <c r="G192" s="4" t="s">
        <v>14</v>
      </c>
    </row>
    <row r="193" spans="1:7">
      <c r="A193" t="n">
        <v>2013</v>
      </c>
      <c r="B193" s="25" t="n">
        <v>18</v>
      </c>
      <c r="C193" s="7" t="n">
        <v>2</v>
      </c>
      <c r="D193" s="7" t="n">
        <v>0</v>
      </c>
      <c r="E193" s="7" t="n">
        <v>2</v>
      </c>
      <c r="F193" s="7" t="n">
        <v>19</v>
      </c>
      <c r="G193" s="7" t="n">
        <v>1</v>
      </c>
    </row>
    <row r="194" spans="1:7">
      <c r="A194" t="s">
        <v>4</v>
      </c>
      <c r="B194" s="4" t="s">
        <v>5</v>
      </c>
      <c r="C194" s="4" t="s">
        <v>14</v>
      </c>
      <c r="D194" s="4" t="s">
        <v>6</v>
      </c>
    </row>
    <row r="195" spans="1:7">
      <c r="A195" t="n">
        <v>2022</v>
      </c>
      <c r="B195" s="8" t="n">
        <v>2</v>
      </c>
      <c r="C195" s="7" t="n">
        <v>10</v>
      </c>
      <c r="D195" s="7" t="s">
        <v>64</v>
      </c>
    </row>
    <row r="196" spans="1:7">
      <c r="A196" t="s">
        <v>4</v>
      </c>
      <c r="B196" s="4" t="s">
        <v>5</v>
      </c>
      <c r="C196" s="4" t="s">
        <v>14</v>
      </c>
      <c r="D196" s="4" t="s">
        <v>6</v>
      </c>
    </row>
    <row r="197" spans="1:7">
      <c r="A197" t="n">
        <v>2038</v>
      </c>
      <c r="B197" s="8" t="n">
        <v>2</v>
      </c>
      <c r="C197" s="7" t="n">
        <v>10</v>
      </c>
      <c r="D197" s="7" t="s">
        <v>65</v>
      </c>
    </row>
    <row r="198" spans="1:7">
      <c r="A198" t="s">
        <v>4</v>
      </c>
      <c r="B198" s="4" t="s">
        <v>5</v>
      </c>
      <c r="C198" s="4" t="s">
        <v>10</v>
      </c>
    </row>
    <row r="199" spans="1:7">
      <c r="A199" t="n">
        <v>2061</v>
      </c>
      <c r="B199" s="26" t="n">
        <v>16</v>
      </c>
      <c r="C199" s="7" t="n">
        <v>0</v>
      </c>
    </row>
    <row r="200" spans="1:7">
      <c r="A200" t="s">
        <v>4</v>
      </c>
      <c r="B200" s="4" t="s">
        <v>5</v>
      </c>
      <c r="C200" s="4" t="s">
        <v>14</v>
      </c>
      <c r="D200" s="4" t="s">
        <v>6</v>
      </c>
    </row>
    <row r="201" spans="1:7">
      <c r="A201" t="n">
        <v>2064</v>
      </c>
      <c r="B201" s="8" t="n">
        <v>2</v>
      </c>
      <c r="C201" s="7" t="n">
        <v>10</v>
      </c>
      <c r="D201" s="7" t="s">
        <v>66</v>
      </c>
    </row>
    <row r="202" spans="1:7">
      <c r="A202" t="s">
        <v>4</v>
      </c>
      <c r="B202" s="4" t="s">
        <v>5</v>
      </c>
      <c r="C202" s="4" t="s">
        <v>10</v>
      </c>
    </row>
    <row r="203" spans="1:7">
      <c r="A203" t="n">
        <v>2082</v>
      </c>
      <c r="B203" s="26" t="n">
        <v>16</v>
      </c>
      <c r="C203" s="7" t="n">
        <v>0</v>
      </c>
    </row>
    <row r="204" spans="1:7">
      <c r="A204" t="s">
        <v>4</v>
      </c>
      <c r="B204" s="4" t="s">
        <v>5</v>
      </c>
      <c r="C204" s="4" t="s">
        <v>14</v>
      </c>
      <c r="D204" s="4" t="s">
        <v>6</v>
      </c>
    </row>
    <row r="205" spans="1:7">
      <c r="A205" t="n">
        <v>2085</v>
      </c>
      <c r="B205" s="8" t="n">
        <v>2</v>
      </c>
      <c r="C205" s="7" t="n">
        <v>10</v>
      </c>
      <c r="D205" s="7" t="s">
        <v>67</v>
      </c>
    </row>
    <row r="206" spans="1:7">
      <c r="A206" t="s">
        <v>4</v>
      </c>
      <c r="B206" s="4" t="s">
        <v>5</v>
      </c>
      <c r="C206" s="4" t="s">
        <v>10</v>
      </c>
    </row>
    <row r="207" spans="1:7">
      <c r="A207" t="n">
        <v>2104</v>
      </c>
      <c r="B207" s="26" t="n">
        <v>16</v>
      </c>
      <c r="C207" s="7" t="n">
        <v>0</v>
      </c>
    </row>
    <row r="208" spans="1:7">
      <c r="A208" t="s">
        <v>4</v>
      </c>
      <c r="B208" s="4" t="s">
        <v>5</v>
      </c>
      <c r="C208" s="4" t="s">
        <v>14</v>
      </c>
    </row>
    <row r="209" spans="1:7">
      <c r="A209" t="n">
        <v>2107</v>
      </c>
      <c r="B209" s="27" t="n">
        <v>23</v>
      </c>
      <c r="C209" s="7" t="n">
        <v>20</v>
      </c>
    </row>
    <row r="210" spans="1:7">
      <c r="A210" t="s">
        <v>4</v>
      </c>
      <c r="B210" s="4" t="s">
        <v>5</v>
      </c>
    </row>
    <row r="211" spans="1:7">
      <c r="A211" t="n">
        <v>2109</v>
      </c>
      <c r="B211" s="5" t="n">
        <v>1</v>
      </c>
    </row>
    <row r="212" spans="1:7" s="3" customFormat="1" customHeight="0">
      <c r="A212" s="3" t="s">
        <v>2</v>
      </c>
      <c r="B212" s="3" t="s">
        <v>68</v>
      </c>
    </row>
    <row r="213" spans="1:7">
      <c r="A213" t="s">
        <v>4</v>
      </c>
      <c r="B213" s="4" t="s">
        <v>5</v>
      </c>
      <c r="C213" s="4" t="s">
        <v>14</v>
      </c>
      <c r="D213" s="4" t="s">
        <v>10</v>
      </c>
      <c r="E213" s="4" t="s">
        <v>20</v>
      </c>
    </row>
    <row r="214" spans="1:7">
      <c r="A214" t="n">
        <v>2112</v>
      </c>
      <c r="B214" s="28" t="n">
        <v>58</v>
      </c>
      <c r="C214" s="7" t="n">
        <v>0</v>
      </c>
      <c r="D214" s="7" t="n">
        <v>1000</v>
      </c>
      <c r="E214" s="7" t="n">
        <v>1</v>
      </c>
    </row>
    <row r="215" spans="1:7">
      <c r="A215" t="s">
        <v>4</v>
      </c>
      <c r="B215" s="4" t="s">
        <v>5</v>
      </c>
      <c r="C215" s="4" t="s">
        <v>14</v>
      </c>
      <c r="D215" s="4" t="s">
        <v>10</v>
      </c>
    </row>
    <row r="216" spans="1:7">
      <c r="A216" t="n">
        <v>2120</v>
      </c>
      <c r="B216" s="28" t="n">
        <v>58</v>
      </c>
      <c r="C216" s="7" t="n">
        <v>255</v>
      </c>
      <c r="D216" s="7" t="n">
        <v>0</v>
      </c>
    </row>
    <row r="217" spans="1:7">
      <c r="A217" t="s">
        <v>4</v>
      </c>
      <c r="B217" s="4" t="s">
        <v>5</v>
      </c>
      <c r="C217" s="4" t="s">
        <v>14</v>
      </c>
    </row>
    <row r="218" spans="1:7">
      <c r="A218" t="n">
        <v>2124</v>
      </c>
      <c r="B218" s="29" t="n">
        <v>176</v>
      </c>
      <c r="C218" s="7" t="n">
        <v>10</v>
      </c>
    </row>
    <row r="219" spans="1:7">
      <c r="A219" t="s">
        <v>4</v>
      </c>
      <c r="B219" s="4" t="s">
        <v>5</v>
      </c>
      <c r="C219" s="4" t="s">
        <v>14</v>
      </c>
    </row>
    <row r="220" spans="1:7">
      <c r="A220" t="n">
        <v>2126</v>
      </c>
      <c r="B220" s="29" t="n">
        <v>176</v>
      </c>
      <c r="C220" s="7" t="n">
        <v>11</v>
      </c>
    </row>
    <row r="221" spans="1:7">
      <c r="A221" t="s">
        <v>4</v>
      </c>
      <c r="B221" s="4" t="s">
        <v>5</v>
      </c>
      <c r="C221" s="4" t="s">
        <v>14</v>
      </c>
      <c r="D221" s="4" t="s">
        <v>10</v>
      </c>
      <c r="E221" s="4" t="s">
        <v>20</v>
      </c>
    </row>
    <row r="222" spans="1:7">
      <c r="A222" t="n">
        <v>2128</v>
      </c>
      <c r="B222" s="28" t="n">
        <v>58</v>
      </c>
      <c r="C222" s="7" t="n">
        <v>100</v>
      </c>
      <c r="D222" s="7" t="n">
        <v>1000</v>
      </c>
      <c r="E222" s="7" t="n">
        <v>1</v>
      </c>
    </row>
    <row r="223" spans="1:7">
      <c r="A223" t="s">
        <v>4</v>
      </c>
      <c r="B223" s="4" t="s">
        <v>5</v>
      </c>
      <c r="C223" s="4" t="s">
        <v>14</v>
      </c>
      <c r="D223" s="4" t="s">
        <v>10</v>
      </c>
    </row>
    <row r="224" spans="1:7">
      <c r="A224" t="n">
        <v>2136</v>
      </c>
      <c r="B224" s="28" t="n">
        <v>58</v>
      </c>
      <c r="C224" s="7" t="n">
        <v>255</v>
      </c>
      <c r="D224" s="7" t="n">
        <v>0</v>
      </c>
    </row>
    <row r="225" spans="1:5">
      <c r="A225" t="s">
        <v>4</v>
      </c>
      <c r="B225" s="4" t="s">
        <v>5</v>
      </c>
    </row>
    <row r="226" spans="1:5">
      <c r="A226" t="n">
        <v>2140</v>
      </c>
      <c r="B226" s="5" t="n">
        <v>1</v>
      </c>
    </row>
    <row r="227" spans="1:5" s="3" customFormat="1" customHeight="0">
      <c r="A227" s="3" t="s">
        <v>2</v>
      </c>
      <c r="B227" s="3" t="s">
        <v>69</v>
      </c>
    </row>
    <row r="228" spans="1:5">
      <c r="A228" t="s">
        <v>4</v>
      </c>
      <c r="B228" s="4" t="s">
        <v>5</v>
      </c>
      <c r="C228" s="4" t="s">
        <v>14</v>
      </c>
      <c r="D228" s="4" t="s">
        <v>14</v>
      </c>
      <c r="E228" s="4" t="s">
        <v>14</v>
      </c>
      <c r="F228" s="4" t="s">
        <v>14</v>
      </c>
    </row>
    <row r="229" spans="1:5">
      <c r="A229" t="n">
        <v>2144</v>
      </c>
      <c r="B229" s="30" t="n">
        <v>14</v>
      </c>
      <c r="C229" s="7" t="n">
        <v>2</v>
      </c>
      <c r="D229" s="7" t="n">
        <v>0</v>
      </c>
      <c r="E229" s="7" t="n">
        <v>0</v>
      </c>
      <c r="F229" s="7" t="n">
        <v>0</v>
      </c>
    </row>
    <row r="230" spans="1:5">
      <c r="A230" t="s">
        <v>4</v>
      </c>
      <c r="B230" s="4" t="s">
        <v>5</v>
      </c>
      <c r="C230" s="4" t="s">
        <v>14</v>
      </c>
      <c r="D230" s="4" t="s">
        <v>10</v>
      </c>
      <c r="E230" s="4" t="s">
        <v>20</v>
      </c>
    </row>
    <row r="231" spans="1:5">
      <c r="A231" t="n">
        <v>2149</v>
      </c>
      <c r="B231" s="28" t="n">
        <v>58</v>
      </c>
      <c r="C231" s="7" t="n">
        <v>0</v>
      </c>
      <c r="D231" s="7" t="n">
        <v>300</v>
      </c>
      <c r="E231" s="7" t="n">
        <v>1</v>
      </c>
    </row>
    <row r="232" spans="1:5">
      <c r="A232" t="s">
        <v>4</v>
      </c>
      <c r="B232" s="4" t="s">
        <v>5</v>
      </c>
      <c r="C232" s="4" t="s">
        <v>14</v>
      </c>
      <c r="D232" s="4" t="s">
        <v>10</v>
      </c>
    </row>
    <row r="233" spans="1:5">
      <c r="A233" t="n">
        <v>2157</v>
      </c>
      <c r="B233" s="28" t="n">
        <v>58</v>
      </c>
      <c r="C233" s="7" t="n">
        <v>255</v>
      </c>
      <c r="D233" s="7" t="n">
        <v>0</v>
      </c>
    </row>
    <row r="234" spans="1:5">
      <c r="A234" t="s">
        <v>4</v>
      </c>
      <c r="B234" s="4" t="s">
        <v>5</v>
      </c>
      <c r="C234" s="4" t="s">
        <v>14</v>
      </c>
      <c r="D234" s="4" t="s">
        <v>10</v>
      </c>
    </row>
    <row r="235" spans="1:5">
      <c r="A235" t="n">
        <v>2161</v>
      </c>
      <c r="B235" s="24" t="n">
        <v>22</v>
      </c>
      <c r="C235" s="7" t="n">
        <v>0</v>
      </c>
      <c r="D235" s="7" t="n">
        <v>0</v>
      </c>
    </row>
    <row r="236" spans="1:5">
      <c r="A236" t="s">
        <v>4</v>
      </c>
      <c r="B236" s="4" t="s">
        <v>5</v>
      </c>
      <c r="C236" s="4" t="s">
        <v>14</v>
      </c>
      <c r="D236" s="4" t="s">
        <v>10</v>
      </c>
      <c r="E236" s="4" t="s">
        <v>14</v>
      </c>
      <c r="F236" s="4" t="s">
        <v>6</v>
      </c>
    </row>
    <row r="237" spans="1:5">
      <c r="A237" t="n">
        <v>2165</v>
      </c>
      <c r="B237" s="10" t="n">
        <v>39</v>
      </c>
      <c r="C237" s="7" t="n">
        <v>10</v>
      </c>
      <c r="D237" s="7" t="n">
        <v>65533</v>
      </c>
      <c r="E237" s="7" t="n">
        <v>201</v>
      </c>
      <c r="F237" s="7" t="s">
        <v>70</v>
      </c>
    </row>
    <row r="238" spans="1:5">
      <c r="A238" t="s">
        <v>4</v>
      </c>
      <c r="B238" s="4" t="s">
        <v>5</v>
      </c>
      <c r="C238" s="4" t="s">
        <v>14</v>
      </c>
      <c r="D238" s="4" t="s">
        <v>10</v>
      </c>
      <c r="E238" s="4" t="s">
        <v>14</v>
      </c>
      <c r="F238" s="4" t="s">
        <v>6</v>
      </c>
    </row>
    <row r="239" spans="1:5">
      <c r="A239" t="n">
        <v>2189</v>
      </c>
      <c r="B239" s="10" t="n">
        <v>39</v>
      </c>
      <c r="C239" s="7" t="n">
        <v>10</v>
      </c>
      <c r="D239" s="7" t="n">
        <v>65533</v>
      </c>
      <c r="E239" s="7" t="n">
        <v>202</v>
      </c>
      <c r="F239" s="7" t="s">
        <v>71</v>
      </c>
    </row>
    <row r="240" spans="1:5">
      <c r="A240" t="s">
        <v>4</v>
      </c>
      <c r="B240" s="4" t="s">
        <v>5</v>
      </c>
      <c r="C240" s="4" t="s">
        <v>14</v>
      </c>
    </row>
    <row r="241" spans="1:6">
      <c r="A241" t="n">
        <v>2213</v>
      </c>
      <c r="B241" s="31" t="n">
        <v>64</v>
      </c>
      <c r="C241" s="7" t="n">
        <v>3</v>
      </c>
    </row>
    <row r="242" spans="1:6">
      <c r="A242" t="s">
        <v>4</v>
      </c>
      <c r="B242" s="4" t="s">
        <v>5</v>
      </c>
      <c r="C242" s="4" t="s">
        <v>14</v>
      </c>
      <c r="D242" s="4" t="s">
        <v>14</v>
      </c>
      <c r="E242" s="4" t="s">
        <v>20</v>
      </c>
      <c r="F242" s="4" t="s">
        <v>20</v>
      </c>
      <c r="G242" s="4" t="s">
        <v>20</v>
      </c>
      <c r="H242" s="4" t="s">
        <v>10</v>
      </c>
    </row>
    <row r="243" spans="1:6">
      <c r="A243" t="n">
        <v>2215</v>
      </c>
      <c r="B243" s="32" t="n">
        <v>45</v>
      </c>
      <c r="C243" s="7" t="n">
        <v>2</v>
      </c>
      <c r="D243" s="7" t="n">
        <v>3</v>
      </c>
      <c r="E243" s="7" t="n">
        <v>-13.039999961853</v>
      </c>
      <c r="F243" s="7" t="n">
        <v>1.95000004768372</v>
      </c>
      <c r="G243" s="7" t="n">
        <v>-0.720000028610229</v>
      </c>
      <c r="H243" s="7" t="n">
        <v>0</v>
      </c>
    </row>
    <row r="244" spans="1:6">
      <c r="A244" t="s">
        <v>4</v>
      </c>
      <c r="B244" s="4" t="s">
        <v>5</v>
      </c>
      <c r="C244" s="4" t="s">
        <v>14</v>
      </c>
      <c r="D244" s="4" t="s">
        <v>14</v>
      </c>
      <c r="E244" s="4" t="s">
        <v>20</v>
      </c>
      <c r="F244" s="4" t="s">
        <v>20</v>
      </c>
      <c r="G244" s="4" t="s">
        <v>20</v>
      </c>
      <c r="H244" s="4" t="s">
        <v>10</v>
      </c>
      <c r="I244" s="4" t="s">
        <v>14</v>
      </c>
    </row>
    <row r="245" spans="1:6">
      <c r="A245" t="n">
        <v>2232</v>
      </c>
      <c r="B245" s="32" t="n">
        <v>45</v>
      </c>
      <c r="C245" s="7" t="n">
        <v>4</v>
      </c>
      <c r="D245" s="7" t="n">
        <v>3</v>
      </c>
      <c r="E245" s="7" t="n">
        <v>31.75</v>
      </c>
      <c r="F245" s="7" t="n">
        <v>127.410003662109</v>
      </c>
      <c r="G245" s="7" t="n">
        <v>0</v>
      </c>
      <c r="H245" s="7" t="n">
        <v>0</v>
      </c>
      <c r="I245" s="7" t="n">
        <v>1</v>
      </c>
    </row>
    <row r="246" spans="1:6">
      <c r="A246" t="s">
        <v>4</v>
      </c>
      <c r="B246" s="4" t="s">
        <v>5</v>
      </c>
      <c r="C246" s="4" t="s">
        <v>14</v>
      </c>
      <c r="D246" s="4" t="s">
        <v>14</v>
      </c>
      <c r="E246" s="4" t="s">
        <v>20</v>
      </c>
      <c r="F246" s="4" t="s">
        <v>10</v>
      </c>
    </row>
    <row r="247" spans="1:6">
      <c r="A247" t="n">
        <v>2250</v>
      </c>
      <c r="B247" s="32" t="n">
        <v>45</v>
      </c>
      <c r="C247" s="7" t="n">
        <v>5</v>
      </c>
      <c r="D247" s="7" t="n">
        <v>3</v>
      </c>
      <c r="E247" s="7" t="n">
        <v>4.69999980926514</v>
      </c>
      <c r="F247" s="7" t="n">
        <v>0</v>
      </c>
    </row>
    <row r="248" spans="1:6">
      <c r="A248" t="s">
        <v>4</v>
      </c>
      <c r="B248" s="4" t="s">
        <v>5</v>
      </c>
      <c r="C248" s="4" t="s">
        <v>14</v>
      </c>
      <c r="D248" s="4" t="s">
        <v>14</v>
      </c>
      <c r="E248" s="4" t="s">
        <v>20</v>
      </c>
      <c r="F248" s="4" t="s">
        <v>10</v>
      </c>
    </row>
    <row r="249" spans="1:6">
      <c r="A249" t="n">
        <v>2259</v>
      </c>
      <c r="B249" s="32" t="n">
        <v>45</v>
      </c>
      <c r="C249" s="7" t="n">
        <v>11</v>
      </c>
      <c r="D249" s="7" t="n">
        <v>3</v>
      </c>
      <c r="E249" s="7" t="n">
        <v>47</v>
      </c>
      <c r="F249" s="7" t="n">
        <v>0</v>
      </c>
    </row>
    <row r="250" spans="1:6">
      <c r="A250" t="s">
        <v>4</v>
      </c>
      <c r="B250" s="4" t="s">
        <v>5</v>
      </c>
      <c r="C250" s="4" t="s">
        <v>14</v>
      </c>
      <c r="D250" s="4" t="s">
        <v>10</v>
      </c>
      <c r="E250" s="4" t="s">
        <v>20</v>
      </c>
    </row>
    <row r="251" spans="1:6">
      <c r="A251" t="n">
        <v>2268</v>
      </c>
      <c r="B251" s="28" t="n">
        <v>58</v>
      </c>
      <c r="C251" s="7" t="n">
        <v>100</v>
      </c>
      <c r="D251" s="7" t="n">
        <v>300</v>
      </c>
      <c r="E251" s="7" t="n">
        <v>1</v>
      </c>
    </row>
    <row r="252" spans="1:6">
      <c r="A252" t="s">
        <v>4</v>
      </c>
      <c r="B252" s="4" t="s">
        <v>5</v>
      </c>
      <c r="C252" s="4" t="s">
        <v>14</v>
      </c>
      <c r="D252" s="4" t="s">
        <v>10</v>
      </c>
    </row>
    <row r="253" spans="1:6">
      <c r="A253" t="n">
        <v>2276</v>
      </c>
      <c r="B253" s="28" t="n">
        <v>58</v>
      </c>
      <c r="C253" s="7" t="n">
        <v>255</v>
      </c>
      <c r="D253" s="7" t="n">
        <v>0</v>
      </c>
    </row>
    <row r="254" spans="1:6">
      <c r="A254" t="s">
        <v>4</v>
      </c>
      <c r="B254" s="4" t="s">
        <v>5</v>
      </c>
      <c r="C254" s="4" t="s">
        <v>10</v>
      </c>
    </row>
    <row r="255" spans="1:6">
      <c r="A255" t="n">
        <v>2280</v>
      </c>
      <c r="B255" s="33" t="n">
        <v>12</v>
      </c>
      <c r="C255" s="7" t="n">
        <v>11152</v>
      </c>
    </row>
    <row r="256" spans="1:6">
      <c r="A256" t="s">
        <v>4</v>
      </c>
      <c r="B256" s="4" t="s">
        <v>5</v>
      </c>
      <c r="C256" s="4" t="s">
        <v>10</v>
      </c>
    </row>
    <row r="257" spans="1:9">
      <c r="A257" t="n">
        <v>2283</v>
      </c>
      <c r="B257" s="33" t="n">
        <v>12</v>
      </c>
      <c r="C257" s="7" t="n">
        <v>11153</v>
      </c>
    </row>
    <row r="258" spans="1:9">
      <c r="A258" t="s">
        <v>4</v>
      </c>
      <c r="B258" s="4" t="s">
        <v>5</v>
      </c>
      <c r="C258" s="4" t="s">
        <v>10</v>
      </c>
    </row>
    <row r="259" spans="1:9">
      <c r="A259" t="n">
        <v>2286</v>
      </c>
      <c r="B259" s="33" t="n">
        <v>12</v>
      </c>
      <c r="C259" s="7" t="n">
        <v>11154</v>
      </c>
    </row>
    <row r="260" spans="1:9">
      <c r="A260" t="s">
        <v>4</v>
      </c>
      <c r="B260" s="4" t="s">
        <v>5</v>
      </c>
      <c r="C260" s="4" t="s">
        <v>10</v>
      </c>
    </row>
    <row r="261" spans="1:9">
      <c r="A261" t="n">
        <v>2289</v>
      </c>
      <c r="B261" s="33" t="n">
        <v>12</v>
      </c>
      <c r="C261" s="7" t="n">
        <v>11155</v>
      </c>
    </row>
    <row r="262" spans="1:9">
      <c r="A262" t="s">
        <v>4</v>
      </c>
      <c r="B262" s="4" t="s">
        <v>5</v>
      </c>
      <c r="C262" s="4" t="s">
        <v>10</v>
      </c>
    </row>
    <row r="263" spans="1:9">
      <c r="A263" t="n">
        <v>2292</v>
      </c>
      <c r="B263" s="33" t="n">
        <v>12</v>
      </c>
      <c r="C263" s="7" t="n">
        <v>11156</v>
      </c>
    </row>
    <row r="264" spans="1:9">
      <c r="A264" t="s">
        <v>4</v>
      </c>
      <c r="B264" s="4" t="s">
        <v>5</v>
      </c>
      <c r="C264" s="4" t="s">
        <v>10</v>
      </c>
    </row>
    <row r="265" spans="1:9">
      <c r="A265" t="n">
        <v>2295</v>
      </c>
      <c r="B265" s="33" t="n">
        <v>12</v>
      </c>
      <c r="C265" s="7" t="n">
        <v>11157</v>
      </c>
    </row>
    <row r="266" spans="1:9">
      <c r="A266" t="s">
        <v>4</v>
      </c>
      <c r="B266" s="4" t="s">
        <v>5</v>
      </c>
      <c r="C266" s="4" t="s">
        <v>14</v>
      </c>
      <c r="D266" s="4" t="s">
        <v>14</v>
      </c>
      <c r="E266" s="4" t="s">
        <v>9</v>
      </c>
      <c r="F266" s="4" t="s">
        <v>14</v>
      </c>
      <c r="G266" s="4" t="s">
        <v>14</v>
      </c>
    </row>
    <row r="267" spans="1:9">
      <c r="A267" t="n">
        <v>2298</v>
      </c>
      <c r="B267" s="25" t="n">
        <v>18</v>
      </c>
      <c r="C267" s="7" t="n">
        <v>0</v>
      </c>
      <c r="D267" s="7" t="n">
        <v>0</v>
      </c>
      <c r="E267" s="7" t="n">
        <v>0</v>
      </c>
      <c r="F267" s="7" t="n">
        <v>19</v>
      </c>
      <c r="G267" s="7" t="n">
        <v>1</v>
      </c>
    </row>
    <row r="268" spans="1:9">
      <c r="A268" t="s">
        <v>4</v>
      </c>
      <c r="B268" s="4" t="s">
        <v>5</v>
      </c>
      <c r="C268" s="4" t="s">
        <v>14</v>
      </c>
      <c r="D268" s="4" t="s">
        <v>14</v>
      </c>
      <c r="E268" s="4" t="s">
        <v>10</v>
      </c>
      <c r="F268" s="4" t="s">
        <v>20</v>
      </c>
    </row>
    <row r="269" spans="1:9">
      <c r="A269" t="n">
        <v>2307</v>
      </c>
      <c r="B269" s="34" t="n">
        <v>107</v>
      </c>
      <c r="C269" s="7" t="n">
        <v>0</v>
      </c>
      <c r="D269" s="7" t="n">
        <v>0</v>
      </c>
      <c r="E269" s="7" t="n">
        <v>0</v>
      </c>
      <c r="F269" s="7" t="n">
        <v>32</v>
      </c>
    </row>
    <row r="270" spans="1:9">
      <c r="A270" t="s">
        <v>4</v>
      </c>
      <c r="B270" s="4" t="s">
        <v>5</v>
      </c>
      <c r="C270" s="4" t="s">
        <v>14</v>
      </c>
      <c r="D270" s="4" t="s">
        <v>10</v>
      </c>
      <c r="E270" s="4" t="s">
        <v>14</v>
      </c>
      <c r="F270" s="4" t="s">
        <v>21</v>
      </c>
    </row>
    <row r="271" spans="1:9">
      <c r="A271" t="n">
        <v>2316</v>
      </c>
      <c r="B271" s="11" t="n">
        <v>5</v>
      </c>
      <c r="C271" s="7" t="n">
        <v>30</v>
      </c>
      <c r="D271" s="7" t="n">
        <v>11152</v>
      </c>
      <c r="E271" s="7" t="n">
        <v>1</v>
      </c>
      <c r="F271" s="12" t="n">
        <f t="normal" ca="1">A275</f>
        <v>0</v>
      </c>
    </row>
    <row r="272" spans="1:9">
      <c r="A272" t="s">
        <v>4</v>
      </c>
      <c r="B272" s="4" t="s">
        <v>5</v>
      </c>
      <c r="C272" s="4" t="s">
        <v>14</v>
      </c>
      <c r="D272" s="4" t="s">
        <v>14</v>
      </c>
      <c r="E272" s="4" t="s">
        <v>6</v>
      </c>
      <c r="F272" s="4" t="s">
        <v>10</v>
      </c>
    </row>
    <row r="273" spans="1:7">
      <c r="A273" t="n">
        <v>2325</v>
      </c>
      <c r="B273" s="34" t="n">
        <v>107</v>
      </c>
      <c r="C273" s="7" t="n">
        <v>1</v>
      </c>
      <c r="D273" s="7" t="n">
        <v>0</v>
      </c>
      <c r="E273" s="7" t="s">
        <v>72</v>
      </c>
      <c r="F273" s="7" t="n">
        <v>1</v>
      </c>
    </row>
    <row r="274" spans="1:7">
      <c r="A274" t="s">
        <v>4</v>
      </c>
      <c r="B274" s="4" t="s">
        <v>5</v>
      </c>
      <c r="C274" s="4" t="s">
        <v>14</v>
      </c>
      <c r="D274" s="4" t="s">
        <v>10</v>
      </c>
      <c r="E274" s="4" t="s">
        <v>14</v>
      </c>
      <c r="F274" s="4" t="s">
        <v>21</v>
      </c>
    </row>
    <row r="275" spans="1:7">
      <c r="A275" t="n">
        <v>2363</v>
      </c>
      <c r="B275" s="11" t="n">
        <v>5</v>
      </c>
      <c r="C275" s="7" t="n">
        <v>30</v>
      </c>
      <c r="D275" s="7" t="n">
        <v>11153</v>
      </c>
      <c r="E275" s="7" t="n">
        <v>1</v>
      </c>
      <c r="F275" s="12" t="n">
        <f t="normal" ca="1">A279</f>
        <v>0</v>
      </c>
    </row>
    <row r="276" spans="1:7">
      <c r="A276" t="s">
        <v>4</v>
      </c>
      <c r="B276" s="4" t="s">
        <v>5</v>
      </c>
      <c r="C276" s="4" t="s">
        <v>14</v>
      </c>
      <c r="D276" s="4" t="s">
        <v>14</v>
      </c>
      <c r="E276" s="4" t="s">
        <v>6</v>
      </c>
      <c r="F276" s="4" t="s">
        <v>10</v>
      </c>
    </row>
    <row r="277" spans="1:7">
      <c r="A277" t="n">
        <v>2372</v>
      </c>
      <c r="B277" s="34" t="n">
        <v>107</v>
      </c>
      <c r="C277" s="7" t="n">
        <v>1</v>
      </c>
      <c r="D277" s="7" t="n">
        <v>0</v>
      </c>
      <c r="E277" s="7" t="s">
        <v>73</v>
      </c>
      <c r="F277" s="7" t="n">
        <v>2</v>
      </c>
    </row>
    <row r="278" spans="1:7">
      <c r="A278" t="s">
        <v>4</v>
      </c>
      <c r="B278" s="4" t="s">
        <v>5</v>
      </c>
      <c r="C278" s="4" t="s">
        <v>14</v>
      </c>
      <c r="D278" s="4" t="s">
        <v>10</v>
      </c>
      <c r="E278" s="4" t="s">
        <v>14</v>
      </c>
      <c r="F278" s="4" t="s">
        <v>21</v>
      </c>
    </row>
    <row r="279" spans="1:7">
      <c r="A279" t="n">
        <v>2405</v>
      </c>
      <c r="B279" s="11" t="n">
        <v>5</v>
      </c>
      <c r="C279" s="7" t="n">
        <v>30</v>
      </c>
      <c r="D279" s="7" t="n">
        <v>11154</v>
      </c>
      <c r="E279" s="7" t="n">
        <v>1</v>
      </c>
      <c r="F279" s="12" t="n">
        <f t="normal" ca="1">A283</f>
        <v>0</v>
      </c>
    </row>
    <row r="280" spans="1:7">
      <c r="A280" t="s">
        <v>4</v>
      </c>
      <c r="B280" s="4" t="s">
        <v>5</v>
      </c>
      <c r="C280" s="4" t="s">
        <v>14</v>
      </c>
      <c r="D280" s="4" t="s">
        <v>14</v>
      </c>
      <c r="E280" s="4" t="s">
        <v>6</v>
      </c>
      <c r="F280" s="4" t="s">
        <v>10</v>
      </c>
    </row>
    <row r="281" spans="1:7">
      <c r="A281" t="n">
        <v>2414</v>
      </c>
      <c r="B281" s="34" t="n">
        <v>107</v>
      </c>
      <c r="C281" s="7" t="n">
        <v>1</v>
      </c>
      <c r="D281" s="7" t="n">
        <v>0</v>
      </c>
      <c r="E281" s="7" t="s">
        <v>74</v>
      </c>
      <c r="F281" s="7" t="n">
        <v>3</v>
      </c>
    </row>
    <row r="282" spans="1:7">
      <c r="A282" t="s">
        <v>4</v>
      </c>
      <c r="B282" s="4" t="s">
        <v>5</v>
      </c>
      <c r="C282" s="4" t="s">
        <v>14</v>
      </c>
      <c r="D282" s="4" t="s">
        <v>10</v>
      </c>
      <c r="E282" s="4" t="s">
        <v>14</v>
      </c>
      <c r="F282" s="4" t="s">
        <v>21</v>
      </c>
    </row>
    <row r="283" spans="1:7">
      <c r="A283" t="n">
        <v>2449</v>
      </c>
      <c r="B283" s="11" t="n">
        <v>5</v>
      </c>
      <c r="C283" s="7" t="n">
        <v>30</v>
      </c>
      <c r="D283" s="7" t="n">
        <v>11155</v>
      </c>
      <c r="E283" s="7" t="n">
        <v>1</v>
      </c>
      <c r="F283" s="12" t="n">
        <f t="normal" ca="1">A287</f>
        <v>0</v>
      </c>
    </row>
    <row r="284" spans="1:7">
      <c r="A284" t="s">
        <v>4</v>
      </c>
      <c r="B284" s="4" t="s">
        <v>5</v>
      </c>
      <c r="C284" s="4" t="s">
        <v>14</v>
      </c>
      <c r="D284" s="4" t="s">
        <v>14</v>
      </c>
      <c r="E284" s="4" t="s">
        <v>6</v>
      </c>
      <c r="F284" s="4" t="s">
        <v>10</v>
      </c>
    </row>
    <row r="285" spans="1:7">
      <c r="A285" t="n">
        <v>2458</v>
      </c>
      <c r="B285" s="34" t="n">
        <v>107</v>
      </c>
      <c r="C285" s="7" t="n">
        <v>1</v>
      </c>
      <c r="D285" s="7" t="n">
        <v>0</v>
      </c>
      <c r="E285" s="7" t="s">
        <v>75</v>
      </c>
      <c r="F285" s="7" t="n">
        <v>4</v>
      </c>
    </row>
    <row r="286" spans="1:7">
      <c r="A286" t="s">
        <v>4</v>
      </c>
      <c r="B286" s="4" t="s">
        <v>5</v>
      </c>
      <c r="C286" s="4" t="s">
        <v>14</v>
      </c>
      <c r="D286" s="4" t="s">
        <v>10</v>
      </c>
      <c r="E286" s="4" t="s">
        <v>14</v>
      </c>
      <c r="F286" s="4" t="s">
        <v>21</v>
      </c>
    </row>
    <row r="287" spans="1:7">
      <c r="A287" t="n">
        <v>2491</v>
      </c>
      <c r="B287" s="11" t="n">
        <v>5</v>
      </c>
      <c r="C287" s="7" t="n">
        <v>30</v>
      </c>
      <c r="D287" s="7" t="n">
        <v>11156</v>
      </c>
      <c r="E287" s="7" t="n">
        <v>1</v>
      </c>
      <c r="F287" s="12" t="n">
        <f t="normal" ca="1">A291</f>
        <v>0</v>
      </c>
    </row>
    <row r="288" spans="1:7">
      <c r="A288" t="s">
        <v>4</v>
      </c>
      <c r="B288" s="4" t="s">
        <v>5</v>
      </c>
      <c r="C288" s="4" t="s">
        <v>14</v>
      </c>
      <c r="D288" s="4" t="s">
        <v>14</v>
      </c>
      <c r="E288" s="4" t="s">
        <v>6</v>
      </c>
      <c r="F288" s="4" t="s">
        <v>10</v>
      </c>
    </row>
    <row r="289" spans="1:6">
      <c r="A289" t="n">
        <v>2500</v>
      </c>
      <c r="B289" s="34" t="n">
        <v>107</v>
      </c>
      <c r="C289" s="7" t="n">
        <v>1</v>
      </c>
      <c r="D289" s="7" t="n">
        <v>0</v>
      </c>
      <c r="E289" s="7" t="s">
        <v>76</v>
      </c>
      <c r="F289" s="7" t="n">
        <v>5</v>
      </c>
    </row>
    <row r="290" spans="1:6">
      <c r="A290" t="s">
        <v>4</v>
      </c>
      <c r="B290" s="4" t="s">
        <v>5</v>
      </c>
      <c r="C290" s="4" t="s">
        <v>14</v>
      </c>
      <c r="D290" s="4" t="s">
        <v>10</v>
      </c>
      <c r="E290" s="4" t="s">
        <v>14</v>
      </c>
      <c r="F290" s="4" t="s">
        <v>21</v>
      </c>
    </row>
    <row r="291" spans="1:6">
      <c r="A291" t="n">
        <v>2535</v>
      </c>
      <c r="B291" s="11" t="n">
        <v>5</v>
      </c>
      <c r="C291" s="7" t="n">
        <v>30</v>
      </c>
      <c r="D291" s="7" t="n">
        <v>11158</v>
      </c>
      <c r="E291" s="7" t="n">
        <v>1</v>
      </c>
      <c r="F291" s="12" t="n">
        <f t="normal" ca="1">A295</f>
        <v>0</v>
      </c>
    </row>
    <row r="292" spans="1:6">
      <c r="A292" t="s">
        <v>4</v>
      </c>
      <c r="B292" s="4" t="s">
        <v>5</v>
      </c>
      <c r="C292" s="4" t="s">
        <v>14</v>
      </c>
      <c r="D292" s="4" t="s">
        <v>14</v>
      </c>
      <c r="E292" s="4" t="s">
        <v>6</v>
      </c>
      <c r="F292" s="4" t="s">
        <v>10</v>
      </c>
    </row>
    <row r="293" spans="1:6">
      <c r="A293" t="n">
        <v>2544</v>
      </c>
      <c r="B293" s="34" t="n">
        <v>107</v>
      </c>
      <c r="C293" s="7" t="n">
        <v>1</v>
      </c>
      <c r="D293" s="7" t="n">
        <v>0</v>
      </c>
      <c r="E293" s="7" t="s">
        <v>77</v>
      </c>
      <c r="F293" s="7" t="n">
        <v>7</v>
      </c>
    </row>
    <row r="294" spans="1:6">
      <c r="A294" t="s">
        <v>4</v>
      </c>
      <c r="B294" s="4" t="s">
        <v>5</v>
      </c>
      <c r="C294" s="4" t="s">
        <v>14</v>
      </c>
      <c r="D294" s="4" t="s">
        <v>10</v>
      </c>
      <c r="E294" s="4" t="s">
        <v>14</v>
      </c>
      <c r="F294" s="4" t="s">
        <v>21</v>
      </c>
    </row>
    <row r="295" spans="1:6">
      <c r="A295" t="n">
        <v>2583</v>
      </c>
      <c r="B295" s="11" t="n">
        <v>5</v>
      </c>
      <c r="C295" s="7" t="n">
        <v>30</v>
      </c>
      <c r="D295" s="7" t="n">
        <v>11159</v>
      </c>
      <c r="E295" s="7" t="n">
        <v>1</v>
      </c>
      <c r="F295" s="12" t="n">
        <f t="normal" ca="1">A299</f>
        <v>0</v>
      </c>
    </row>
    <row r="296" spans="1:6">
      <c r="A296" t="s">
        <v>4</v>
      </c>
      <c r="B296" s="4" t="s">
        <v>5</v>
      </c>
      <c r="C296" s="4" t="s">
        <v>14</v>
      </c>
      <c r="D296" s="4" t="s">
        <v>14</v>
      </c>
      <c r="E296" s="4" t="s">
        <v>6</v>
      </c>
      <c r="F296" s="4" t="s">
        <v>10</v>
      </c>
    </row>
    <row r="297" spans="1:6">
      <c r="A297" t="n">
        <v>2592</v>
      </c>
      <c r="B297" s="34" t="n">
        <v>107</v>
      </c>
      <c r="C297" s="7" t="n">
        <v>1</v>
      </c>
      <c r="D297" s="7" t="n">
        <v>0</v>
      </c>
      <c r="E297" s="7" t="s">
        <v>78</v>
      </c>
      <c r="F297" s="7" t="n">
        <v>8</v>
      </c>
    </row>
    <row r="298" spans="1:6">
      <c r="A298" t="s">
        <v>4</v>
      </c>
      <c r="B298" s="4" t="s">
        <v>5</v>
      </c>
      <c r="C298" s="4" t="s">
        <v>14</v>
      </c>
      <c r="D298" s="4" t="s">
        <v>14</v>
      </c>
      <c r="E298" s="4" t="s">
        <v>6</v>
      </c>
      <c r="F298" s="4" t="s">
        <v>10</v>
      </c>
    </row>
    <row r="299" spans="1:6">
      <c r="A299" t="n">
        <v>2629</v>
      </c>
      <c r="B299" s="34" t="n">
        <v>107</v>
      </c>
      <c r="C299" s="7" t="n">
        <v>1</v>
      </c>
      <c r="D299" s="7" t="n">
        <v>0</v>
      </c>
      <c r="E299" s="7" t="s">
        <v>79</v>
      </c>
      <c r="F299" s="7" t="n">
        <v>0</v>
      </c>
    </row>
    <row r="300" spans="1:6">
      <c r="A300" t="s">
        <v>4</v>
      </c>
      <c r="B300" s="4" t="s">
        <v>5</v>
      </c>
      <c r="C300" s="4" t="s">
        <v>14</v>
      </c>
      <c r="D300" s="4" t="s">
        <v>14</v>
      </c>
      <c r="E300" s="4" t="s">
        <v>14</v>
      </c>
      <c r="F300" s="4" t="s">
        <v>10</v>
      </c>
      <c r="G300" s="4" t="s">
        <v>10</v>
      </c>
      <c r="H300" s="4" t="s">
        <v>14</v>
      </c>
    </row>
    <row r="301" spans="1:6">
      <c r="A301" t="n">
        <v>2641</v>
      </c>
      <c r="B301" s="34" t="n">
        <v>107</v>
      </c>
      <c r="C301" s="7" t="n">
        <v>2</v>
      </c>
      <c r="D301" s="7" t="n">
        <v>0</v>
      </c>
      <c r="E301" s="7" t="n">
        <v>1</v>
      </c>
      <c r="F301" s="7" t="n">
        <v>65535</v>
      </c>
      <c r="G301" s="7" t="n">
        <v>65535</v>
      </c>
      <c r="H301" s="7" t="n">
        <v>0</v>
      </c>
    </row>
    <row r="302" spans="1:6">
      <c r="A302" t="s">
        <v>4</v>
      </c>
      <c r="B302" s="4" t="s">
        <v>5</v>
      </c>
      <c r="C302" s="4" t="s">
        <v>14</v>
      </c>
      <c r="D302" s="4" t="s">
        <v>14</v>
      </c>
      <c r="E302" s="4" t="s">
        <v>14</v>
      </c>
    </row>
    <row r="303" spans="1:6">
      <c r="A303" t="n">
        <v>2650</v>
      </c>
      <c r="B303" s="34" t="n">
        <v>107</v>
      </c>
      <c r="C303" s="7" t="n">
        <v>4</v>
      </c>
      <c r="D303" s="7" t="n">
        <v>0</v>
      </c>
      <c r="E303" s="7" t="n">
        <v>0</v>
      </c>
    </row>
    <row r="304" spans="1:6">
      <c r="A304" t="s">
        <v>4</v>
      </c>
      <c r="B304" s="4" t="s">
        <v>5</v>
      </c>
      <c r="C304" s="4" t="s">
        <v>14</v>
      </c>
      <c r="D304" s="4" t="s">
        <v>14</v>
      </c>
    </row>
    <row r="305" spans="1:8">
      <c r="A305" t="n">
        <v>2654</v>
      </c>
      <c r="B305" s="34" t="n">
        <v>107</v>
      </c>
      <c r="C305" s="7" t="n">
        <v>3</v>
      </c>
      <c r="D305" s="7" t="n">
        <v>0</v>
      </c>
    </row>
    <row r="306" spans="1:8">
      <c r="A306" t="s">
        <v>4</v>
      </c>
      <c r="B306" s="4" t="s">
        <v>5</v>
      </c>
      <c r="C306" s="4" t="s">
        <v>14</v>
      </c>
      <c r="D306" s="4" t="s">
        <v>14</v>
      </c>
      <c r="E306" s="4" t="s">
        <v>14</v>
      </c>
      <c r="F306" s="4" t="s">
        <v>9</v>
      </c>
      <c r="G306" s="4" t="s">
        <v>14</v>
      </c>
      <c r="H306" s="4" t="s">
        <v>14</v>
      </c>
      <c r="I306" s="4" t="s">
        <v>21</v>
      </c>
    </row>
    <row r="307" spans="1:8">
      <c r="A307" t="n">
        <v>2657</v>
      </c>
      <c r="B307" s="11" t="n">
        <v>5</v>
      </c>
      <c r="C307" s="7" t="n">
        <v>35</v>
      </c>
      <c r="D307" s="7" t="n">
        <v>0</v>
      </c>
      <c r="E307" s="7" t="n">
        <v>0</v>
      </c>
      <c r="F307" s="7" t="n">
        <v>0</v>
      </c>
      <c r="G307" s="7" t="n">
        <v>5</v>
      </c>
      <c r="H307" s="7" t="n">
        <v>1</v>
      </c>
      <c r="I307" s="12" t="n">
        <f t="normal" ca="1">A391</f>
        <v>0</v>
      </c>
    </row>
    <row r="308" spans="1:8">
      <c r="A308" t="s">
        <v>4</v>
      </c>
      <c r="B308" s="4" t="s">
        <v>5</v>
      </c>
      <c r="C308" s="4" t="s">
        <v>14</v>
      </c>
      <c r="D308" s="4" t="s">
        <v>10</v>
      </c>
      <c r="E308" s="4" t="s">
        <v>10</v>
      </c>
      <c r="F308" s="4" t="s">
        <v>10</v>
      </c>
      <c r="G308" s="4" t="s">
        <v>10</v>
      </c>
      <c r="H308" s="4" t="s">
        <v>10</v>
      </c>
      <c r="I308" s="4" t="s">
        <v>6</v>
      </c>
      <c r="J308" s="4" t="s">
        <v>20</v>
      </c>
      <c r="K308" s="4" t="s">
        <v>20</v>
      </c>
      <c r="L308" s="4" t="s">
        <v>20</v>
      </c>
      <c r="M308" s="4" t="s">
        <v>9</v>
      </c>
      <c r="N308" s="4" t="s">
        <v>9</v>
      </c>
      <c r="O308" s="4" t="s">
        <v>20</v>
      </c>
      <c r="P308" s="4" t="s">
        <v>20</v>
      </c>
      <c r="Q308" s="4" t="s">
        <v>20</v>
      </c>
      <c r="R308" s="4" t="s">
        <v>20</v>
      </c>
      <c r="S308" s="4" t="s">
        <v>14</v>
      </c>
    </row>
    <row r="309" spans="1:8">
      <c r="A309" t="n">
        <v>2671</v>
      </c>
      <c r="B309" s="10" t="n">
        <v>39</v>
      </c>
      <c r="C309" s="7" t="n">
        <v>12</v>
      </c>
      <c r="D309" s="7" t="n">
        <v>65533</v>
      </c>
      <c r="E309" s="7" t="n">
        <v>201</v>
      </c>
      <c r="F309" s="7" t="n">
        <v>0</v>
      </c>
      <c r="G309" s="7" t="n">
        <v>65533</v>
      </c>
      <c r="H309" s="7" t="n">
        <v>3</v>
      </c>
      <c r="I309" s="7" t="s">
        <v>13</v>
      </c>
      <c r="J309" s="7" t="n">
        <v>-13.9289999008179</v>
      </c>
      <c r="K309" s="7" t="n">
        <v>-0.00600000005215406</v>
      </c>
      <c r="L309" s="7" t="n">
        <v>0.00899999961256981</v>
      </c>
      <c r="M309" s="7" t="n">
        <v>0</v>
      </c>
      <c r="N309" s="7" t="n">
        <v>0</v>
      </c>
      <c r="O309" s="7" t="n">
        <v>0</v>
      </c>
      <c r="P309" s="7" t="n">
        <v>1</v>
      </c>
      <c r="Q309" s="7" t="n">
        <v>1</v>
      </c>
      <c r="R309" s="7" t="n">
        <v>1</v>
      </c>
      <c r="S309" s="7" t="n">
        <v>255</v>
      </c>
    </row>
    <row r="310" spans="1:8">
      <c r="A310" t="s">
        <v>4</v>
      </c>
      <c r="B310" s="4" t="s">
        <v>5</v>
      </c>
      <c r="C310" s="4" t="s">
        <v>14</v>
      </c>
      <c r="D310" s="4" t="s">
        <v>10</v>
      </c>
      <c r="E310" s="4" t="s">
        <v>20</v>
      </c>
      <c r="F310" s="4" t="s">
        <v>10</v>
      </c>
      <c r="G310" s="4" t="s">
        <v>9</v>
      </c>
      <c r="H310" s="4" t="s">
        <v>9</v>
      </c>
      <c r="I310" s="4" t="s">
        <v>10</v>
      </c>
      <c r="J310" s="4" t="s">
        <v>10</v>
      </c>
      <c r="K310" s="4" t="s">
        <v>9</v>
      </c>
      <c r="L310" s="4" t="s">
        <v>9</v>
      </c>
      <c r="M310" s="4" t="s">
        <v>9</v>
      </c>
      <c r="N310" s="4" t="s">
        <v>9</v>
      </c>
      <c r="O310" s="4" t="s">
        <v>6</v>
      </c>
    </row>
    <row r="311" spans="1:8">
      <c r="A311" t="n">
        <v>2721</v>
      </c>
      <c r="B311" s="14" t="n">
        <v>50</v>
      </c>
      <c r="C311" s="7" t="n">
        <v>0</v>
      </c>
      <c r="D311" s="7" t="n">
        <v>13257</v>
      </c>
      <c r="E311" s="7" t="n">
        <v>1</v>
      </c>
      <c r="F311" s="7" t="n">
        <v>0</v>
      </c>
      <c r="G311" s="7" t="n">
        <v>0</v>
      </c>
      <c r="H311" s="7" t="n">
        <v>0</v>
      </c>
      <c r="I311" s="7" t="n">
        <v>0</v>
      </c>
      <c r="J311" s="7" t="n">
        <v>65533</v>
      </c>
      <c r="K311" s="7" t="n">
        <v>0</v>
      </c>
      <c r="L311" s="7" t="n">
        <v>0</v>
      </c>
      <c r="M311" s="7" t="n">
        <v>0</v>
      </c>
      <c r="N311" s="7" t="n">
        <v>0</v>
      </c>
      <c r="O311" s="7" t="s">
        <v>13</v>
      </c>
    </row>
    <row r="312" spans="1:8">
      <c r="A312" t="s">
        <v>4</v>
      </c>
      <c r="B312" s="4" t="s">
        <v>5</v>
      </c>
      <c r="C312" s="4" t="s">
        <v>10</v>
      </c>
    </row>
    <row r="313" spans="1:8">
      <c r="A313" t="n">
        <v>2760</v>
      </c>
      <c r="B313" s="26" t="n">
        <v>16</v>
      </c>
      <c r="C313" s="7" t="n">
        <v>0</v>
      </c>
    </row>
    <row r="314" spans="1:8">
      <c r="A314" t="s">
        <v>4</v>
      </c>
      <c r="B314" s="4" t="s">
        <v>5</v>
      </c>
      <c r="C314" s="4" t="s">
        <v>14</v>
      </c>
      <c r="D314" s="4" t="s">
        <v>14</v>
      </c>
      <c r="E314" s="4" t="s">
        <v>20</v>
      </c>
      <c r="F314" s="4" t="s">
        <v>10</v>
      </c>
    </row>
    <row r="315" spans="1:8">
      <c r="A315" t="n">
        <v>2763</v>
      </c>
      <c r="B315" s="32" t="n">
        <v>45</v>
      </c>
      <c r="C315" s="7" t="n">
        <v>5</v>
      </c>
      <c r="D315" s="7" t="n">
        <v>3</v>
      </c>
      <c r="E315" s="7" t="n">
        <v>6.69999980926514</v>
      </c>
      <c r="F315" s="7" t="n">
        <v>5000</v>
      </c>
    </row>
    <row r="316" spans="1:8">
      <c r="A316" t="s">
        <v>4</v>
      </c>
      <c r="B316" s="4" t="s">
        <v>5</v>
      </c>
      <c r="C316" s="4" t="s">
        <v>10</v>
      </c>
    </row>
    <row r="317" spans="1:8">
      <c r="A317" t="n">
        <v>2772</v>
      </c>
      <c r="B317" s="26" t="n">
        <v>16</v>
      </c>
      <c r="C317" s="7" t="n">
        <v>2000</v>
      </c>
    </row>
    <row r="318" spans="1:8">
      <c r="A318" t="s">
        <v>4</v>
      </c>
      <c r="B318" s="4" t="s">
        <v>5</v>
      </c>
      <c r="C318" s="4" t="s">
        <v>14</v>
      </c>
      <c r="D318" s="4" t="s">
        <v>10</v>
      </c>
      <c r="E318" s="4" t="s">
        <v>10</v>
      </c>
      <c r="F318" s="4" t="s">
        <v>10</v>
      </c>
      <c r="G318" s="4" t="s">
        <v>10</v>
      </c>
      <c r="H318" s="4" t="s">
        <v>10</v>
      </c>
      <c r="I318" s="4" t="s">
        <v>6</v>
      </c>
      <c r="J318" s="4" t="s">
        <v>20</v>
      </c>
      <c r="K318" s="4" t="s">
        <v>20</v>
      </c>
      <c r="L318" s="4" t="s">
        <v>20</v>
      </c>
      <c r="M318" s="4" t="s">
        <v>9</v>
      </c>
      <c r="N318" s="4" t="s">
        <v>9</v>
      </c>
      <c r="O318" s="4" t="s">
        <v>20</v>
      </c>
      <c r="P318" s="4" t="s">
        <v>20</v>
      </c>
      <c r="Q318" s="4" t="s">
        <v>20</v>
      </c>
      <c r="R318" s="4" t="s">
        <v>20</v>
      </c>
      <c r="S318" s="4" t="s">
        <v>14</v>
      </c>
    </row>
    <row r="319" spans="1:8">
      <c r="A319" t="n">
        <v>2775</v>
      </c>
      <c r="B319" s="10" t="n">
        <v>39</v>
      </c>
      <c r="C319" s="7" t="n">
        <v>12</v>
      </c>
      <c r="D319" s="7" t="n">
        <v>65533</v>
      </c>
      <c r="E319" s="7" t="n">
        <v>202</v>
      </c>
      <c r="F319" s="7" t="n">
        <v>0</v>
      </c>
      <c r="G319" s="7" t="n">
        <v>61456</v>
      </c>
      <c r="H319" s="7" t="n">
        <v>3</v>
      </c>
      <c r="I319" s="7" t="s">
        <v>13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1</v>
      </c>
      <c r="Q319" s="7" t="n">
        <v>1</v>
      </c>
      <c r="R319" s="7" t="n">
        <v>1</v>
      </c>
      <c r="S319" s="7" t="n">
        <v>255</v>
      </c>
    </row>
    <row r="320" spans="1:8">
      <c r="A320" t="s">
        <v>4</v>
      </c>
      <c r="B320" s="4" t="s">
        <v>5</v>
      </c>
      <c r="C320" s="4" t="s">
        <v>10</v>
      </c>
    </row>
    <row r="321" spans="1:19">
      <c r="A321" t="n">
        <v>2825</v>
      </c>
      <c r="B321" s="26" t="n">
        <v>16</v>
      </c>
      <c r="C321" s="7" t="n">
        <v>500</v>
      </c>
    </row>
    <row r="322" spans="1:19">
      <c r="A322" t="s">
        <v>4</v>
      </c>
      <c r="B322" s="4" t="s">
        <v>5</v>
      </c>
      <c r="C322" s="4" t="s">
        <v>10</v>
      </c>
      <c r="D322" s="4" t="s">
        <v>9</v>
      </c>
    </row>
    <row r="323" spans="1:19">
      <c r="A323" t="n">
        <v>2828</v>
      </c>
      <c r="B323" s="35" t="n">
        <v>43</v>
      </c>
      <c r="C323" s="7" t="n">
        <v>61456</v>
      </c>
      <c r="D323" s="7" t="n">
        <v>1</v>
      </c>
    </row>
    <row r="324" spans="1:19">
      <c r="A324" t="s">
        <v>4</v>
      </c>
      <c r="B324" s="4" t="s">
        <v>5</v>
      </c>
      <c r="C324" s="4" t="s">
        <v>10</v>
      </c>
    </row>
    <row r="325" spans="1:19">
      <c r="A325" t="n">
        <v>2835</v>
      </c>
      <c r="B325" s="26" t="n">
        <v>16</v>
      </c>
      <c r="C325" s="7" t="n">
        <v>1000</v>
      </c>
    </row>
    <row r="326" spans="1:19">
      <c r="A326" t="s">
        <v>4</v>
      </c>
      <c r="B326" s="4" t="s">
        <v>5</v>
      </c>
      <c r="C326" s="4" t="s">
        <v>14</v>
      </c>
      <c r="D326" s="4" t="s">
        <v>10</v>
      </c>
      <c r="E326" s="4" t="s">
        <v>20</v>
      </c>
    </row>
    <row r="327" spans="1:19">
      <c r="A327" t="n">
        <v>2838</v>
      </c>
      <c r="B327" s="28" t="n">
        <v>58</v>
      </c>
      <c r="C327" s="7" t="n">
        <v>0</v>
      </c>
      <c r="D327" s="7" t="n">
        <v>2000</v>
      </c>
      <c r="E327" s="7" t="n">
        <v>1</v>
      </c>
    </row>
    <row r="328" spans="1:19">
      <c r="A328" t="s">
        <v>4</v>
      </c>
      <c r="B328" s="4" t="s">
        <v>5</v>
      </c>
      <c r="C328" s="4" t="s">
        <v>14</v>
      </c>
      <c r="D328" s="4" t="s">
        <v>10</v>
      </c>
      <c r="E328" s="4" t="s">
        <v>10</v>
      </c>
    </row>
    <row r="329" spans="1:19">
      <c r="A329" t="n">
        <v>2846</v>
      </c>
      <c r="B329" s="14" t="n">
        <v>50</v>
      </c>
      <c r="C329" s="7" t="n">
        <v>1</v>
      </c>
      <c r="D329" s="7" t="n">
        <v>8200</v>
      </c>
      <c r="E329" s="7" t="n">
        <v>1000</v>
      </c>
    </row>
    <row r="330" spans="1:19">
      <c r="A330" t="s">
        <v>4</v>
      </c>
      <c r="B330" s="4" t="s">
        <v>5</v>
      </c>
      <c r="C330" s="4" t="s">
        <v>14</v>
      </c>
      <c r="D330" s="4" t="s">
        <v>10</v>
      </c>
    </row>
    <row r="331" spans="1:19">
      <c r="A331" t="n">
        <v>2852</v>
      </c>
      <c r="B331" s="28" t="n">
        <v>58</v>
      </c>
      <c r="C331" s="7" t="n">
        <v>255</v>
      </c>
      <c r="D331" s="7" t="n">
        <v>0</v>
      </c>
    </row>
    <row r="332" spans="1:19">
      <c r="A332" t="s">
        <v>4</v>
      </c>
      <c r="B332" s="4" t="s">
        <v>5</v>
      </c>
      <c r="C332" s="4" t="s">
        <v>10</v>
      </c>
      <c r="D332" s="4" t="s">
        <v>9</v>
      </c>
    </row>
    <row r="333" spans="1:19">
      <c r="A333" t="n">
        <v>2856</v>
      </c>
      <c r="B333" s="36" t="n">
        <v>44</v>
      </c>
      <c r="C333" s="7" t="n">
        <v>61456</v>
      </c>
      <c r="D333" s="7" t="n">
        <v>1</v>
      </c>
    </row>
    <row r="334" spans="1:19">
      <c r="A334" t="s">
        <v>4</v>
      </c>
      <c r="B334" s="4" t="s">
        <v>5</v>
      </c>
      <c r="C334" s="4" t="s">
        <v>14</v>
      </c>
      <c r="D334" s="4" t="s">
        <v>10</v>
      </c>
      <c r="E334" s="4" t="s">
        <v>14</v>
      </c>
    </row>
    <row r="335" spans="1:19">
      <c r="A335" t="n">
        <v>2863</v>
      </c>
      <c r="B335" s="10" t="n">
        <v>39</v>
      </c>
      <c r="C335" s="7" t="n">
        <v>11</v>
      </c>
      <c r="D335" s="7" t="n">
        <v>65533</v>
      </c>
      <c r="E335" s="7" t="n">
        <v>201</v>
      </c>
    </row>
    <row r="336" spans="1:19">
      <c r="A336" t="s">
        <v>4</v>
      </c>
      <c r="B336" s="4" t="s">
        <v>5</v>
      </c>
      <c r="C336" s="4" t="s">
        <v>14</v>
      </c>
      <c r="D336" s="4" t="s">
        <v>10</v>
      </c>
      <c r="E336" s="4" t="s">
        <v>14</v>
      </c>
    </row>
    <row r="337" spans="1:5">
      <c r="A337" t="n">
        <v>2868</v>
      </c>
      <c r="B337" s="10" t="n">
        <v>39</v>
      </c>
      <c r="C337" s="7" t="n">
        <v>11</v>
      </c>
      <c r="D337" s="7" t="n">
        <v>65533</v>
      </c>
      <c r="E337" s="7" t="n">
        <v>202</v>
      </c>
    </row>
    <row r="338" spans="1:5">
      <c r="A338" t="s">
        <v>4</v>
      </c>
      <c r="B338" s="4" t="s">
        <v>5</v>
      </c>
      <c r="C338" s="4" t="s">
        <v>10</v>
      </c>
    </row>
    <row r="339" spans="1:5">
      <c r="A339" t="n">
        <v>2873</v>
      </c>
      <c r="B339" s="33" t="n">
        <v>12</v>
      </c>
      <c r="C339" s="7" t="n">
        <v>6753</v>
      </c>
    </row>
    <row r="340" spans="1:5">
      <c r="A340" t="s">
        <v>4</v>
      </c>
      <c r="B340" s="4" t="s">
        <v>5</v>
      </c>
      <c r="C340" s="4" t="s">
        <v>14</v>
      </c>
      <c r="D340" s="4" t="s">
        <v>14</v>
      </c>
      <c r="E340" s="4" t="s">
        <v>14</v>
      </c>
      <c r="F340" s="4" t="s">
        <v>9</v>
      </c>
      <c r="G340" s="4" t="s">
        <v>14</v>
      </c>
      <c r="H340" s="4" t="s">
        <v>14</v>
      </c>
      <c r="I340" s="4" t="s">
        <v>21</v>
      </c>
    </row>
    <row r="341" spans="1:5">
      <c r="A341" t="n">
        <v>2876</v>
      </c>
      <c r="B341" s="11" t="n">
        <v>5</v>
      </c>
      <c r="C341" s="7" t="n">
        <v>35</v>
      </c>
      <c r="D341" s="7" t="n">
        <v>0</v>
      </c>
      <c r="E341" s="7" t="n">
        <v>0</v>
      </c>
      <c r="F341" s="7" t="n">
        <v>1</v>
      </c>
      <c r="G341" s="7" t="n">
        <v>2</v>
      </c>
      <c r="H341" s="7" t="n">
        <v>1</v>
      </c>
      <c r="I341" s="12" t="n">
        <f t="normal" ca="1">A347</f>
        <v>0</v>
      </c>
    </row>
    <row r="342" spans="1:5">
      <c r="A342" t="s">
        <v>4</v>
      </c>
      <c r="B342" s="4" t="s">
        <v>5</v>
      </c>
      <c r="C342" s="4" t="s">
        <v>6</v>
      </c>
      <c r="D342" s="4" t="s">
        <v>6</v>
      </c>
      <c r="E342" s="4" t="s">
        <v>14</v>
      </c>
    </row>
    <row r="343" spans="1:5">
      <c r="A343" t="n">
        <v>2890</v>
      </c>
      <c r="B343" s="37" t="n">
        <v>30</v>
      </c>
      <c r="C343" s="7" t="s">
        <v>80</v>
      </c>
      <c r="D343" s="7" t="s">
        <v>13</v>
      </c>
      <c r="E343" s="7" t="n">
        <v>0</v>
      </c>
    </row>
    <row r="344" spans="1:5">
      <c r="A344" t="s">
        <v>4</v>
      </c>
      <c r="B344" s="4" t="s">
        <v>5</v>
      </c>
      <c r="C344" s="4" t="s">
        <v>21</v>
      </c>
    </row>
    <row r="345" spans="1:5">
      <c r="A345" t="n">
        <v>2899</v>
      </c>
      <c r="B345" s="15" t="n">
        <v>3</v>
      </c>
      <c r="C345" s="12" t="n">
        <f t="normal" ca="1">A389</f>
        <v>0</v>
      </c>
    </row>
    <row r="346" spans="1:5">
      <c r="A346" t="s">
        <v>4</v>
      </c>
      <c r="B346" s="4" t="s">
        <v>5</v>
      </c>
      <c r="C346" s="4" t="s">
        <v>14</v>
      </c>
      <c r="D346" s="4" t="s">
        <v>14</v>
      </c>
      <c r="E346" s="4" t="s">
        <v>14</v>
      </c>
      <c r="F346" s="4" t="s">
        <v>9</v>
      </c>
      <c r="G346" s="4" t="s">
        <v>14</v>
      </c>
      <c r="H346" s="4" t="s">
        <v>14</v>
      </c>
      <c r="I346" s="4" t="s">
        <v>21</v>
      </c>
    </row>
    <row r="347" spans="1:5">
      <c r="A347" t="n">
        <v>2904</v>
      </c>
      <c r="B347" s="11" t="n">
        <v>5</v>
      </c>
      <c r="C347" s="7" t="n">
        <v>35</v>
      </c>
      <c r="D347" s="7" t="n">
        <v>0</v>
      </c>
      <c r="E347" s="7" t="n">
        <v>0</v>
      </c>
      <c r="F347" s="7" t="n">
        <v>2</v>
      </c>
      <c r="G347" s="7" t="n">
        <v>2</v>
      </c>
      <c r="H347" s="7" t="n">
        <v>1</v>
      </c>
      <c r="I347" s="12" t="n">
        <f t="normal" ca="1">A353</f>
        <v>0</v>
      </c>
    </row>
    <row r="348" spans="1:5">
      <c r="A348" t="s">
        <v>4</v>
      </c>
      <c r="B348" s="4" t="s">
        <v>5</v>
      </c>
      <c r="C348" s="4" t="s">
        <v>6</v>
      </c>
      <c r="D348" s="4" t="s">
        <v>6</v>
      </c>
      <c r="E348" s="4" t="s">
        <v>14</v>
      </c>
    </row>
    <row r="349" spans="1:5">
      <c r="A349" t="n">
        <v>2918</v>
      </c>
      <c r="B349" s="37" t="n">
        <v>30</v>
      </c>
      <c r="C349" s="7" t="s">
        <v>81</v>
      </c>
      <c r="D349" s="7" t="s">
        <v>13</v>
      </c>
      <c r="E349" s="7" t="n">
        <v>0</v>
      </c>
    </row>
    <row r="350" spans="1:5">
      <c r="A350" t="s">
        <v>4</v>
      </c>
      <c r="B350" s="4" t="s">
        <v>5</v>
      </c>
      <c r="C350" s="4" t="s">
        <v>21</v>
      </c>
    </row>
    <row r="351" spans="1:5">
      <c r="A351" t="n">
        <v>2927</v>
      </c>
      <c r="B351" s="15" t="n">
        <v>3</v>
      </c>
      <c r="C351" s="12" t="n">
        <f t="normal" ca="1">A389</f>
        <v>0</v>
      </c>
    </row>
    <row r="352" spans="1:5">
      <c r="A352" t="s">
        <v>4</v>
      </c>
      <c r="B352" s="4" t="s">
        <v>5</v>
      </c>
      <c r="C352" s="4" t="s">
        <v>14</v>
      </c>
      <c r="D352" s="4" t="s">
        <v>14</v>
      </c>
      <c r="E352" s="4" t="s">
        <v>14</v>
      </c>
      <c r="F352" s="4" t="s">
        <v>9</v>
      </c>
      <c r="G352" s="4" t="s">
        <v>14</v>
      </c>
      <c r="H352" s="4" t="s">
        <v>14</v>
      </c>
      <c r="I352" s="4" t="s">
        <v>21</v>
      </c>
    </row>
    <row r="353" spans="1:9">
      <c r="A353" t="n">
        <v>2932</v>
      </c>
      <c r="B353" s="11" t="n">
        <v>5</v>
      </c>
      <c r="C353" s="7" t="n">
        <v>35</v>
      </c>
      <c r="D353" s="7" t="n">
        <v>0</v>
      </c>
      <c r="E353" s="7" t="n">
        <v>0</v>
      </c>
      <c r="F353" s="7" t="n">
        <v>3</v>
      </c>
      <c r="G353" s="7" t="n">
        <v>2</v>
      </c>
      <c r="H353" s="7" t="n">
        <v>1</v>
      </c>
      <c r="I353" s="12" t="n">
        <f t="normal" ca="1">A359</f>
        <v>0</v>
      </c>
    </row>
    <row r="354" spans="1:9">
      <c r="A354" t="s">
        <v>4</v>
      </c>
      <c r="B354" s="4" t="s">
        <v>5</v>
      </c>
      <c r="C354" s="4" t="s">
        <v>6</v>
      </c>
      <c r="D354" s="4" t="s">
        <v>6</v>
      </c>
      <c r="E354" s="4" t="s">
        <v>14</v>
      </c>
    </row>
    <row r="355" spans="1:9">
      <c r="A355" t="n">
        <v>2946</v>
      </c>
      <c r="B355" s="37" t="n">
        <v>30</v>
      </c>
      <c r="C355" s="7" t="s">
        <v>82</v>
      </c>
      <c r="D355" s="7" t="s">
        <v>13</v>
      </c>
      <c r="E355" s="7" t="n">
        <v>0</v>
      </c>
    </row>
    <row r="356" spans="1:9">
      <c r="A356" t="s">
        <v>4</v>
      </c>
      <c r="B356" s="4" t="s">
        <v>5</v>
      </c>
      <c r="C356" s="4" t="s">
        <v>21</v>
      </c>
    </row>
    <row r="357" spans="1:9">
      <c r="A357" t="n">
        <v>2955</v>
      </c>
      <c r="B357" s="15" t="n">
        <v>3</v>
      </c>
      <c r="C357" s="12" t="n">
        <f t="normal" ca="1">A389</f>
        <v>0</v>
      </c>
    </row>
    <row r="358" spans="1:9">
      <c r="A358" t="s">
        <v>4</v>
      </c>
      <c r="B358" s="4" t="s">
        <v>5</v>
      </c>
      <c r="C358" s="4" t="s">
        <v>14</v>
      </c>
      <c r="D358" s="4" t="s">
        <v>14</v>
      </c>
      <c r="E358" s="4" t="s">
        <v>14</v>
      </c>
      <c r="F358" s="4" t="s">
        <v>9</v>
      </c>
      <c r="G358" s="4" t="s">
        <v>14</v>
      </c>
      <c r="H358" s="4" t="s">
        <v>14</v>
      </c>
      <c r="I358" s="4" t="s">
        <v>21</v>
      </c>
    </row>
    <row r="359" spans="1:9">
      <c r="A359" t="n">
        <v>2960</v>
      </c>
      <c r="B359" s="11" t="n">
        <v>5</v>
      </c>
      <c r="C359" s="7" t="n">
        <v>35</v>
      </c>
      <c r="D359" s="7" t="n">
        <v>0</v>
      </c>
      <c r="E359" s="7" t="n">
        <v>0</v>
      </c>
      <c r="F359" s="7" t="n">
        <v>4</v>
      </c>
      <c r="G359" s="7" t="n">
        <v>2</v>
      </c>
      <c r="H359" s="7" t="n">
        <v>1</v>
      </c>
      <c r="I359" s="12" t="n">
        <f t="normal" ca="1">A365</f>
        <v>0</v>
      </c>
    </row>
    <row r="360" spans="1:9">
      <c r="A360" t="s">
        <v>4</v>
      </c>
      <c r="B360" s="4" t="s">
        <v>5</v>
      </c>
      <c r="C360" s="4" t="s">
        <v>6</v>
      </c>
      <c r="D360" s="4" t="s">
        <v>6</v>
      </c>
      <c r="E360" s="4" t="s">
        <v>14</v>
      </c>
    </row>
    <row r="361" spans="1:9">
      <c r="A361" t="n">
        <v>2974</v>
      </c>
      <c r="B361" s="37" t="n">
        <v>30</v>
      </c>
      <c r="C361" s="7" t="s">
        <v>83</v>
      </c>
      <c r="D361" s="7" t="s">
        <v>13</v>
      </c>
      <c r="E361" s="7" t="n">
        <v>0</v>
      </c>
    </row>
    <row r="362" spans="1:9">
      <c r="A362" t="s">
        <v>4</v>
      </c>
      <c r="B362" s="4" t="s">
        <v>5</v>
      </c>
      <c r="C362" s="4" t="s">
        <v>21</v>
      </c>
    </row>
    <row r="363" spans="1:9">
      <c r="A363" t="n">
        <v>2983</v>
      </c>
      <c r="B363" s="15" t="n">
        <v>3</v>
      </c>
      <c r="C363" s="12" t="n">
        <f t="normal" ca="1">A389</f>
        <v>0</v>
      </c>
    </row>
    <row r="364" spans="1:9">
      <c r="A364" t="s">
        <v>4</v>
      </c>
      <c r="B364" s="4" t="s">
        <v>5</v>
      </c>
      <c r="C364" s="4" t="s">
        <v>14</v>
      </c>
      <c r="D364" s="4" t="s">
        <v>14</v>
      </c>
      <c r="E364" s="4" t="s">
        <v>14</v>
      </c>
      <c r="F364" s="4" t="s">
        <v>9</v>
      </c>
      <c r="G364" s="4" t="s">
        <v>14</v>
      </c>
      <c r="H364" s="4" t="s">
        <v>14</v>
      </c>
      <c r="I364" s="4" t="s">
        <v>21</v>
      </c>
    </row>
    <row r="365" spans="1:9">
      <c r="A365" t="n">
        <v>2988</v>
      </c>
      <c r="B365" s="11" t="n">
        <v>5</v>
      </c>
      <c r="C365" s="7" t="n">
        <v>35</v>
      </c>
      <c r="D365" s="7" t="n">
        <v>0</v>
      </c>
      <c r="E365" s="7" t="n">
        <v>0</v>
      </c>
      <c r="F365" s="7" t="n">
        <v>5</v>
      </c>
      <c r="G365" s="7" t="n">
        <v>2</v>
      </c>
      <c r="H365" s="7" t="n">
        <v>1</v>
      </c>
      <c r="I365" s="12" t="n">
        <f t="normal" ca="1">A371</f>
        <v>0</v>
      </c>
    </row>
    <row r="366" spans="1:9">
      <c r="A366" t="s">
        <v>4</v>
      </c>
      <c r="B366" s="4" t="s">
        <v>5</v>
      </c>
      <c r="C366" s="4" t="s">
        <v>6</v>
      </c>
      <c r="D366" s="4" t="s">
        <v>6</v>
      </c>
      <c r="E366" s="4" t="s">
        <v>14</v>
      </c>
    </row>
    <row r="367" spans="1:9">
      <c r="A367" t="n">
        <v>3002</v>
      </c>
      <c r="B367" s="37" t="n">
        <v>30</v>
      </c>
      <c r="C367" s="7" t="s">
        <v>84</v>
      </c>
      <c r="D367" s="7" t="s">
        <v>13</v>
      </c>
      <c r="E367" s="7" t="n">
        <v>0</v>
      </c>
    </row>
    <row r="368" spans="1:9">
      <c r="A368" t="s">
        <v>4</v>
      </c>
      <c r="B368" s="4" t="s">
        <v>5</v>
      </c>
      <c r="C368" s="4" t="s">
        <v>21</v>
      </c>
    </row>
    <row r="369" spans="1:9">
      <c r="A369" t="n">
        <v>3011</v>
      </c>
      <c r="B369" s="15" t="n">
        <v>3</v>
      </c>
      <c r="C369" s="12" t="n">
        <f t="normal" ca="1">A389</f>
        <v>0</v>
      </c>
    </row>
    <row r="370" spans="1:9">
      <c r="A370" t="s">
        <v>4</v>
      </c>
      <c r="B370" s="4" t="s">
        <v>5</v>
      </c>
      <c r="C370" s="4" t="s">
        <v>14</v>
      </c>
      <c r="D370" s="4" t="s">
        <v>14</v>
      </c>
      <c r="E370" s="4" t="s">
        <v>14</v>
      </c>
      <c r="F370" s="4" t="s">
        <v>9</v>
      </c>
      <c r="G370" s="4" t="s">
        <v>14</v>
      </c>
      <c r="H370" s="4" t="s">
        <v>14</v>
      </c>
      <c r="I370" s="4" t="s">
        <v>21</v>
      </c>
    </row>
    <row r="371" spans="1:9">
      <c r="A371" t="n">
        <v>3016</v>
      </c>
      <c r="B371" s="11" t="n">
        <v>5</v>
      </c>
      <c r="C371" s="7" t="n">
        <v>35</v>
      </c>
      <c r="D371" s="7" t="n">
        <v>0</v>
      </c>
      <c r="E371" s="7" t="n">
        <v>0</v>
      </c>
      <c r="F371" s="7" t="n">
        <v>6</v>
      </c>
      <c r="G371" s="7" t="n">
        <v>2</v>
      </c>
      <c r="H371" s="7" t="n">
        <v>1</v>
      </c>
      <c r="I371" s="12" t="n">
        <f t="normal" ca="1">A377</f>
        <v>0</v>
      </c>
    </row>
    <row r="372" spans="1:9">
      <c r="A372" t="s">
        <v>4</v>
      </c>
      <c r="B372" s="4" t="s">
        <v>5</v>
      </c>
      <c r="C372" s="4" t="s">
        <v>6</v>
      </c>
      <c r="D372" s="4" t="s">
        <v>6</v>
      </c>
      <c r="E372" s="4" t="s">
        <v>14</v>
      </c>
    </row>
    <row r="373" spans="1:9">
      <c r="A373" t="n">
        <v>3030</v>
      </c>
      <c r="B373" s="37" t="n">
        <v>30</v>
      </c>
      <c r="C373" s="7" t="s">
        <v>85</v>
      </c>
      <c r="D373" s="7" t="s">
        <v>13</v>
      </c>
      <c r="E373" s="7" t="n">
        <v>0</v>
      </c>
    </row>
    <row r="374" spans="1:9">
      <c r="A374" t="s">
        <v>4</v>
      </c>
      <c r="B374" s="4" t="s">
        <v>5</v>
      </c>
      <c r="C374" s="4" t="s">
        <v>21</v>
      </c>
    </row>
    <row r="375" spans="1:9">
      <c r="A375" t="n">
        <v>3039</v>
      </c>
      <c r="B375" s="15" t="n">
        <v>3</v>
      </c>
      <c r="C375" s="12" t="n">
        <f t="normal" ca="1">A389</f>
        <v>0</v>
      </c>
    </row>
    <row r="376" spans="1:9">
      <c r="A376" t="s">
        <v>4</v>
      </c>
      <c r="B376" s="4" t="s">
        <v>5</v>
      </c>
      <c r="C376" s="4" t="s">
        <v>14</v>
      </c>
      <c r="D376" s="4" t="s">
        <v>14</v>
      </c>
      <c r="E376" s="4" t="s">
        <v>14</v>
      </c>
      <c r="F376" s="4" t="s">
        <v>9</v>
      </c>
      <c r="G376" s="4" t="s">
        <v>14</v>
      </c>
      <c r="H376" s="4" t="s">
        <v>14</v>
      </c>
      <c r="I376" s="4" t="s">
        <v>21</v>
      </c>
    </row>
    <row r="377" spans="1:9">
      <c r="A377" t="n">
        <v>3044</v>
      </c>
      <c r="B377" s="11" t="n">
        <v>5</v>
      </c>
      <c r="C377" s="7" t="n">
        <v>35</v>
      </c>
      <c r="D377" s="7" t="n">
        <v>0</v>
      </c>
      <c r="E377" s="7" t="n">
        <v>0</v>
      </c>
      <c r="F377" s="7" t="n">
        <v>7</v>
      </c>
      <c r="G377" s="7" t="n">
        <v>2</v>
      </c>
      <c r="H377" s="7" t="n">
        <v>1</v>
      </c>
      <c r="I377" s="12" t="n">
        <f t="normal" ca="1">A383</f>
        <v>0</v>
      </c>
    </row>
    <row r="378" spans="1:9">
      <c r="A378" t="s">
        <v>4</v>
      </c>
      <c r="B378" s="4" t="s">
        <v>5</v>
      </c>
      <c r="C378" s="4" t="s">
        <v>6</v>
      </c>
      <c r="D378" s="4" t="s">
        <v>6</v>
      </c>
      <c r="E378" s="4" t="s">
        <v>14</v>
      </c>
    </row>
    <row r="379" spans="1:9">
      <c r="A379" t="n">
        <v>3058</v>
      </c>
      <c r="B379" s="37" t="n">
        <v>30</v>
      </c>
      <c r="C379" s="7" t="s">
        <v>86</v>
      </c>
      <c r="D379" s="7" t="s">
        <v>13</v>
      </c>
      <c r="E379" s="7" t="n">
        <v>0</v>
      </c>
    </row>
    <row r="380" spans="1:9">
      <c r="A380" t="s">
        <v>4</v>
      </c>
      <c r="B380" s="4" t="s">
        <v>5</v>
      </c>
      <c r="C380" s="4" t="s">
        <v>21</v>
      </c>
    </row>
    <row r="381" spans="1:9">
      <c r="A381" t="n">
        <v>3067</v>
      </c>
      <c r="B381" s="15" t="n">
        <v>3</v>
      </c>
      <c r="C381" s="12" t="n">
        <f t="normal" ca="1">A389</f>
        <v>0</v>
      </c>
    </row>
    <row r="382" spans="1:9">
      <c r="A382" t="s">
        <v>4</v>
      </c>
      <c r="B382" s="4" t="s">
        <v>5</v>
      </c>
      <c r="C382" s="4" t="s">
        <v>14</v>
      </c>
      <c r="D382" s="4" t="s">
        <v>14</v>
      </c>
      <c r="E382" s="4" t="s">
        <v>14</v>
      </c>
      <c r="F382" s="4" t="s">
        <v>9</v>
      </c>
      <c r="G382" s="4" t="s">
        <v>14</v>
      </c>
      <c r="H382" s="4" t="s">
        <v>14</v>
      </c>
      <c r="I382" s="4" t="s">
        <v>21</v>
      </c>
    </row>
    <row r="383" spans="1:9">
      <c r="A383" t="n">
        <v>3072</v>
      </c>
      <c r="B383" s="11" t="n">
        <v>5</v>
      </c>
      <c r="C383" s="7" t="n">
        <v>35</v>
      </c>
      <c r="D383" s="7" t="n">
        <v>0</v>
      </c>
      <c r="E383" s="7" t="n">
        <v>0</v>
      </c>
      <c r="F383" s="7" t="n">
        <v>8</v>
      </c>
      <c r="G383" s="7" t="n">
        <v>2</v>
      </c>
      <c r="H383" s="7" t="n">
        <v>1</v>
      </c>
      <c r="I383" s="12" t="n">
        <f t="normal" ca="1">A389</f>
        <v>0</v>
      </c>
    </row>
    <row r="384" spans="1:9">
      <c r="A384" t="s">
        <v>4</v>
      </c>
      <c r="B384" s="4" t="s">
        <v>5</v>
      </c>
      <c r="C384" s="4" t="s">
        <v>10</v>
      </c>
    </row>
    <row r="385" spans="1:9">
      <c r="A385" t="n">
        <v>3086</v>
      </c>
      <c r="B385" s="33" t="n">
        <v>12</v>
      </c>
      <c r="C385" s="7" t="n">
        <v>6754</v>
      </c>
    </row>
    <row r="386" spans="1:9">
      <c r="A386" t="s">
        <v>4</v>
      </c>
      <c r="B386" s="4" t="s">
        <v>5</v>
      </c>
      <c r="C386" s="4" t="s">
        <v>6</v>
      </c>
      <c r="D386" s="4" t="s">
        <v>6</v>
      </c>
      <c r="E386" s="4" t="s">
        <v>14</v>
      </c>
    </row>
    <row r="387" spans="1:9">
      <c r="A387" t="n">
        <v>3089</v>
      </c>
      <c r="B387" s="37" t="n">
        <v>30</v>
      </c>
      <c r="C387" s="7" t="s">
        <v>86</v>
      </c>
      <c r="D387" s="7" t="s">
        <v>13</v>
      </c>
      <c r="E387" s="7" t="n">
        <v>0</v>
      </c>
    </row>
    <row r="388" spans="1:9">
      <c r="A388" t="s">
        <v>4</v>
      </c>
      <c r="B388" s="4" t="s">
        <v>5</v>
      </c>
      <c r="C388" s="4" t="s">
        <v>21</v>
      </c>
    </row>
    <row r="389" spans="1:9">
      <c r="A389" t="n">
        <v>3098</v>
      </c>
      <c r="B389" s="15" t="n">
        <v>3</v>
      </c>
      <c r="C389" s="12" t="n">
        <f t="normal" ca="1">A403</f>
        <v>0</v>
      </c>
    </row>
    <row r="390" spans="1:9">
      <c r="A390" t="s">
        <v>4</v>
      </c>
      <c r="B390" s="4" t="s">
        <v>5</v>
      </c>
      <c r="C390" s="4" t="s">
        <v>14</v>
      </c>
      <c r="D390" s="4" t="s">
        <v>10</v>
      </c>
      <c r="E390" s="4" t="s">
        <v>14</v>
      </c>
    </row>
    <row r="391" spans="1:9">
      <c r="A391" t="n">
        <v>3103</v>
      </c>
      <c r="B391" s="10" t="n">
        <v>39</v>
      </c>
      <c r="C391" s="7" t="n">
        <v>11</v>
      </c>
      <c r="D391" s="7" t="n">
        <v>65533</v>
      </c>
      <c r="E391" s="7" t="n">
        <v>201</v>
      </c>
    </row>
    <row r="392" spans="1:9">
      <c r="A392" t="s">
        <v>4</v>
      </c>
      <c r="B392" s="4" t="s">
        <v>5</v>
      </c>
      <c r="C392" s="4" t="s">
        <v>14</v>
      </c>
      <c r="D392" s="4" t="s">
        <v>10</v>
      </c>
      <c r="E392" s="4" t="s">
        <v>14</v>
      </c>
    </row>
    <row r="393" spans="1:9">
      <c r="A393" t="n">
        <v>3108</v>
      </c>
      <c r="B393" s="10" t="n">
        <v>39</v>
      </c>
      <c r="C393" s="7" t="n">
        <v>11</v>
      </c>
      <c r="D393" s="7" t="n">
        <v>65533</v>
      </c>
      <c r="E393" s="7" t="n">
        <v>202</v>
      </c>
    </row>
    <row r="394" spans="1:9">
      <c r="A394" t="s">
        <v>4</v>
      </c>
      <c r="B394" s="4" t="s">
        <v>5</v>
      </c>
      <c r="C394" s="4" t="s">
        <v>14</v>
      </c>
      <c r="D394" s="4" t="s">
        <v>10</v>
      </c>
      <c r="E394" s="4" t="s">
        <v>20</v>
      </c>
    </row>
    <row r="395" spans="1:9">
      <c r="A395" t="n">
        <v>3113</v>
      </c>
      <c r="B395" s="28" t="n">
        <v>58</v>
      </c>
      <c r="C395" s="7" t="n">
        <v>101</v>
      </c>
      <c r="D395" s="7" t="n">
        <v>500</v>
      </c>
      <c r="E395" s="7" t="n">
        <v>1</v>
      </c>
    </row>
    <row r="396" spans="1:9">
      <c r="A396" t="s">
        <v>4</v>
      </c>
      <c r="B396" s="4" t="s">
        <v>5</v>
      </c>
      <c r="C396" s="4" t="s">
        <v>14</v>
      </c>
      <c r="D396" s="4" t="s">
        <v>10</v>
      </c>
    </row>
    <row r="397" spans="1:9">
      <c r="A397" t="n">
        <v>3121</v>
      </c>
      <c r="B397" s="28" t="n">
        <v>58</v>
      </c>
      <c r="C397" s="7" t="n">
        <v>254</v>
      </c>
      <c r="D397" s="7" t="n">
        <v>0</v>
      </c>
    </row>
    <row r="398" spans="1:9">
      <c r="A398" t="s">
        <v>4</v>
      </c>
      <c r="B398" s="4" t="s">
        <v>5</v>
      </c>
      <c r="C398" s="4" t="s">
        <v>14</v>
      </c>
      <c r="D398" s="4" t="s">
        <v>14</v>
      </c>
      <c r="E398" s="4" t="s">
        <v>10</v>
      </c>
    </row>
    <row r="399" spans="1:9">
      <c r="A399" t="n">
        <v>3125</v>
      </c>
      <c r="B399" s="32" t="n">
        <v>45</v>
      </c>
      <c r="C399" s="7" t="n">
        <v>8</v>
      </c>
      <c r="D399" s="7" t="n">
        <v>1</v>
      </c>
      <c r="E399" s="7" t="n">
        <v>0</v>
      </c>
    </row>
    <row r="400" spans="1:9">
      <c r="A400" t="s">
        <v>4</v>
      </c>
      <c r="B400" s="4" t="s">
        <v>5</v>
      </c>
      <c r="C400" s="4" t="s">
        <v>14</v>
      </c>
    </row>
    <row r="401" spans="1:5">
      <c r="A401" t="n">
        <v>3130</v>
      </c>
      <c r="B401" s="27" t="n">
        <v>23</v>
      </c>
      <c r="C401" s="7" t="n">
        <v>0</v>
      </c>
    </row>
    <row r="402" spans="1:5">
      <c r="A402" t="s">
        <v>4</v>
      </c>
      <c r="B402" s="4" t="s">
        <v>5</v>
      </c>
    </row>
    <row r="403" spans="1:5">
      <c r="A403" t="n">
        <v>3132</v>
      </c>
      <c r="B403" s="5" t="n">
        <v>1</v>
      </c>
    </row>
    <row r="404" spans="1:5" s="3" customFormat="1" customHeight="0">
      <c r="A404" s="3" t="s">
        <v>2</v>
      </c>
      <c r="B404" s="3" t="s">
        <v>87</v>
      </c>
    </row>
    <row r="405" spans="1:5">
      <c r="A405" t="s">
        <v>4</v>
      </c>
      <c r="B405" s="4" t="s">
        <v>5</v>
      </c>
      <c r="C405" s="4" t="s">
        <v>14</v>
      </c>
      <c r="D405" s="4" t="s">
        <v>10</v>
      </c>
    </row>
    <row r="406" spans="1:5">
      <c r="A406" t="n">
        <v>3136</v>
      </c>
      <c r="B406" s="24" t="n">
        <v>22</v>
      </c>
      <c r="C406" s="7" t="n">
        <v>0</v>
      </c>
      <c r="D406" s="7" t="n">
        <v>0</v>
      </c>
    </row>
    <row r="407" spans="1:5">
      <c r="A407" t="s">
        <v>4</v>
      </c>
      <c r="B407" s="4" t="s">
        <v>5</v>
      </c>
      <c r="C407" s="4" t="s">
        <v>14</v>
      </c>
      <c r="D407" s="4" t="s">
        <v>10</v>
      </c>
      <c r="E407" s="4" t="s">
        <v>20</v>
      </c>
    </row>
    <row r="408" spans="1:5">
      <c r="A408" t="n">
        <v>3140</v>
      </c>
      <c r="B408" s="28" t="n">
        <v>58</v>
      </c>
      <c r="C408" s="7" t="n">
        <v>0</v>
      </c>
      <c r="D408" s="7" t="n">
        <v>0</v>
      </c>
      <c r="E408" s="7" t="n">
        <v>1</v>
      </c>
    </row>
    <row r="409" spans="1:5">
      <c r="A409" t="s">
        <v>4</v>
      </c>
      <c r="B409" s="4" t="s">
        <v>5</v>
      </c>
      <c r="C409" s="4" t="s">
        <v>14</v>
      </c>
    </row>
    <row r="410" spans="1:5">
      <c r="A410" t="n">
        <v>3148</v>
      </c>
      <c r="B410" s="31" t="n">
        <v>64</v>
      </c>
      <c r="C410" s="7" t="n">
        <v>7</v>
      </c>
    </row>
    <row r="411" spans="1:5">
      <c r="A411" t="s">
        <v>4</v>
      </c>
      <c r="B411" s="4" t="s">
        <v>5</v>
      </c>
      <c r="C411" s="4" t="s">
        <v>14</v>
      </c>
      <c r="D411" s="4" t="s">
        <v>10</v>
      </c>
      <c r="E411" s="4" t="s">
        <v>14</v>
      </c>
      <c r="F411" s="4" t="s">
        <v>6</v>
      </c>
    </row>
    <row r="412" spans="1:5">
      <c r="A412" t="n">
        <v>3150</v>
      </c>
      <c r="B412" s="10" t="n">
        <v>39</v>
      </c>
      <c r="C412" s="7" t="n">
        <v>10</v>
      </c>
      <c r="D412" s="7" t="n">
        <v>65533</v>
      </c>
      <c r="E412" s="7" t="n">
        <v>201</v>
      </c>
      <c r="F412" s="7" t="s">
        <v>88</v>
      </c>
    </row>
    <row r="413" spans="1:5">
      <c r="A413" t="s">
        <v>4</v>
      </c>
      <c r="B413" s="4" t="s">
        <v>5</v>
      </c>
      <c r="C413" s="4" t="s">
        <v>14</v>
      </c>
      <c r="D413" s="4" t="s">
        <v>14</v>
      </c>
      <c r="E413" s="4" t="s">
        <v>20</v>
      </c>
      <c r="F413" s="4" t="s">
        <v>20</v>
      </c>
      <c r="G413" s="4" t="s">
        <v>20</v>
      </c>
      <c r="H413" s="4" t="s">
        <v>10</v>
      </c>
    </row>
    <row r="414" spans="1:5">
      <c r="A414" t="n">
        <v>3174</v>
      </c>
      <c r="B414" s="32" t="n">
        <v>45</v>
      </c>
      <c r="C414" s="7" t="n">
        <v>2</v>
      </c>
      <c r="D414" s="7" t="n">
        <v>3</v>
      </c>
      <c r="E414" s="7" t="n">
        <v>-14.0900001525879</v>
      </c>
      <c r="F414" s="7" t="n">
        <v>1.95000004768372</v>
      </c>
      <c r="G414" s="7" t="n">
        <v>-0.0299999993294477</v>
      </c>
      <c r="H414" s="7" t="n">
        <v>0</v>
      </c>
    </row>
    <row r="415" spans="1:5">
      <c r="A415" t="s">
        <v>4</v>
      </c>
      <c r="B415" s="4" t="s">
        <v>5</v>
      </c>
      <c r="C415" s="4" t="s">
        <v>14</v>
      </c>
      <c r="D415" s="4" t="s">
        <v>14</v>
      </c>
      <c r="E415" s="4" t="s">
        <v>20</v>
      </c>
      <c r="F415" s="4" t="s">
        <v>20</v>
      </c>
      <c r="G415" s="4" t="s">
        <v>20</v>
      </c>
      <c r="H415" s="4" t="s">
        <v>10</v>
      </c>
      <c r="I415" s="4" t="s">
        <v>14</v>
      </c>
    </row>
    <row r="416" spans="1:5">
      <c r="A416" t="n">
        <v>3191</v>
      </c>
      <c r="B416" s="32" t="n">
        <v>45</v>
      </c>
      <c r="C416" s="7" t="n">
        <v>4</v>
      </c>
      <c r="D416" s="7" t="n">
        <v>3</v>
      </c>
      <c r="E416" s="7" t="n">
        <v>9.52999973297119</v>
      </c>
      <c r="F416" s="7" t="n">
        <v>55.3899993896484</v>
      </c>
      <c r="G416" s="7" t="n">
        <v>0</v>
      </c>
      <c r="H416" s="7" t="n">
        <v>0</v>
      </c>
      <c r="I416" s="7" t="n">
        <v>1</v>
      </c>
    </row>
    <row r="417" spans="1:9">
      <c r="A417" t="s">
        <v>4</v>
      </c>
      <c r="B417" s="4" t="s">
        <v>5</v>
      </c>
      <c r="C417" s="4" t="s">
        <v>14</v>
      </c>
      <c r="D417" s="4" t="s">
        <v>14</v>
      </c>
      <c r="E417" s="4" t="s">
        <v>20</v>
      </c>
      <c r="F417" s="4" t="s">
        <v>10</v>
      </c>
    </row>
    <row r="418" spans="1:9">
      <c r="A418" t="n">
        <v>3209</v>
      </c>
      <c r="B418" s="32" t="n">
        <v>45</v>
      </c>
      <c r="C418" s="7" t="n">
        <v>5</v>
      </c>
      <c r="D418" s="7" t="n">
        <v>3</v>
      </c>
      <c r="E418" s="7" t="n">
        <v>8</v>
      </c>
      <c r="F418" s="7" t="n">
        <v>0</v>
      </c>
    </row>
    <row r="419" spans="1:9">
      <c r="A419" t="s">
        <v>4</v>
      </c>
      <c r="B419" s="4" t="s">
        <v>5</v>
      </c>
      <c r="C419" s="4" t="s">
        <v>14</v>
      </c>
      <c r="D419" s="4" t="s">
        <v>14</v>
      </c>
      <c r="E419" s="4" t="s">
        <v>20</v>
      </c>
      <c r="F419" s="4" t="s">
        <v>10</v>
      </c>
    </row>
    <row r="420" spans="1:9">
      <c r="A420" t="n">
        <v>3218</v>
      </c>
      <c r="B420" s="32" t="n">
        <v>45</v>
      </c>
      <c r="C420" s="7" t="n">
        <v>11</v>
      </c>
      <c r="D420" s="7" t="n">
        <v>3</v>
      </c>
      <c r="E420" s="7" t="n">
        <v>47</v>
      </c>
      <c r="F420" s="7" t="n">
        <v>0</v>
      </c>
    </row>
    <row r="421" spans="1:9">
      <c r="A421" t="s">
        <v>4</v>
      </c>
      <c r="B421" s="4" t="s">
        <v>5</v>
      </c>
      <c r="C421" s="4" t="s">
        <v>10</v>
      </c>
      <c r="D421" s="4" t="s">
        <v>20</v>
      </c>
      <c r="E421" s="4" t="s">
        <v>20</v>
      </c>
      <c r="F421" s="4" t="s">
        <v>20</v>
      </c>
      <c r="G421" s="4" t="s">
        <v>20</v>
      </c>
    </row>
    <row r="422" spans="1:9">
      <c r="A422" t="n">
        <v>3227</v>
      </c>
      <c r="B422" s="38" t="n">
        <v>46</v>
      </c>
      <c r="C422" s="7" t="n">
        <v>61456</v>
      </c>
      <c r="D422" s="7" t="n">
        <v>-14.0100002288818</v>
      </c>
      <c r="E422" s="7" t="n">
        <v>0.25</v>
      </c>
      <c r="F422" s="7" t="n">
        <v>0.0299999993294477</v>
      </c>
      <c r="G422" s="7" t="n">
        <v>90</v>
      </c>
    </row>
    <row r="423" spans="1:9">
      <c r="A423" t="s">
        <v>4</v>
      </c>
      <c r="B423" s="4" t="s">
        <v>5</v>
      </c>
      <c r="C423" s="4" t="s">
        <v>10</v>
      </c>
      <c r="D423" s="4" t="s">
        <v>9</v>
      </c>
    </row>
    <row r="424" spans="1:9">
      <c r="A424" t="n">
        <v>3246</v>
      </c>
      <c r="B424" s="35" t="n">
        <v>43</v>
      </c>
      <c r="C424" s="7" t="n">
        <v>61456</v>
      </c>
      <c r="D424" s="7" t="n">
        <v>1</v>
      </c>
    </row>
    <row r="425" spans="1:9">
      <c r="A425" t="s">
        <v>4</v>
      </c>
      <c r="B425" s="4" t="s">
        <v>5</v>
      </c>
      <c r="C425" s="4" t="s">
        <v>14</v>
      </c>
      <c r="D425" s="4" t="s">
        <v>14</v>
      </c>
      <c r="E425" s="4" t="s">
        <v>10</v>
      </c>
    </row>
    <row r="426" spans="1:9">
      <c r="A426" t="n">
        <v>3253</v>
      </c>
      <c r="B426" s="32" t="n">
        <v>45</v>
      </c>
      <c r="C426" s="7" t="n">
        <v>8</v>
      </c>
      <c r="D426" s="7" t="n">
        <v>1</v>
      </c>
      <c r="E426" s="7" t="n">
        <v>0</v>
      </c>
    </row>
    <row r="427" spans="1:9">
      <c r="A427" t="s">
        <v>4</v>
      </c>
      <c r="B427" s="4" t="s">
        <v>5</v>
      </c>
      <c r="C427" s="4" t="s">
        <v>14</v>
      </c>
      <c r="D427" s="4" t="s">
        <v>10</v>
      </c>
      <c r="E427" s="4" t="s">
        <v>20</v>
      </c>
    </row>
    <row r="428" spans="1:9">
      <c r="A428" t="n">
        <v>3258</v>
      </c>
      <c r="B428" s="28" t="n">
        <v>58</v>
      </c>
      <c r="C428" s="7" t="n">
        <v>100</v>
      </c>
      <c r="D428" s="7" t="n">
        <v>2000</v>
      </c>
      <c r="E428" s="7" t="n">
        <v>1</v>
      </c>
    </row>
    <row r="429" spans="1:9">
      <c r="A429" t="s">
        <v>4</v>
      </c>
      <c r="B429" s="4" t="s">
        <v>5</v>
      </c>
      <c r="C429" s="4" t="s">
        <v>10</v>
      </c>
    </row>
    <row r="430" spans="1:9">
      <c r="A430" t="n">
        <v>3266</v>
      </c>
      <c r="B430" s="26" t="n">
        <v>16</v>
      </c>
      <c r="C430" s="7" t="n">
        <v>1000</v>
      </c>
    </row>
    <row r="431" spans="1:9">
      <c r="A431" t="s">
        <v>4</v>
      </c>
      <c r="B431" s="4" t="s">
        <v>5</v>
      </c>
      <c r="C431" s="4" t="s">
        <v>14</v>
      </c>
      <c r="D431" s="4" t="s">
        <v>10</v>
      </c>
      <c r="E431" s="4" t="s">
        <v>10</v>
      </c>
      <c r="F431" s="4" t="s">
        <v>10</v>
      </c>
      <c r="G431" s="4" t="s">
        <v>10</v>
      </c>
      <c r="H431" s="4" t="s">
        <v>10</v>
      </c>
      <c r="I431" s="4" t="s">
        <v>6</v>
      </c>
      <c r="J431" s="4" t="s">
        <v>20</v>
      </c>
      <c r="K431" s="4" t="s">
        <v>20</v>
      </c>
      <c r="L431" s="4" t="s">
        <v>20</v>
      </c>
      <c r="M431" s="4" t="s">
        <v>9</v>
      </c>
      <c r="N431" s="4" t="s">
        <v>9</v>
      </c>
      <c r="O431" s="4" t="s">
        <v>20</v>
      </c>
      <c r="P431" s="4" t="s">
        <v>20</v>
      </c>
      <c r="Q431" s="4" t="s">
        <v>20</v>
      </c>
      <c r="R431" s="4" t="s">
        <v>20</v>
      </c>
      <c r="S431" s="4" t="s">
        <v>14</v>
      </c>
    </row>
    <row r="432" spans="1:9">
      <c r="A432" t="n">
        <v>3269</v>
      </c>
      <c r="B432" s="10" t="n">
        <v>39</v>
      </c>
      <c r="C432" s="7" t="n">
        <v>12</v>
      </c>
      <c r="D432" s="7" t="n">
        <v>65533</v>
      </c>
      <c r="E432" s="7" t="n">
        <v>201</v>
      </c>
      <c r="F432" s="7" t="n">
        <v>0</v>
      </c>
      <c r="G432" s="7" t="n">
        <v>61456</v>
      </c>
      <c r="H432" s="7" t="n">
        <v>3</v>
      </c>
      <c r="I432" s="7" t="s">
        <v>13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1</v>
      </c>
      <c r="Q432" s="7" t="n">
        <v>1</v>
      </c>
      <c r="R432" s="7" t="n">
        <v>1</v>
      </c>
      <c r="S432" s="7" t="n">
        <v>255</v>
      </c>
    </row>
    <row r="433" spans="1:19">
      <c r="A433" t="s">
        <v>4</v>
      </c>
      <c r="B433" s="4" t="s">
        <v>5</v>
      </c>
      <c r="C433" s="4" t="s">
        <v>10</v>
      </c>
    </row>
    <row r="434" spans="1:19">
      <c r="A434" t="n">
        <v>3319</v>
      </c>
      <c r="B434" s="26" t="n">
        <v>16</v>
      </c>
      <c r="C434" s="7" t="n">
        <v>500</v>
      </c>
    </row>
    <row r="435" spans="1:19">
      <c r="A435" t="s">
        <v>4</v>
      </c>
      <c r="B435" s="4" t="s">
        <v>5</v>
      </c>
      <c r="C435" s="4" t="s">
        <v>10</v>
      </c>
      <c r="D435" s="4" t="s">
        <v>9</v>
      </c>
    </row>
    <row r="436" spans="1:19">
      <c r="A436" t="n">
        <v>3322</v>
      </c>
      <c r="B436" s="36" t="n">
        <v>44</v>
      </c>
      <c r="C436" s="7" t="n">
        <v>61456</v>
      </c>
      <c r="D436" s="7" t="n">
        <v>1</v>
      </c>
    </row>
    <row r="437" spans="1:19">
      <c r="A437" t="s">
        <v>4</v>
      </c>
      <c r="B437" s="4" t="s">
        <v>5</v>
      </c>
      <c r="C437" s="4" t="s">
        <v>10</v>
      </c>
    </row>
    <row r="438" spans="1:19">
      <c r="A438" t="n">
        <v>3329</v>
      </c>
      <c r="B438" s="26" t="n">
        <v>16</v>
      </c>
      <c r="C438" s="7" t="n">
        <v>1000</v>
      </c>
    </row>
    <row r="439" spans="1:19">
      <c r="A439" t="s">
        <v>4</v>
      </c>
      <c r="B439" s="4" t="s">
        <v>5</v>
      </c>
      <c r="C439" s="4" t="s">
        <v>14</v>
      </c>
      <c r="D439" s="4" t="s">
        <v>10</v>
      </c>
    </row>
    <row r="440" spans="1:19">
      <c r="A440" t="n">
        <v>3332</v>
      </c>
      <c r="B440" s="28" t="n">
        <v>58</v>
      </c>
      <c r="C440" s="7" t="n">
        <v>255</v>
      </c>
      <c r="D440" s="7" t="n">
        <v>0</v>
      </c>
    </row>
    <row r="441" spans="1:19">
      <c r="A441" t="s">
        <v>4</v>
      </c>
      <c r="B441" s="4" t="s">
        <v>5</v>
      </c>
      <c r="C441" s="4" t="s">
        <v>14</v>
      </c>
      <c r="D441" s="4" t="s">
        <v>10</v>
      </c>
      <c r="E441" s="4" t="s">
        <v>14</v>
      </c>
    </row>
    <row r="442" spans="1:19">
      <c r="A442" t="n">
        <v>3336</v>
      </c>
      <c r="B442" s="10" t="n">
        <v>39</v>
      </c>
      <c r="C442" s="7" t="n">
        <v>11</v>
      </c>
      <c r="D442" s="7" t="n">
        <v>65533</v>
      </c>
      <c r="E442" s="7" t="n">
        <v>201</v>
      </c>
    </row>
    <row r="443" spans="1:19">
      <c r="A443" t="s">
        <v>4</v>
      </c>
      <c r="B443" s="4" t="s">
        <v>5</v>
      </c>
      <c r="C443" s="4" t="s">
        <v>14</v>
      </c>
    </row>
    <row r="444" spans="1:19">
      <c r="A444" t="n">
        <v>3341</v>
      </c>
      <c r="B444" s="27" t="n">
        <v>23</v>
      </c>
      <c r="C444" s="7" t="n">
        <v>0</v>
      </c>
    </row>
    <row r="445" spans="1:19">
      <c r="A445" t="s">
        <v>4</v>
      </c>
      <c r="B445" s="4" t="s">
        <v>5</v>
      </c>
    </row>
    <row r="446" spans="1:19">
      <c r="A446" t="n">
        <v>3343</v>
      </c>
      <c r="B446" s="5" t="n">
        <v>1</v>
      </c>
    </row>
    <row r="447" spans="1:19" s="3" customFormat="1" customHeight="0">
      <c r="A447" s="3" t="s">
        <v>2</v>
      </c>
      <c r="B447" s="3" t="s">
        <v>89</v>
      </c>
    </row>
    <row r="448" spans="1:19">
      <c r="A448" t="s">
        <v>4</v>
      </c>
      <c r="B448" s="4" t="s">
        <v>5</v>
      </c>
      <c r="C448" s="4" t="s">
        <v>10</v>
      </c>
      <c r="D448" s="4" t="s">
        <v>14</v>
      </c>
      <c r="E448" s="4" t="s">
        <v>9</v>
      </c>
    </row>
    <row r="449" spans="1:5">
      <c r="A449" t="n">
        <v>3344</v>
      </c>
      <c r="B449" s="39" t="n">
        <v>106</v>
      </c>
      <c r="C449" s="7" t="n">
        <v>110</v>
      </c>
      <c r="D449" s="7" t="n">
        <v>0</v>
      </c>
      <c r="E449" s="7" t="n">
        <v>0</v>
      </c>
    </row>
    <row r="450" spans="1:5">
      <c r="A450" t="s">
        <v>4</v>
      </c>
      <c r="B450" s="4" t="s">
        <v>5</v>
      </c>
      <c r="C450" s="4" t="s">
        <v>14</v>
      </c>
      <c r="D450" s="4" t="s">
        <v>6</v>
      </c>
      <c r="E450" s="4" t="s">
        <v>10</v>
      </c>
    </row>
    <row r="451" spans="1:5">
      <c r="A451" t="n">
        <v>3352</v>
      </c>
      <c r="B451" s="40" t="n">
        <v>62</v>
      </c>
      <c r="C451" s="7" t="n">
        <v>1</v>
      </c>
      <c r="D451" s="7" t="s">
        <v>90</v>
      </c>
      <c r="E451" s="7" t="n">
        <v>128</v>
      </c>
    </row>
    <row r="452" spans="1:5">
      <c r="A452" t="s">
        <v>4</v>
      </c>
      <c r="B452" s="4" t="s">
        <v>5</v>
      </c>
    </row>
    <row r="453" spans="1:5">
      <c r="A453" t="n">
        <v>3365</v>
      </c>
      <c r="B453" s="5" t="n">
        <v>1</v>
      </c>
    </row>
    <row r="454" spans="1:5" s="3" customFormat="1" customHeight="0">
      <c r="A454" s="3" t="s">
        <v>2</v>
      </c>
      <c r="B454" s="3" t="s">
        <v>91</v>
      </c>
    </row>
    <row r="455" spans="1:5">
      <c r="A455" t="s">
        <v>4</v>
      </c>
      <c r="B455" s="4" t="s">
        <v>5</v>
      </c>
      <c r="C455" s="4" t="s">
        <v>14</v>
      </c>
      <c r="D455" s="4" t="s">
        <v>14</v>
      </c>
      <c r="E455" s="4" t="s">
        <v>14</v>
      </c>
      <c r="F455" s="4" t="s">
        <v>14</v>
      </c>
    </row>
    <row r="456" spans="1:5">
      <c r="A456" t="n">
        <v>3368</v>
      </c>
      <c r="B456" s="30" t="n">
        <v>14</v>
      </c>
      <c r="C456" s="7" t="n">
        <v>2</v>
      </c>
      <c r="D456" s="7" t="n">
        <v>0</v>
      </c>
      <c r="E456" s="7" t="n">
        <v>0</v>
      </c>
      <c r="F456" s="7" t="n">
        <v>0</v>
      </c>
    </row>
    <row r="457" spans="1:5">
      <c r="A457" t="s">
        <v>4</v>
      </c>
      <c r="B457" s="4" t="s">
        <v>5</v>
      </c>
      <c r="C457" s="4" t="s">
        <v>14</v>
      </c>
      <c r="D457" s="41" t="s">
        <v>92</v>
      </c>
      <c r="E457" s="4" t="s">
        <v>5</v>
      </c>
      <c r="F457" s="4" t="s">
        <v>14</v>
      </c>
      <c r="G457" s="4" t="s">
        <v>10</v>
      </c>
      <c r="H457" s="41" t="s">
        <v>93</v>
      </c>
      <c r="I457" s="4" t="s">
        <v>14</v>
      </c>
      <c r="J457" s="4" t="s">
        <v>9</v>
      </c>
      <c r="K457" s="4" t="s">
        <v>14</v>
      </c>
      <c r="L457" s="4" t="s">
        <v>14</v>
      </c>
      <c r="M457" s="41" t="s">
        <v>92</v>
      </c>
      <c r="N457" s="4" t="s">
        <v>5</v>
      </c>
      <c r="O457" s="4" t="s">
        <v>14</v>
      </c>
      <c r="P457" s="4" t="s">
        <v>10</v>
      </c>
      <c r="Q457" s="41" t="s">
        <v>93</v>
      </c>
      <c r="R457" s="4" t="s">
        <v>14</v>
      </c>
      <c r="S457" s="4" t="s">
        <v>9</v>
      </c>
      <c r="T457" s="4" t="s">
        <v>14</v>
      </c>
      <c r="U457" s="4" t="s">
        <v>14</v>
      </c>
      <c r="V457" s="4" t="s">
        <v>14</v>
      </c>
      <c r="W457" s="4" t="s">
        <v>21</v>
      </c>
    </row>
    <row r="458" spans="1:5">
      <c r="A458" t="n">
        <v>3373</v>
      </c>
      <c r="B458" s="11" t="n">
        <v>5</v>
      </c>
      <c r="C458" s="7" t="n">
        <v>28</v>
      </c>
      <c r="D458" s="41" t="s">
        <v>3</v>
      </c>
      <c r="E458" s="9" t="n">
        <v>162</v>
      </c>
      <c r="F458" s="7" t="n">
        <v>3</v>
      </c>
      <c r="G458" s="7" t="n">
        <v>16446</v>
      </c>
      <c r="H458" s="41" t="s">
        <v>3</v>
      </c>
      <c r="I458" s="7" t="n">
        <v>0</v>
      </c>
      <c r="J458" s="7" t="n">
        <v>1</v>
      </c>
      <c r="K458" s="7" t="n">
        <v>2</v>
      </c>
      <c r="L458" s="7" t="n">
        <v>28</v>
      </c>
      <c r="M458" s="41" t="s">
        <v>3</v>
      </c>
      <c r="N458" s="9" t="n">
        <v>162</v>
      </c>
      <c r="O458" s="7" t="n">
        <v>3</v>
      </c>
      <c r="P458" s="7" t="n">
        <v>16446</v>
      </c>
      <c r="Q458" s="41" t="s">
        <v>3</v>
      </c>
      <c r="R458" s="7" t="n">
        <v>0</v>
      </c>
      <c r="S458" s="7" t="n">
        <v>2</v>
      </c>
      <c r="T458" s="7" t="n">
        <v>2</v>
      </c>
      <c r="U458" s="7" t="n">
        <v>11</v>
      </c>
      <c r="V458" s="7" t="n">
        <v>1</v>
      </c>
      <c r="W458" s="12" t="n">
        <f t="normal" ca="1">A462</f>
        <v>0</v>
      </c>
    </row>
    <row r="459" spans="1:5">
      <c r="A459" t="s">
        <v>4</v>
      </c>
      <c r="B459" s="4" t="s">
        <v>5</v>
      </c>
      <c r="C459" s="4" t="s">
        <v>14</v>
      </c>
      <c r="D459" s="4" t="s">
        <v>10</v>
      </c>
      <c r="E459" s="4" t="s">
        <v>20</v>
      </c>
    </row>
    <row r="460" spans="1:5">
      <c r="A460" t="n">
        <v>3402</v>
      </c>
      <c r="B460" s="28" t="n">
        <v>58</v>
      </c>
      <c r="C460" s="7" t="n">
        <v>0</v>
      </c>
      <c r="D460" s="7" t="n">
        <v>0</v>
      </c>
      <c r="E460" s="7" t="n">
        <v>1</v>
      </c>
    </row>
    <row r="461" spans="1:5">
      <c r="A461" t="s">
        <v>4</v>
      </c>
      <c r="B461" s="4" t="s">
        <v>5</v>
      </c>
      <c r="C461" s="4" t="s">
        <v>14</v>
      </c>
      <c r="D461" s="41" t="s">
        <v>92</v>
      </c>
      <c r="E461" s="4" t="s">
        <v>5</v>
      </c>
      <c r="F461" s="4" t="s">
        <v>14</v>
      </c>
      <c r="G461" s="4" t="s">
        <v>10</v>
      </c>
      <c r="H461" s="41" t="s">
        <v>93</v>
      </c>
      <c r="I461" s="4" t="s">
        <v>14</v>
      </c>
      <c r="J461" s="4" t="s">
        <v>9</v>
      </c>
      <c r="K461" s="4" t="s">
        <v>14</v>
      </c>
      <c r="L461" s="4" t="s">
        <v>14</v>
      </c>
      <c r="M461" s="41" t="s">
        <v>92</v>
      </c>
      <c r="N461" s="4" t="s">
        <v>5</v>
      </c>
      <c r="O461" s="4" t="s">
        <v>14</v>
      </c>
      <c r="P461" s="4" t="s">
        <v>10</v>
      </c>
      <c r="Q461" s="41" t="s">
        <v>93</v>
      </c>
      <c r="R461" s="4" t="s">
        <v>14</v>
      </c>
      <c r="S461" s="4" t="s">
        <v>9</v>
      </c>
      <c r="T461" s="4" t="s">
        <v>14</v>
      </c>
      <c r="U461" s="4" t="s">
        <v>14</v>
      </c>
      <c r="V461" s="4" t="s">
        <v>14</v>
      </c>
      <c r="W461" s="4" t="s">
        <v>21</v>
      </c>
    </row>
    <row r="462" spans="1:5">
      <c r="A462" t="n">
        <v>3410</v>
      </c>
      <c r="B462" s="11" t="n">
        <v>5</v>
      </c>
      <c r="C462" s="7" t="n">
        <v>28</v>
      </c>
      <c r="D462" s="41" t="s">
        <v>3</v>
      </c>
      <c r="E462" s="9" t="n">
        <v>162</v>
      </c>
      <c r="F462" s="7" t="n">
        <v>3</v>
      </c>
      <c r="G462" s="7" t="n">
        <v>16446</v>
      </c>
      <c r="H462" s="41" t="s">
        <v>3</v>
      </c>
      <c r="I462" s="7" t="n">
        <v>0</v>
      </c>
      <c r="J462" s="7" t="n">
        <v>1</v>
      </c>
      <c r="K462" s="7" t="n">
        <v>3</v>
      </c>
      <c r="L462" s="7" t="n">
        <v>28</v>
      </c>
      <c r="M462" s="41" t="s">
        <v>3</v>
      </c>
      <c r="N462" s="9" t="n">
        <v>162</v>
      </c>
      <c r="O462" s="7" t="n">
        <v>3</v>
      </c>
      <c r="P462" s="7" t="n">
        <v>16446</v>
      </c>
      <c r="Q462" s="41" t="s">
        <v>3</v>
      </c>
      <c r="R462" s="7" t="n">
        <v>0</v>
      </c>
      <c r="S462" s="7" t="n">
        <v>2</v>
      </c>
      <c r="T462" s="7" t="n">
        <v>3</v>
      </c>
      <c r="U462" s="7" t="n">
        <v>9</v>
      </c>
      <c r="V462" s="7" t="n">
        <v>1</v>
      </c>
      <c r="W462" s="12" t="n">
        <f t="normal" ca="1">A472</f>
        <v>0</v>
      </c>
    </row>
    <row r="463" spans="1:5">
      <c r="A463" t="s">
        <v>4</v>
      </c>
      <c r="B463" s="4" t="s">
        <v>5</v>
      </c>
      <c r="C463" s="4" t="s">
        <v>14</v>
      </c>
      <c r="D463" s="41" t="s">
        <v>92</v>
      </c>
      <c r="E463" s="4" t="s">
        <v>5</v>
      </c>
      <c r="F463" s="4" t="s">
        <v>10</v>
      </c>
      <c r="G463" s="4" t="s">
        <v>14</v>
      </c>
      <c r="H463" s="4" t="s">
        <v>14</v>
      </c>
      <c r="I463" s="4" t="s">
        <v>6</v>
      </c>
      <c r="J463" s="41" t="s">
        <v>93</v>
      </c>
      <c r="K463" s="4" t="s">
        <v>14</v>
      </c>
      <c r="L463" s="4" t="s">
        <v>14</v>
      </c>
      <c r="M463" s="41" t="s">
        <v>92</v>
      </c>
      <c r="N463" s="4" t="s">
        <v>5</v>
      </c>
      <c r="O463" s="4" t="s">
        <v>14</v>
      </c>
      <c r="P463" s="41" t="s">
        <v>93</v>
      </c>
      <c r="Q463" s="4" t="s">
        <v>14</v>
      </c>
      <c r="R463" s="4" t="s">
        <v>9</v>
      </c>
      <c r="S463" s="4" t="s">
        <v>14</v>
      </c>
      <c r="T463" s="4" t="s">
        <v>14</v>
      </c>
      <c r="U463" s="4" t="s">
        <v>14</v>
      </c>
      <c r="V463" s="41" t="s">
        <v>92</v>
      </c>
      <c r="W463" s="4" t="s">
        <v>5</v>
      </c>
      <c r="X463" s="4" t="s">
        <v>14</v>
      </c>
      <c r="Y463" s="41" t="s">
        <v>93</v>
      </c>
      <c r="Z463" s="4" t="s">
        <v>14</v>
      </c>
      <c r="AA463" s="4" t="s">
        <v>9</v>
      </c>
      <c r="AB463" s="4" t="s">
        <v>14</v>
      </c>
      <c r="AC463" s="4" t="s">
        <v>14</v>
      </c>
      <c r="AD463" s="4" t="s">
        <v>14</v>
      </c>
      <c r="AE463" s="4" t="s">
        <v>21</v>
      </c>
    </row>
    <row r="464" spans="1:5">
      <c r="A464" t="n">
        <v>3439</v>
      </c>
      <c r="B464" s="11" t="n">
        <v>5</v>
      </c>
      <c r="C464" s="7" t="n">
        <v>28</v>
      </c>
      <c r="D464" s="41" t="s">
        <v>3</v>
      </c>
      <c r="E464" s="42" t="n">
        <v>47</v>
      </c>
      <c r="F464" s="7" t="n">
        <v>61456</v>
      </c>
      <c r="G464" s="7" t="n">
        <v>2</v>
      </c>
      <c r="H464" s="7" t="n">
        <v>0</v>
      </c>
      <c r="I464" s="7" t="s">
        <v>94</v>
      </c>
      <c r="J464" s="41" t="s">
        <v>3</v>
      </c>
      <c r="K464" s="7" t="n">
        <v>8</v>
      </c>
      <c r="L464" s="7" t="n">
        <v>28</v>
      </c>
      <c r="M464" s="41" t="s">
        <v>3</v>
      </c>
      <c r="N464" s="16" t="n">
        <v>74</v>
      </c>
      <c r="O464" s="7" t="n">
        <v>65</v>
      </c>
      <c r="P464" s="41" t="s">
        <v>3</v>
      </c>
      <c r="Q464" s="7" t="n">
        <v>0</v>
      </c>
      <c r="R464" s="7" t="n">
        <v>1</v>
      </c>
      <c r="S464" s="7" t="n">
        <v>3</v>
      </c>
      <c r="T464" s="7" t="n">
        <v>9</v>
      </c>
      <c r="U464" s="7" t="n">
        <v>28</v>
      </c>
      <c r="V464" s="41" t="s">
        <v>3</v>
      </c>
      <c r="W464" s="16" t="n">
        <v>74</v>
      </c>
      <c r="X464" s="7" t="n">
        <v>65</v>
      </c>
      <c r="Y464" s="41" t="s">
        <v>3</v>
      </c>
      <c r="Z464" s="7" t="n">
        <v>0</v>
      </c>
      <c r="AA464" s="7" t="n">
        <v>2</v>
      </c>
      <c r="AB464" s="7" t="n">
        <v>3</v>
      </c>
      <c r="AC464" s="7" t="n">
        <v>9</v>
      </c>
      <c r="AD464" s="7" t="n">
        <v>1</v>
      </c>
      <c r="AE464" s="12" t="n">
        <f t="normal" ca="1">A468</f>
        <v>0</v>
      </c>
    </row>
    <row r="465" spans="1:31">
      <c r="A465" t="s">
        <v>4</v>
      </c>
      <c r="B465" s="4" t="s">
        <v>5</v>
      </c>
      <c r="C465" s="4" t="s">
        <v>10</v>
      </c>
      <c r="D465" s="4" t="s">
        <v>14</v>
      </c>
      <c r="E465" s="4" t="s">
        <v>14</v>
      </c>
      <c r="F465" s="4" t="s">
        <v>6</v>
      </c>
    </row>
    <row r="466" spans="1:31">
      <c r="A466" t="n">
        <v>3487</v>
      </c>
      <c r="B466" s="42" t="n">
        <v>47</v>
      </c>
      <c r="C466" s="7" t="n">
        <v>61456</v>
      </c>
      <c r="D466" s="7" t="n">
        <v>0</v>
      </c>
      <c r="E466" s="7" t="n">
        <v>0</v>
      </c>
      <c r="F466" s="7" t="s">
        <v>95</v>
      </c>
    </row>
    <row r="467" spans="1:31">
      <c r="A467" t="s">
        <v>4</v>
      </c>
      <c r="B467" s="4" t="s">
        <v>5</v>
      </c>
      <c r="C467" s="4" t="s">
        <v>14</v>
      </c>
      <c r="D467" s="4" t="s">
        <v>10</v>
      </c>
      <c r="E467" s="4" t="s">
        <v>20</v>
      </c>
    </row>
    <row r="468" spans="1:31">
      <c r="A468" t="n">
        <v>3500</v>
      </c>
      <c r="B468" s="28" t="n">
        <v>58</v>
      </c>
      <c r="C468" s="7" t="n">
        <v>0</v>
      </c>
      <c r="D468" s="7" t="n">
        <v>300</v>
      </c>
      <c r="E468" s="7" t="n">
        <v>1</v>
      </c>
    </row>
    <row r="469" spans="1:31">
      <c r="A469" t="s">
        <v>4</v>
      </c>
      <c r="B469" s="4" t="s">
        <v>5</v>
      </c>
      <c r="C469" s="4" t="s">
        <v>14</v>
      </c>
      <c r="D469" s="4" t="s">
        <v>10</v>
      </c>
    </row>
    <row r="470" spans="1:31">
      <c r="A470" t="n">
        <v>3508</v>
      </c>
      <c r="B470" s="28" t="n">
        <v>58</v>
      </c>
      <c r="C470" s="7" t="n">
        <v>255</v>
      </c>
      <c r="D470" s="7" t="n">
        <v>0</v>
      </c>
    </row>
    <row r="471" spans="1:31">
      <c r="A471" t="s">
        <v>4</v>
      </c>
      <c r="B471" s="4" t="s">
        <v>5</v>
      </c>
      <c r="C471" s="4" t="s">
        <v>14</v>
      </c>
      <c r="D471" s="4" t="s">
        <v>14</v>
      </c>
      <c r="E471" s="4" t="s">
        <v>14</v>
      </c>
      <c r="F471" s="4" t="s">
        <v>14</v>
      </c>
    </row>
    <row r="472" spans="1:31">
      <c r="A472" t="n">
        <v>3512</v>
      </c>
      <c r="B472" s="30" t="n">
        <v>14</v>
      </c>
      <c r="C472" s="7" t="n">
        <v>0</v>
      </c>
      <c r="D472" s="7" t="n">
        <v>0</v>
      </c>
      <c r="E472" s="7" t="n">
        <v>0</v>
      </c>
      <c r="F472" s="7" t="n">
        <v>64</v>
      </c>
    </row>
    <row r="473" spans="1:31">
      <c r="A473" t="s">
        <v>4</v>
      </c>
      <c r="B473" s="4" t="s">
        <v>5</v>
      </c>
      <c r="C473" s="4" t="s">
        <v>14</v>
      </c>
      <c r="D473" s="4" t="s">
        <v>10</v>
      </c>
    </row>
    <row r="474" spans="1:31">
      <c r="A474" t="n">
        <v>3517</v>
      </c>
      <c r="B474" s="24" t="n">
        <v>22</v>
      </c>
      <c r="C474" s="7" t="n">
        <v>0</v>
      </c>
      <c r="D474" s="7" t="n">
        <v>16446</v>
      </c>
    </row>
    <row r="475" spans="1:31">
      <c r="A475" t="s">
        <v>4</v>
      </c>
      <c r="B475" s="4" t="s">
        <v>5</v>
      </c>
      <c r="C475" s="4" t="s">
        <v>14</v>
      </c>
      <c r="D475" s="4" t="s">
        <v>10</v>
      </c>
    </row>
    <row r="476" spans="1:31">
      <c r="A476" t="n">
        <v>3521</v>
      </c>
      <c r="B476" s="28" t="n">
        <v>58</v>
      </c>
      <c r="C476" s="7" t="n">
        <v>5</v>
      </c>
      <c r="D476" s="7" t="n">
        <v>300</v>
      </c>
    </row>
    <row r="477" spans="1:31">
      <c r="A477" t="s">
        <v>4</v>
      </c>
      <c r="B477" s="4" t="s">
        <v>5</v>
      </c>
      <c r="C477" s="4" t="s">
        <v>20</v>
      </c>
      <c r="D477" s="4" t="s">
        <v>10</v>
      </c>
    </row>
    <row r="478" spans="1:31">
      <c r="A478" t="n">
        <v>3525</v>
      </c>
      <c r="B478" s="43" t="n">
        <v>103</v>
      </c>
      <c r="C478" s="7" t="n">
        <v>0</v>
      </c>
      <c r="D478" s="7" t="n">
        <v>300</v>
      </c>
    </row>
    <row r="479" spans="1:31">
      <c r="A479" t="s">
        <v>4</v>
      </c>
      <c r="B479" s="4" t="s">
        <v>5</v>
      </c>
      <c r="C479" s="4" t="s">
        <v>14</v>
      </c>
    </row>
    <row r="480" spans="1:31">
      <c r="A480" t="n">
        <v>3532</v>
      </c>
      <c r="B480" s="31" t="n">
        <v>64</v>
      </c>
      <c r="C480" s="7" t="n">
        <v>7</v>
      </c>
    </row>
    <row r="481" spans="1:6">
      <c r="A481" t="s">
        <v>4</v>
      </c>
      <c r="B481" s="4" t="s">
        <v>5</v>
      </c>
      <c r="C481" s="4" t="s">
        <v>14</v>
      </c>
      <c r="D481" s="4" t="s">
        <v>10</v>
      </c>
    </row>
    <row r="482" spans="1:6">
      <c r="A482" t="n">
        <v>3534</v>
      </c>
      <c r="B482" s="44" t="n">
        <v>72</v>
      </c>
      <c r="C482" s="7" t="n">
        <v>5</v>
      </c>
      <c r="D482" s="7" t="n">
        <v>0</v>
      </c>
    </row>
    <row r="483" spans="1:6">
      <c r="A483" t="s">
        <v>4</v>
      </c>
      <c r="B483" s="4" t="s">
        <v>5</v>
      </c>
      <c r="C483" s="4" t="s">
        <v>14</v>
      </c>
      <c r="D483" s="41" t="s">
        <v>92</v>
      </c>
      <c r="E483" s="4" t="s">
        <v>5</v>
      </c>
      <c r="F483" s="4" t="s">
        <v>14</v>
      </c>
      <c r="G483" s="4" t="s">
        <v>10</v>
      </c>
      <c r="H483" s="41" t="s">
        <v>93</v>
      </c>
      <c r="I483" s="4" t="s">
        <v>14</v>
      </c>
      <c r="J483" s="4" t="s">
        <v>9</v>
      </c>
      <c r="K483" s="4" t="s">
        <v>14</v>
      </c>
      <c r="L483" s="4" t="s">
        <v>14</v>
      </c>
      <c r="M483" s="4" t="s">
        <v>21</v>
      </c>
    </row>
    <row r="484" spans="1:6">
      <c r="A484" t="n">
        <v>3538</v>
      </c>
      <c r="B484" s="11" t="n">
        <v>5</v>
      </c>
      <c r="C484" s="7" t="n">
        <v>28</v>
      </c>
      <c r="D484" s="41" t="s">
        <v>3</v>
      </c>
      <c r="E484" s="9" t="n">
        <v>162</v>
      </c>
      <c r="F484" s="7" t="n">
        <v>4</v>
      </c>
      <c r="G484" s="7" t="n">
        <v>16446</v>
      </c>
      <c r="H484" s="41" t="s">
        <v>3</v>
      </c>
      <c r="I484" s="7" t="n">
        <v>0</v>
      </c>
      <c r="J484" s="7" t="n">
        <v>1</v>
      </c>
      <c r="K484" s="7" t="n">
        <v>2</v>
      </c>
      <c r="L484" s="7" t="n">
        <v>1</v>
      </c>
      <c r="M484" s="12" t="n">
        <f t="normal" ca="1">A490</f>
        <v>0</v>
      </c>
    </row>
    <row r="485" spans="1:6">
      <c r="A485" t="s">
        <v>4</v>
      </c>
      <c r="B485" s="4" t="s">
        <v>5</v>
      </c>
      <c r="C485" s="4" t="s">
        <v>14</v>
      </c>
      <c r="D485" s="4" t="s">
        <v>6</v>
      </c>
    </row>
    <row r="486" spans="1:6">
      <c r="A486" t="n">
        <v>3555</v>
      </c>
      <c r="B486" s="8" t="n">
        <v>2</v>
      </c>
      <c r="C486" s="7" t="n">
        <v>10</v>
      </c>
      <c r="D486" s="7" t="s">
        <v>96</v>
      </c>
    </row>
    <row r="487" spans="1:6">
      <c r="A487" t="s">
        <v>4</v>
      </c>
      <c r="B487" s="4" t="s">
        <v>5</v>
      </c>
      <c r="C487" s="4" t="s">
        <v>10</v>
      </c>
    </row>
    <row r="488" spans="1:6">
      <c r="A488" t="n">
        <v>3572</v>
      </c>
      <c r="B488" s="26" t="n">
        <v>16</v>
      </c>
      <c r="C488" s="7" t="n">
        <v>0</v>
      </c>
    </row>
    <row r="489" spans="1:6">
      <c r="A489" t="s">
        <v>4</v>
      </c>
      <c r="B489" s="4" t="s">
        <v>5</v>
      </c>
      <c r="C489" s="4" t="s">
        <v>14</v>
      </c>
      <c r="D489" s="4" t="s">
        <v>10</v>
      </c>
      <c r="E489" s="4" t="s">
        <v>14</v>
      </c>
      <c r="F489" s="4" t="s">
        <v>6</v>
      </c>
    </row>
    <row r="490" spans="1:6">
      <c r="A490" t="n">
        <v>3575</v>
      </c>
      <c r="B490" s="10" t="n">
        <v>39</v>
      </c>
      <c r="C490" s="7" t="n">
        <v>10</v>
      </c>
      <c r="D490" s="7" t="n">
        <v>65533</v>
      </c>
      <c r="E490" s="7" t="n">
        <v>200</v>
      </c>
      <c r="F490" s="7" t="s">
        <v>97</v>
      </c>
    </row>
    <row r="491" spans="1:6">
      <c r="A491" t="s">
        <v>4</v>
      </c>
      <c r="B491" s="4" t="s">
        <v>5</v>
      </c>
      <c r="C491" s="4" t="s">
        <v>14</v>
      </c>
      <c r="D491" s="4" t="s">
        <v>10</v>
      </c>
      <c r="E491" s="4" t="s">
        <v>14</v>
      </c>
      <c r="F491" s="4" t="s">
        <v>6</v>
      </c>
    </row>
    <row r="492" spans="1:6">
      <c r="A492" t="n">
        <v>3599</v>
      </c>
      <c r="B492" s="10" t="n">
        <v>39</v>
      </c>
      <c r="C492" s="7" t="n">
        <v>10</v>
      </c>
      <c r="D492" s="7" t="n">
        <v>65533</v>
      </c>
      <c r="E492" s="7" t="n">
        <v>201</v>
      </c>
      <c r="F492" s="7" t="s">
        <v>98</v>
      </c>
    </row>
    <row r="493" spans="1:6">
      <c r="A493" t="s">
        <v>4</v>
      </c>
      <c r="B493" s="4" t="s">
        <v>5</v>
      </c>
      <c r="C493" s="4" t="s">
        <v>14</v>
      </c>
      <c r="D493" s="4" t="s">
        <v>10</v>
      </c>
      <c r="E493" s="4" t="s">
        <v>14</v>
      </c>
      <c r="F493" s="4" t="s">
        <v>6</v>
      </c>
    </row>
    <row r="494" spans="1:6">
      <c r="A494" t="n">
        <v>3623</v>
      </c>
      <c r="B494" s="10" t="n">
        <v>39</v>
      </c>
      <c r="C494" s="7" t="n">
        <v>10</v>
      </c>
      <c r="D494" s="7" t="n">
        <v>65533</v>
      </c>
      <c r="E494" s="7" t="n">
        <v>202</v>
      </c>
      <c r="F494" s="7" t="s">
        <v>99</v>
      </c>
    </row>
    <row r="495" spans="1:6">
      <c r="A495" t="s">
        <v>4</v>
      </c>
      <c r="B495" s="4" t="s">
        <v>5</v>
      </c>
      <c r="C495" s="4" t="s">
        <v>10</v>
      </c>
      <c r="D495" s="4" t="s">
        <v>6</v>
      </c>
      <c r="E495" s="4" t="s">
        <v>6</v>
      </c>
      <c r="F495" s="4" t="s">
        <v>6</v>
      </c>
      <c r="G495" s="4" t="s">
        <v>14</v>
      </c>
      <c r="H495" s="4" t="s">
        <v>9</v>
      </c>
      <c r="I495" s="4" t="s">
        <v>20</v>
      </c>
      <c r="J495" s="4" t="s">
        <v>20</v>
      </c>
      <c r="K495" s="4" t="s">
        <v>20</v>
      </c>
      <c r="L495" s="4" t="s">
        <v>20</v>
      </c>
      <c r="M495" s="4" t="s">
        <v>20</v>
      </c>
      <c r="N495" s="4" t="s">
        <v>20</v>
      </c>
      <c r="O495" s="4" t="s">
        <v>20</v>
      </c>
      <c r="P495" s="4" t="s">
        <v>6</v>
      </c>
      <c r="Q495" s="4" t="s">
        <v>6</v>
      </c>
      <c r="R495" s="4" t="s">
        <v>9</v>
      </c>
      <c r="S495" s="4" t="s">
        <v>14</v>
      </c>
      <c r="T495" s="4" t="s">
        <v>9</v>
      </c>
      <c r="U495" s="4" t="s">
        <v>9</v>
      </c>
      <c r="V495" s="4" t="s">
        <v>10</v>
      </c>
    </row>
    <row r="496" spans="1:6">
      <c r="A496" t="n">
        <v>3647</v>
      </c>
      <c r="B496" s="45" t="n">
        <v>19</v>
      </c>
      <c r="C496" s="7" t="n">
        <v>7032</v>
      </c>
      <c r="D496" s="7" t="s">
        <v>100</v>
      </c>
      <c r="E496" s="7" t="s">
        <v>101</v>
      </c>
      <c r="F496" s="7" t="s">
        <v>13</v>
      </c>
      <c r="G496" s="7" t="n">
        <v>0</v>
      </c>
      <c r="H496" s="7" t="n">
        <v>1</v>
      </c>
      <c r="I496" s="7" t="n">
        <v>0.5</v>
      </c>
      <c r="J496" s="7" t="n">
        <v>-0.170000001788139</v>
      </c>
      <c r="K496" s="7" t="n">
        <v>-65.3000030517578</v>
      </c>
      <c r="L496" s="7" t="n">
        <v>180</v>
      </c>
      <c r="M496" s="7" t="n">
        <v>1</v>
      </c>
      <c r="N496" s="7" t="n">
        <v>1.60000002384186</v>
      </c>
      <c r="O496" s="7" t="n">
        <v>0.0900000035762787</v>
      </c>
      <c r="P496" s="7" t="s">
        <v>13</v>
      </c>
      <c r="Q496" s="7" t="s">
        <v>13</v>
      </c>
      <c r="R496" s="7" t="n">
        <v>-1</v>
      </c>
      <c r="S496" s="7" t="n">
        <v>0</v>
      </c>
      <c r="T496" s="7" t="n">
        <v>0</v>
      </c>
      <c r="U496" s="7" t="n">
        <v>0</v>
      </c>
      <c r="V496" s="7" t="n">
        <v>0</v>
      </c>
    </row>
    <row r="497" spans="1:22">
      <c r="A497" t="s">
        <v>4</v>
      </c>
      <c r="B497" s="4" t="s">
        <v>5</v>
      </c>
      <c r="C497" s="4" t="s">
        <v>10</v>
      </c>
      <c r="D497" s="4" t="s">
        <v>6</v>
      </c>
      <c r="E497" s="4" t="s">
        <v>6</v>
      </c>
      <c r="F497" s="4" t="s">
        <v>6</v>
      </c>
      <c r="G497" s="4" t="s">
        <v>14</v>
      </c>
      <c r="H497" s="4" t="s">
        <v>9</v>
      </c>
      <c r="I497" s="4" t="s">
        <v>20</v>
      </c>
      <c r="J497" s="4" t="s">
        <v>20</v>
      </c>
      <c r="K497" s="4" t="s">
        <v>20</v>
      </c>
      <c r="L497" s="4" t="s">
        <v>20</v>
      </c>
      <c r="M497" s="4" t="s">
        <v>20</v>
      </c>
      <c r="N497" s="4" t="s">
        <v>20</v>
      </c>
      <c r="O497" s="4" t="s">
        <v>20</v>
      </c>
      <c r="P497" s="4" t="s">
        <v>6</v>
      </c>
      <c r="Q497" s="4" t="s">
        <v>6</v>
      </c>
      <c r="R497" s="4" t="s">
        <v>9</v>
      </c>
      <c r="S497" s="4" t="s">
        <v>14</v>
      </c>
      <c r="T497" s="4" t="s">
        <v>9</v>
      </c>
      <c r="U497" s="4" t="s">
        <v>9</v>
      </c>
      <c r="V497" s="4" t="s">
        <v>10</v>
      </c>
    </row>
    <row r="498" spans="1:22">
      <c r="A498" t="n">
        <v>3717</v>
      </c>
      <c r="B498" s="45" t="n">
        <v>19</v>
      </c>
      <c r="C498" s="7" t="n">
        <v>27</v>
      </c>
      <c r="D498" s="7" t="s">
        <v>102</v>
      </c>
      <c r="E498" s="7" t="s">
        <v>103</v>
      </c>
      <c r="F498" s="7" t="s">
        <v>13</v>
      </c>
      <c r="G498" s="7" t="n">
        <v>0</v>
      </c>
      <c r="H498" s="7" t="n">
        <v>1</v>
      </c>
      <c r="I498" s="7" t="n">
        <v>4.78999996185303</v>
      </c>
      <c r="J498" s="7" t="n">
        <v>-3.90000009536743</v>
      </c>
      <c r="K498" s="7" t="n">
        <v>-179.380004882813</v>
      </c>
      <c r="L498" s="7" t="n">
        <v>201.699996948242</v>
      </c>
      <c r="M498" s="7" t="n">
        <v>1</v>
      </c>
      <c r="N498" s="7" t="n">
        <v>1.60000002384186</v>
      </c>
      <c r="O498" s="7" t="n">
        <v>0.0900000035762787</v>
      </c>
      <c r="P498" s="7" t="s">
        <v>13</v>
      </c>
      <c r="Q498" s="7" t="s">
        <v>13</v>
      </c>
      <c r="R498" s="7" t="n">
        <v>-1</v>
      </c>
      <c r="S498" s="7" t="n">
        <v>0</v>
      </c>
      <c r="T498" s="7" t="n">
        <v>0</v>
      </c>
      <c r="U498" s="7" t="n">
        <v>0</v>
      </c>
      <c r="V498" s="7" t="n">
        <v>0</v>
      </c>
    </row>
    <row r="499" spans="1:22">
      <c r="A499" t="s">
        <v>4</v>
      </c>
      <c r="B499" s="4" t="s">
        <v>5</v>
      </c>
      <c r="C499" s="4" t="s">
        <v>10</v>
      </c>
      <c r="D499" s="4" t="s">
        <v>6</v>
      </c>
      <c r="E499" s="4" t="s">
        <v>6</v>
      </c>
      <c r="F499" s="4" t="s">
        <v>6</v>
      </c>
      <c r="G499" s="4" t="s">
        <v>14</v>
      </c>
      <c r="H499" s="4" t="s">
        <v>9</v>
      </c>
      <c r="I499" s="4" t="s">
        <v>20</v>
      </c>
      <c r="J499" s="4" t="s">
        <v>20</v>
      </c>
      <c r="K499" s="4" t="s">
        <v>20</v>
      </c>
      <c r="L499" s="4" t="s">
        <v>20</v>
      </c>
      <c r="M499" s="4" t="s">
        <v>20</v>
      </c>
      <c r="N499" s="4" t="s">
        <v>20</v>
      </c>
      <c r="O499" s="4" t="s">
        <v>20</v>
      </c>
      <c r="P499" s="4" t="s">
        <v>6</v>
      </c>
      <c r="Q499" s="4" t="s">
        <v>6</v>
      </c>
      <c r="R499" s="4" t="s">
        <v>9</v>
      </c>
      <c r="S499" s="4" t="s">
        <v>14</v>
      </c>
      <c r="T499" s="4" t="s">
        <v>9</v>
      </c>
      <c r="U499" s="4" t="s">
        <v>9</v>
      </c>
      <c r="V499" s="4" t="s">
        <v>10</v>
      </c>
    </row>
    <row r="500" spans="1:22">
      <c r="A500" t="n">
        <v>3787</v>
      </c>
      <c r="B500" s="45" t="n">
        <v>19</v>
      </c>
      <c r="C500" s="7" t="n">
        <v>1660</v>
      </c>
      <c r="D500" s="7" t="s">
        <v>104</v>
      </c>
      <c r="E500" s="7" t="s">
        <v>105</v>
      </c>
      <c r="F500" s="7" t="s">
        <v>13</v>
      </c>
      <c r="G500" s="7" t="n">
        <v>0</v>
      </c>
      <c r="H500" s="7" t="n">
        <v>1</v>
      </c>
      <c r="I500" s="7" t="n">
        <v>-2.5</v>
      </c>
      <c r="J500" s="7" t="n">
        <v>-3.29999995231628</v>
      </c>
      <c r="K500" s="7" t="n">
        <v>-185</v>
      </c>
      <c r="L500" s="7" t="n">
        <v>0</v>
      </c>
      <c r="M500" s="7" t="n">
        <v>0.699999988079071</v>
      </c>
      <c r="N500" s="7" t="n">
        <v>1.60000002384186</v>
      </c>
      <c r="O500" s="7" t="n">
        <v>0.0900000035762787</v>
      </c>
      <c r="P500" s="7" t="s">
        <v>106</v>
      </c>
      <c r="Q500" s="7" t="s">
        <v>13</v>
      </c>
      <c r="R500" s="7" t="n">
        <v>-1</v>
      </c>
      <c r="S500" s="7" t="n">
        <v>0</v>
      </c>
      <c r="T500" s="7" t="n">
        <v>0</v>
      </c>
      <c r="U500" s="7" t="n">
        <v>0</v>
      </c>
      <c r="V500" s="7" t="n">
        <v>0</v>
      </c>
    </row>
    <row r="501" spans="1:22">
      <c r="A501" t="s">
        <v>4</v>
      </c>
      <c r="B501" s="4" t="s">
        <v>5</v>
      </c>
      <c r="C501" s="4" t="s">
        <v>10</v>
      </c>
      <c r="D501" s="4" t="s">
        <v>6</v>
      </c>
      <c r="E501" s="4" t="s">
        <v>6</v>
      </c>
      <c r="F501" s="4" t="s">
        <v>6</v>
      </c>
      <c r="G501" s="4" t="s">
        <v>14</v>
      </c>
      <c r="H501" s="4" t="s">
        <v>9</v>
      </c>
      <c r="I501" s="4" t="s">
        <v>20</v>
      </c>
      <c r="J501" s="4" t="s">
        <v>20</v>
      </c>
      <c r="K501" s="4" t="s">
        <v>20</v>
      </c>
      <c r="L501" s="4" t="s">
        <v>20</v>
      </c>
      <c r="M501" s="4" t="s">
        <v>20</v>
      </c>
      <c r="N501" s="4" t="s">
        <v>20</v>
      </c>
      <c r="O501" s="4" t="s">
        <v>20</v>
      </c>
      <c r="P501" s="4" t="s">
        <v>6</v>
      </c>
      <c r="Q501" s="4" t="s">
        <v>6</v>
      </c>
      <c r="R501" s="4" t="s">
        <v>9</v>
      </c>
      <c r="S501" s="4" t="s">
        <v>14</v>
      </c>
      <c r="T501" s="4" t="s">
        <v>9</v>
      </c>
      <c r="U501" s="4" t="s">
        <v>9</v>
      </c>
      <c r="V501" s="4" t="s">
        <v>10</v>
      </c>
    </row>
    <row r="502" spans="1:22">
      <c r="A502" t="n">
        <v>3873</v>
      </c>
      <c r="B502" s="45" t="n">
        <v>19</v>
      </c>
      <c r="C502" s="7" t="n">
        <v>1661</v>
      </c>
      <c r="D502" s="7" t="s">
        <v>104</v>
      </c>
      <c r="E502" s="7" t="s">
        <v>105</v>
      </c>
      <c r="F502" s="7" t="s">
        <v>13</v>
      </c>
      <c r="G502" s="7" t="n">
        <v>0</v>
      </c>
      <c r="H502" s="7" t="n">
        <v>1</v>
      </c>
      <c r="I502" s="7" t="n">
        <v>2.5</v>
      </c>
      <c r="J502" s="7" t="n">
        <v>-3.29999995231628</v>
      </c>
      <c r="K502" s="7" t="n">
        <v>-185</v>
      </c>
      <c r="L502" s="7" t="n">
        <v>0</v>
      </c>
      <c r="M502" s="7" t="n">
        <v>0.699999988079071</v>
      </c>
      <c r="N502" s="7" t="n">
        <v>1.60000002384186</v>
      </c>
      <c r="O502" s="7" t="n">
        <v>0.0900000035762787</v>
      </c>
      <c r="P502" s="7" t="s">
        <v>106</v>
      </c>
      <c r="Q502" s="7" t="s">
        <v>13</v>
      </c>
      <c r="R502" s="7" t="n">
        <v>-1</v>
      </c>
      <c r="S502" s="7" t="n">
        <v>0</v>
      </c>
      <c r="T502" s="7" t="n">
        <v>0</v>
      </c>
      <c r="U502" s="7" t="n">
        <v>0</v>
      </c>
      <c r="V502" s="7" t="n">
        <v>0</v>
      </c>
    </row>
    <row r="503" spans="1:22">
      <c r="A503" t="s">
        <v>4</v>
      </c>
      <c r="B503" s="4" t="s">
        <v>5</v>
      </c>
      <c r="C503" s="4" t="s">
        <v>10</v>
      </c>
      <c r="D503" s="4" t="s">
        <v>14</v>
      </c>
      <c r="E503" s="4" t="s">
        <v>14</v>
      </c>
      <c r="F503" s="4" t="s">
        <v>6</v>
      </c>
    </row>
    <row r="504" spans="1:22">
      <c r="A504" t="n">
        <v>3959</v>
      </c>
      <c r="B504" s="23" t="n">
        <v>20</v>
      </c>
      <c r="C504" s="7" t="n">
        <v>0</v>
      </c>
      <c r="D504" s="7" t="n">
        <v>3</v>
      </c>
      <c r="E504" s="7" t="n">
        <v>10</v>
      </c>
      <c r="F504" s="7" t="s">
        <v>107</v>
      </c>
    </row>
    <row r="505" spans="1:22">
      <c r="A505" t="s">
        <v>4</v>
      </c>
      <c r="B505" s="4" t="s">
        <v>5</v>
      </c>
      <c r="C505" s="4" t="s">
        <v>10</v>
      </c>
    </row>
    <row r="506" spans="1:22">
      <c r="A506" t="n">
        <v>3977</v>
      </c>
      <c r="B506" s="26" t="n">
        <v>16</v>
      </c>
      <c r="C506" s="7" t="n">
        <v>0</v>
      </c>
    </row>
    <row r="507" spans="1:22">
      <c r="A507" t="s">
        <v>4</v>
      </c>
      <c r="B507" s="4" t="s">
        <v>5</v>
      </c>
      <c r="C507" s="4" t="s">
        <v>10</v>
      </c>
      <c r="D507" s="4" t="s">
        <v>14</v>
      </c>
      <c r="E507" s="4" t="s">
        <v>14</v>
      </c>
      <c r="F507" s="4" t="s">
        <v>6</v>
      </c>
    </row>
    <row r="508" spans="1:22">
      <c r="A508" t="n">
        <v>3980</v>
      </c>
      <c r="B508" s="23" t="n">
        <v>20</v>
      </c>
      <c r="C508" s="7" t="n">
        <v>61491</v>
      </c>
      <c r="D508" s="7" t="n">
        <v>3</v>
      </c>
      <c r="E508" s="7" t="n">
        <v>10</v>
      </c>
      <c r="F508" s="7" t="s">
        <v>107</v>
      </c>
    </row>
    <row r="509" spans="1:22">
      <c r="A509" t="s">
        <v>4</v>
      </c>
      <c r="B509" s="4" t="s">
        <v>5</v>
      </c>
      <c r="C509" s="4" t="s">
        <v>10</v>
      </c>
    </row>
    <row r="510" spans="1:22">
      <c r="A510" t="n">
        <v>3998</v>
      </c>
      <c r="B510" s="26" t="n">
        <v>16</v>
      </c>
      <c r="C510" s="7" t="n">
        <v>0</v>
      </c>
    </row>
    <row r="511" spans="1:22">
      <c r="A511" t="s">
        <v>4</v>
      </c>
      <c r="B511" s="4" t="s">
        <v>5</v>
      </c>
      <c r="C511" s="4" t="s">
        <v>10</v>
      </c>
      <c r="D511" s="4" t="s">
        <v>14</v>
      </c>
      <c r="E511" s="4" t="s">
        <v>14</v>
      </c>
      <c r="F511" s="4" t="s">
        <v>6</v>
      </c>
    </row>
    <row r="512" spans="1:22">
      <c r="A512" t="n">
        <v>4001</v>
      </c>
      <c r="B512" s="23" t="n">
        <v>20</v>
      </c>
      <c r="C512" s="7" t="n">
        <v>61492</v>
      </c>
      <c r="D512" s="7" t="n">
        <v>3</v>
      </c>
      <c r="E512" s="7" t="n">
        <v>10</v>
      </c>
      <c r="F512" s="7" t="s">
        <v>107</v>
      </c>
    </row>
    <row r="513" spans="1:22">
      <c r="A513" t="s">
        <v>4</v>
      </c>
      <c r="B513" s="4" t="s">
        <v>5</v>
      </c>
      <c r="C513" s="4" t="s">
        <v>10</v>
      </c>
    </row>
    <row r="514" spans="1:22">
      <c r="A514" t="n">
        <v>4019</v>
      </c>
      <c r="B514" s="26" t="n">
        <v>16</v>
      </c>
      <c r="C514" s="7" t="n">
        <v>0</v>
      </c>
    </row>
    <row r="515" spans="1:22">
      <c r="A515" t="s">
        <v>4</v>
      </c>
      <c r="B515" s="4" t="s">
        <v>5</v>
      </c>
      <c r="C515" s="4" t="s">
        <v>10</v>
      </c>
      <c r="D515" s="4" t="s">
        <v>14</v>
      </c>
      <c r="E515" s="4" t="s">
        <v>14</v>
      </c>
      <c r="F515" s="4" t="s">
        <v>6</v>
      </c>
    </row>
    <row r="516" spans="1:22">
      <c r="A516" t="n">
        <v>4022</v>
      </c>
      <c r="B516" s="23" t="n">
        <v>20</v>
      </c>
      <c r="C516" s="7" t="n">
        <v>61493</v>
      </c>
      <c r="D516" s="7" t="n">
        <v>3</v>
      </c>
      <c r="E516" s="7" t="n">
        <v>10</v>
      </c>
      <c r="F516" s="7" t="s">
        <v>107</v>
      </c>
    </row>
    <row r="517" spans="1:22">
      <c r="A517" t="s">
        <v>4</v>
      </c>
      <c r="B517" s="4" t="s">
        <v>5</v>
      </c>
      <c r="C517" s="4" t="s">
        <v>10</v>
      </c>
    </row>
    <row r="518" spans="1:22">
      <c r="A518" t="n">
        <v>4040</v>
      </c>
      <c r="B518" s="26" t="n">
        <v>16</v>
      </c>
      <c r="C518" s="7" t="n">
        <v>0</v>
      </c>
    </row>
    <row r="519" spans="1:22">
      <c r="A519" t="s">
        <v>4</v>
      </c>
      <c r="B519" s="4" t="s">
        <v>5</v>
      </c>
      <c r="C519" s="4" t="s">
        <v>10</v>
      </c>
      <c r="D519" s="4" t="s">
        <v>14</v>
      </c>
      <c r="E519" s="4" t="s">
        <v>14</v>
      </c>
      <c r="F519" s="4" t="s">
        <v>6</v>
      </c>
    </row>
    <row r="520" spans="1:22">
      <c r="A520" t="n">
        <v>4043</v>
      </c>
      <c r="B520" s="23" t="n">
        <v>20</v>
      </c>
      <c r="C520" s="7" t="n">
        <v>61494</v>
      </c>
      <c r="D520" s="7" t="n">
        <v>3</v>
      </c>
      <c r="E520" s="7" t="n">
        <v>10</v>
      </c>
      <c r="F520" s="7" t="s">
        <v>107</v>
      </c>
    </row>
    <row r="521" spans="1:22">
      <c r="A521" t="s">
        <v>4</v>
      </c>
      <c r="B521" s="4" t="s">
        <v>5</v>
      </c>
      <c r="C521" s="4" t="s">
        <v>10</v>
      </c>
    </row>
    <row r="522" spans="1:22">
      <c r="A522" t="n">
        <v>4061</v>
      </c>
      <c r="B522" s="26" t="n">
        <v>16</v>
      </c>
      <c r="C522" s="7" t="n">
        <v>0</v>
      </c>
    </row>
    <row r="523" spans="1:22">
      <c r="A523" t="s">
        <v>4</v>
      </c>
      <c r="B523" s="4" t="s">
        <v>5</v>
      </c>
      <c r="C523" s="4" t="s">
        <v>10</v>
      </c>
      <c r="D523" s="4" t="s">
        <v>14</v>
      </c>
      <c r="E523" s="4" t="s">
        <v>14</v>
      </c>
      <c r="F523" s="4" t="s">
        <v>6</v>
      </c>
    </row>
    <row r="524" spans="1:22">
      <c r="A524" t="n">
        <v>4064</v>
      </c>
      <c r="B524" s="23" t="n">
        <v>20</v>
      </c>
      <c r="C524" s="7" t="n">
        <v>61495</v>
      </c>
      <c r="D524" s="7" t="n">
        <v>3</v>
      </c>
      <c r="E524" s="7" t="n">
        <v>10</v>
      </c>
      <c r="F524" s="7" t="s">
        <v>107</v>
      </c>
    </row>
    <row r="525" spans="1:22">
      <c r="A525" t="s">
        <v>4</v>
      </c>
      <c r="B525" s="4" t="s">
        <v>5</v>
      </c>
      <c r="C525" s="4" t="s">
        <v>10</v>
      </c>
    </row>
    <row r="526" spans="1:22">
      <c r="A526" t="n">
        <v>4082</v>
      </c>
      <c r="B526" s="26" t="n">
        <v>16</v>
      </c>
      <c r="C526" s="7" t="n">
        <v>0</v>
      </c>
    </row>
    <row r="527" spans="1:22">
      <c r="A527" t="s">
        <v>4</v>
      </c>
      <c r="B527" s="4" t="s">
        <v>5</v>
      </c>
      <c r="C527" s="4" t="s">
        <v>10</v>
      </c>
      <c r="D527" s="4" t="s">
        <v>14</v>
      </c>
      <c r="E527" s="4" t="s">
        <v>14</v>
      </c>
      <c r="F527" s="4" t="s">
        <v>6</v>
      </c>
    </row>
    <row r="528" spans="1:22">
      <c r="A528" t="n">
        <v>4085</v>
      </c>
      <c r="B528" s="23" t="n">
        <v>20</v>
      </c>
      <c r="C528" s="7" t="n">
        <v>61496</v>
      </c>
      <c r="D528" s="7" t="n">
        <v>3</v>
      </c>
      <c r="E528" s="7" t="n">
        <v>10</v>
      </c>
      <c r="F528" s="7" t="s">
        <v>107</v>
      </c>
    </row>
    <row r="529" spans="1:6">
      <c r="A529" t="s">
        <v>4</v>
      </c>
      <c r="B529" s="4" t="s">
        <v>5</v>
      </c>
      <c r="C529" s="4" t="s">
        <v>10</v>
      </c>
    </row>
    <row r="530" spans="1:6">
      <c r="A530" t="n">
        <v>4103</v>
      </c>
      <c r="B530" s="26" t="n">
        <v>16</v>
      </c>
      <c r="C530" s="7" t="n">
        <v>0</v>
      </c>
    </row>
    <row r="531" spans="1:6">
      <c r="A531" t="s">
        <v>4</v>
      </c>
      <c r="B531" s="4" t="s">
        <v>5</v>
      </c>
      <c r="C531" s="4" t="s">
        <v>10</v>
      </c>
      <c r="D531" s="4" t="s">
        <v>14</v>
      </c>
      <c r="E531" s="4" t="s">
        <v>14</v>
      </c>
      <c r="F531" s="4" t="s">
        <v>6</v>
      </c>
    </row>
    <row r="532" spans="1:6">
      <c r="A532" t="n">
        <v>4106</v>
      </c>
      <c r="B532" s="23" t="n">
        <v>20</v>
      </c>
      <c r="C532" s="7" t="n">
        <v>7032</v>
      </c>
      <c r="D532" s="7" t="n">
        <v>3</v>
      </c>
      <c r="E532" s="7" t="n">
        <v>10</v>
      </c>
      <c r="F532" s="7" t="s">
        <v>107</v>
      </c>
    </row>
    <row r="533" spans="1:6">
      <c r="A533" t="s">
        <v>4</v>
      </c>
      <c r="B533" s="4" t="s">
        <v>5</v>
      </c>
      <c r="C533" s="4" t="s">
        <v>10</v>
      </c>
    </row>
    <row r="534" spans="1:6">
      <c r="A534" t="n">
        <v>4124</v>
      </c>
      <c r="B534" s="26" t="n">
        <v>16</v>
      </c>
      <c r="C534" s="7" t="n">
        <v>0</v>
      </c>
    </row>
    <row r="535" spans="1:6">
      <c r="A535" t="s">
        <v>4</v>
      </c>
      <c r="B535" s="4" t="s">
        <v>5</v>
      </c>
      <c r="C535" s="4" t="s">
        <v>10</v>
      </c>
      <c r="D535" s="4" t="s">
        <v>14</v>
      </c>
      <c r="E535" s="4" t="s">
        <v>14</v>
      </c>
      <c r="F535" s="4" t="s">
        <v>6</v>
      </c>
    </row>
    <row r="536" spans="1:6">
      <c r="A536" t="n">
        <v>4127</v>
      </c>
      <c r="B536" s="23" t="n">
        <v>20</v>
      </c>
      <c r="C536" s="7" t="n">
        <v>27</v>
      </c>
      <c r="D536" s="7" t="n">
        <v>3</v>
      </c>
      <c r="E536" s="7" t="n">
        <v>10</v>
      </c>
      <c r="F536" s="7" t="s">
        <v>107</v>
      </c>
    </row>
    <row r="537" spans="1:6">
      <c r="A537" t="s">
        <v>4</v>
      </c>
      <c r="B537" s="4" t="s">
        <v>5</v>
      </c>
      <c r="C537" s="4" t="s">
        <v>10</v>
      </c>
    </row>
    <row r="538" spans="1:6">
      <c r="A538" t="n">
        <v>4145</v>
      </c>
      <c r="B538" s="26" t="n">
        <v>16</v>
      </c>
      <c r="C538" s="7" t="n">
        <v>0</v>
      </c>
    </row>
    <row r="539" spans="1:6">
      <c r="A539" t="s">
        <v>4</v>
      </c>
      <c r="B539" s="4" t="s">
        <v>5</v>
      </c>
      <c r="C539" s="4" t="s">
        <v>10</v>
      </c>
      <c r="D539" s="4" t="s">
        <v>14</v>
      </c>
      <c r="E539" s="4" t="s">
        <v>14</v>
      </c>
      <c r="F539" s="4" t="s">
        <v>6</v>
      </c>
    </row>
    <row r="540" spans="1:6">
      <c r="A540" t="n">
        <v>4148</v>
      </c>
      <c r="B540" s="23" t="n">
        <v>20</v>
      </c>
      <c r="C540" s="7" t="n">
        <v>1660</v>
      </c>
      <c r="D540" s="7" t="n">
        <v>3</v>
      </c>
      <c r="E540" s="7" t="n">
        <v>10</v>
      </c>
      <c r="F540" s="7" t="s">
        <v>107</v>
      </c>
    </row>
    <row r="541" spans="1:6">
      <c r="A541" t="s">
        <v>4</v>
      </c>
      <c r="B541" s="4" t="s">
        <v>5</v>
      </c>
      <c r="C541" s="4" t="s">
        <v>10</v>
      </c>
    </row>
    <row r="542" spans="1:6">
      <c r="A542" t="n">
        <v>4166</v>
      </c>
      <c r="B542" s="26" t="n">
        <v>16</v>
      </c>
      <c r="C542" s="7" t="n">
        <v>0</v>
      </c>
    </row>
    <row r="543" spans="1:6">
      <c r="A543" t="s">
        <v>4</v>
      </c>
      <c r="B543" s="4" t="s">
        <v>5</v>
      </c>
      <c r="C543" s="4" t="s">
        <v>10</v>
      </c>
      <c r="D543" s="4" t="s">
        <v>14</v>
      </c>
      <c r="E543" s="4" t="s">
        <v>14</v>
      </c>
      <c r="F543" s="4" t="s">
        <v>6</v>
      </c>
    </row>
    <row r="544" spans="1:6">
      <c r="A544" t="n">
        <v>4169</v>
      </c>
      <c r="B544" s="23" t="n">
        <v>20</v>
      </c>
      <c r="C544" s="7" t="n">
        <v>1661</v>
      </c>
      <c r="D544" s="7" t="n">
        <v>3</v>
      </c>
      <c r="E544" s="7" t="n">
        <v>10</v>
      </c>
      <c r="F544" s="7" t="s">
        <v>107</v>
      </c>
    </row>
    <row r="545" spans="1:6">
      <c r="A545" t="s">
        <v>4</v>
      </c>
      <c r="B545" s="4" t="s">
        <v>5</v>
      </c>
      <c r="C545" s="4" t="s">
        <v>10</v>
      </c>
    </row>
    <row r="546" spans="1:6">
      <c r="A546" t="n">
        <v>4187</v>
      </c>
      <c r="B546" s="26" t="n">
        <v>16</v>
      </c>
      <c r="C546" s="7" t="n">
        <v>0</v>
      </c>
    </row>
    <row r="547" spans="1:6">
      <c r="A547" t="s">
        <v>4</v>
      </c>
      <c r="B547" s="4" t="s">
        <v>5</v>
      </c>
      <c r="C547" s="4" t="s">
        <v>14</v>
      </c>
      <c r="D547" s="4" t="s">
        <v>10</v>
      </c>
      <c r="E547" s="4" t="s">
        <v>14</v>
      </c>
      <c r="F547" s="4" t="s">
        <v>6</v>
      </c>
      <c r="G547" s="4" t="s">
        <v>6</v>
      </c>
      <c r="H547" s="4" t="s">
        <v>6</v>
      </c>
      <c r="I547" s="4" t="s">
        <v>6</v>
      </c>
      <c r="J547" s="4" t="s">
        <v>6</v>
      </c>
      <c r="K547" s="4" t="s">
        <v>6</v>
      </c>
      <c r="L547" s="4" t="s">
        <v>6</v>
      </c>
      <c r="M547" s="4" t="s">
        <v>6</v>
      </c>
      <c r="N547" s="4" t="s">
        <v>6</v>
      </c>
      <c r="O547" s="4" t="s">
        <v>6</v>
      </c>
      <c r="P547" s="4" t="s">
        <v>6</v>
      </c>
      <c r="Q547" s="4" t="s">
        <v>6</v>
      </c>
      <c r="R547" s="4" t="s">
        <v>6</v>
      </c>
      <c r="S547" s="4" t="s">
        <v>6</v>
      </c>
      <c r="T547" s="4" t="s">
        <v>6</v>
      </c>
      <c r="U547" s="4" t="s">
        <v>6</v>
      </c>
    </row>
    <row r="548" spans="1:6">
      <c r="A548" t="n">
        <v>4190</v>
      </c>
      <c r="B548" s="46" t="n">
        <v>36</v>
      </c>
      <c r="C548" s="7" t="n">
        <v>8</v>
      </c>
      <c r="D548" s="7" t="n">
        <v>0</v>
      </c>
      <c r="E548" s="7" t="n">
        <v>0</v>
      </c>
      <c r="F548" s="7" t="s">
        <v>108</v>
      </c>
      <c r="G548" s="7" t="s">
        <v>109</v>
      </c>
      <c r="H548" s="7" t="s">
        <v>13</v>
      </c>
      <c r="I548" s="7" t="s">
        <v>13</v>
      </c>
      <c r="J548" s="7" t="s">
        <v>13</v>
      </c>
      <c r="K548" s="7" t="s">
        <v>13</v>
      </c>
      <c r="L548" s="7" t="s">
        <v>13</v>
      </c>
      <c r="M548" s="7" t="s">
        <v>13</v>
      </c>
      <c r="N548" s="7" t="s">
        <v>13</v>
      </c>
      <c r="O548" s="7" t="s">
        <v>13</v>
      </c>
      <c r="P548" s="7" t="s">
        <v>13</v>
      </c>
      <c r="Q548" s="7" t="s">
        <v>13</v>
      </c>
      <c r="R548" s="7" t="s">
        <v>13</v>
      </c>
      <c r="S548" s="7" t="s">
        <v>13</v>
      </c>
      <c r="T548" s="7" t="s">
        <v>13</v>
      </c>
      <c r="U548" s="7" t="s">
        <v>13</v>
      </c>
    </row>
    <row r="549" spans="1:6">
      <c r="A549" t="s">
        <v>4</v>
      </c>
      <c r="B549" s="4" t="s">
        <v>5</v>
      </c>
      <c r="C549" s="4" t="s">
        <v>14</v>
      </c>
      <c r="D549" s="4" t="s">
        <v>10</v>
      </c>
      <c r="E549" s="4" t="s">
        <v>14</v>
      </c>
      <c r="F549" s="4" t="s">
        <v>6</v>
      </c>
      <c r="G549" s="4" t="s">
        <v>6</v>
      </c>
      <c r="H549" s="4" t="s">
        <v>6</v>
      </c>
      <c r="I549" s="4" t="s">
        <v>6</v>
      </c>
      <c r="J549" s="4" t="s">
        <v>6</v>
      </c>
      <c r="K549" s="4" t="s">
        <v>6</v>
      </c>
      <c r="L549" s="4" t="s">
        <v>6</v>
      </c>
      <c r="M549" s="4" t="s">
        <v>6</v>
      </c>
      <c r="N549" s="4" t="s">
        <v>6</v>
      </c>
      <c r="O549" s="4" t="s">
        <v>6</v>
      </c>
      <c r="P549" s="4" t="s">
        <v>6</v>
      </c>
      <c r="Q549" s="4" t="s">
        <v>6</v>
      </c>
      <c r="R549" s="4" t="s">
        <v>6</v>
      </c>
      <c r="S549" s="4" t="s">
        <v>6</v>
      </c>
      <c r="T549" s="4" t="s">
        <v>6</v>
      </c>
      <c r="U549" s="4" t="s">
        <v>6</v>
      </c>
    </row>
    <row r="550" spans="1:6">
      <c r="A550" t="n">
        <v>4229</v>
      </c>
      <c r="B550" s="46" t="n">
        <v>36</v>
      </c>
      <c r="C550" s="7" t="n">
        <v>8</v>
      </c>
      <c r="D550" s="7" t="n">
        <v>61491</v>
      </c>
      <c r="E550" s="7" t="n">
        <v>0</v>
      </c>
      <c r="F550" s="7" t="s">
        <v>108</v>
      </c>
      <c r="G550" s="7" t="s">
        <v>13</v>
      </c>
      <c r="H550" s="7" t="s">
        <v>13</v>
      </c>
      <c r="I550" s="7" t="s">
        <v>13</v>
      </c>
      <c r="J550" s="7" t="s">
        <v>13</v>
      </c>
      <c r="K550" s="7" t="s">
        <v>13</v>
      </c>
      <c r="L550" s="7" t="s">
        <v>13</v>
      </c>
      <c r="M550" s="7" t="s">
        <v>13</v>
      </c>
      <c r="N550" s="7" t="s">
        <v>13</v>
      </c>
      <c r="O550" s="7" t="s">
        <v>13</v>
      </c>
      <c r="P550" s="7" t="s">
        <v>13</v>
      </c>
      <c r="Q550" s="7" t="s">
        <v>13</v>
      </c>
      <c r="R550" s="7" t="s">
        <v>13</v>
      </c>
      <c r="S550" s="7" t="s">
        <v>13</v>
      </c>
      <c r="T550" s="7" t="s">
        <v>13</v>
      </c>
      <c r="U550" s="7" t="s">
        <v>13</v>
      </c>
    </row>
    <row r="551" spans="1:6">
      <c r="A551" t="s">
        <v>4</v>
      </c>
      <c r="B551" s="4" t="s">
        <v>5</v>
      </c>
      <c r="C551" s="4" t="s">
        <v>14</v>
      </c>
      <c r="D551" s="4" t="s">
        <v>10</v>
      </c>
      <c r="E551" s="4" t="s">
        <v>14</v>
      </c>
      <c r="F551" s="4" t="s">
        <v>6</v>
      </c>
      <c r="G551" s="4" t="s">
        <v>6</v>
      </c>
      <c r="H551" s="4" t="s">
        <v>6</v>
      </c>
      <c r="I551" s="4" t="s">
        <v>6</v>
      </c>
      <c r="J551" s="4" t="s">
        <v>6</v>
      </c>
      <c r="K551" s="4" t="s">
        <v>6</v>
      </c>
      <c r="L551" s="4" t="s">
        <v>6</v>
      </c>
      <c r="M551" s="4" t="s">
        <v>6</v>
      </c>
      <c r="N551" s="4" t="s">
        <v>6</v>
      </c>
      <c r="O551" s="4" t="s">
        <v>6</v>
      </c>
      <c r="P551" s="4" t="s">
        <v>6</v>
      </c>
      <c r="Q551" s="4" t="s">
        <v>6</v>
      </c>
      <c r="R551" s="4" t="s">
        <v>6</v>
      </c>
      <c r="S551" s="4" t="s">
        <v>6</v>
      </c>
      <c r="T551" s="4" t="s">
        <v>6</v>
      </c>
      <c r="U551" s="4" t="s">
        <v>6</v>
      </c>
    </row>
    <row r="552" spans="1:6">
      <c r="A552" t="n">
        <v>4259</v>
      </c>
      <c r="B552" s="46" t="n">
        <v>36</v>
      </c>
      <c r="C552" s="7" t="n">
        <v>8</v>
      </c>
      <c r="D552" s="7" t="n">
        <v>61492</v>
      </c>
      <c r="E552" s="7" t="n">
        <v>0</v>
      </c>
      <c r="F552" s="7" t="s">
        <v>108</v>
      </c>
      <c r="G552" s="7" t="s">
        <v>13</v>
      </c>
      <c r="H552" s="7" t="s">
        <v>13</v>
      </c>
      <c r="I552" s="7" t="s">
        <v>13</v>
      </c>
      <c r="J552" s="7" t="s">
        <v>13</v>
      </c>
      <c r="K552" s="7" t="s">
        <v>13</v>
      </c>
      <c r="L552" s="7" t="s">
        <v>13</v>
      </c>
      <c r="M552" s="7" t="s">
        <v>13</v>
      </c>
      <c r="N552" s="7" t="s">
        <v>13</v>
      </c>
      <c r="O552" s="7" t="s">
        <v>13</v>
      </c>
      <c r="P552" s="7" t="s">
        <v>13</v>
      </c>
      <c r="Q552" s="7" t="s">
        <v>13</v>
      </c>
      <c r="R552" s="7" t="s">
        <v>13</v>
      </c>
      <c r="S552" s="7" t="s">
        <v>13</v>
      </c>
      <c r="T552" s="7" t="s">
        <v>13</v>
      </c>
      <c r="U552" s="7" t="s">
        <v>13</v>
      </c>
    </row>
    <row r="553" spans="1:6">
      <c r="A553" t="s">
        <v>4</v>
      </c>
      <c r="B553" s="4" t="s">
        <v>5</v>
      </c>
      <c r="C553" s="4" t="s">
        <v>14</v>
      </c>
      <c r="D553" s="4" t="s">
        <v>10</v>
      </c>
      <c r="E553" s="4" t="s">
        <v>14</v>
      </c>
      <c r="F553" s="4" t="s">
        <v>6</v>
      </c>
      <c r="G553" s="4" t="s">
        <v>6</v>
      </c>
      <c r="H553" s="4" t="s">
        <v>6</v>
      </c>
      <c r="I553" s="4" t="s">
        <v>6</v>
      </c>
      <c r="J553" s="4" t="s">
        <v>6</v>
      </c>
      <c r="K553" s="4" t="s">
        <v>6</v>
      </c>
      <c r="L553" s="4" t="s">
        <v>6</v>
      </c>
      <c r="M553" s="4" t="s">
        <v>6</v>
      </c>
      <c r="N553" s="4" t="s">
        <v>6</v>
      </c>
      <c r="O553" s="4" t="s">
        <v>6</v>
      </c>
      <c r="P553" s="4" t="s">
        <v>6</v>
      </c>
      <c r="Q553" s="4" t="s">
        <v>6</v>
      </c>
      <c r="R553" s="4" t="s">
        <v>6</v>
      </c>
      <c r="S553" s="4" t="s">
        <v>6</v>
      </c>
      <c r="T553" s="4" t="s">
        <v>6</v>
      </c>
      <c r="U553" s="4" t="s">
        <v>6</v>
      </c>
    </row>
    <row r="554" spans="1:6">
      <c r="A554" t="n">
        <v>4289</v>
      </c>
      <c r="B554" s="46" t="n">
        <v>36</v>
      </c>
      <c r="C554" s="7" t="n">
        <v>8</v>
      </c>
      <c r="D554" s="7" t="n">
        <v>61493</v>
      </c>
      <c r="E554" s="7" t="n">
        <v>0</v>
      </c>
      <c r="F554" s="7" t="s">
        <v>108</v>
      </c>
      <c r="G554" s="7" t="s">
        <v>13</v>
      </c>
      <c r="H554" s="7" t="s">
        <v>13</v>
      </c>
      <c r="I554" s="7" t="s">
        <v>13</v>
      </c>
      <c r="J554" s="7" t="s">
        <v>13</v>
      </c>
      <c r="K554" s="7" t="s">
        <v>13</v>
      </c>
      <c r="L554" s="7" t="s">
        <v>13</v>
      </c>
      <c r="M554" s="7" t="s">
        <v>13</v>
      </c>
      <c r="N554" s="7" t="s">
        <v>13</v>
      </c>
      <c r="O554" s="7" t="s">
        <v>13</v>
      </c>
      <c r="P554" s="7" t="s">
        <v>13</v>
      </c>
      <c r="Q554" s="7" t="s">
        <v>13</v>
      </c>
      <c r="R554" s="7" t="s">
        <v>13</v>
      </c>
      <c r="S554" s="7" t="s">
        <v>13</v>
      </c>
      <c r="T554" s="7" t="s">
        <v>13</v>
      </c>
      <c r="U554" s="7" t="s">
        <v>13</v>
      </c>
    </row>
    <row r="555" spans="1:6">
      <c r="A555" t="s">
        <v>4</v>
      </c>
      <c r="B555" s="4" t="s">
        <v>5</v>
      </c>
      <c r="C555" s="4" t="s">
        <v>14</v>
      </c>
      <c r="D555" s="4" t="s">
        <v>10</v>
      </c>
      <c r="E555" s="4" t="s">
        <v>14</v>
      </c>
      <c r="F555" s="4" t="s">
        <v>6</v>
      </c>
      <c r="G555" s="4" t="s">
        <v>6</v>
      </c>
      <c r="H555" s="4" t="s">
        <v>6</v>
      </c>
      <c r="I555" s="4" t="s">
        <v>6</v>
      </c>
      <c r="J555" s="4" t="s">
        <v>6</v>
      </c>
      <c r="K555" s="4" t="s">
        <v>6</v>
      </c>
      <c r="L555" s="4" t="s">
        <v>6</v>
      </c>
      <c r="M555" s="4" t="s">
        <v>6</v>
      </c>
      <c r="N555" s="4" t="s">
        <v>6</v>
      </c>
      <c r="O555" s="4" t="s">
        <v>6</v>
      </c>
      <c r="P555" s="4" t="s">
        <v>6</v>
      </c>
      <c r="Q555" s="4" t="s">
        <v>6</v>
      </c>
      <c r="R555" s="4" t="s">
        <v>6</v>
      </c>
      <c r="S555" s="4" t="s">
        <v>6</v>
      </c>
      <c r="T555" s="4" t="s">
        <v>6</v>
      </c>
      <c r="U555" s="4" t="s">
        <v>6</v>
      </c>
    </row>
    <row r="556" spans="1:6">
      <c r="A556" t="n">
        <v>4319</v>
      </c>
      <c r="B556" s="46" t="n">
        <v>36</v>
      </c>
      <c r="C556" s="7" t="n">
        <v>8</v>
      </c>
      <c r="D556" s="7" t="n">
        <v>61494</v>
      </c>
      <c r="E556" s="7" t="n">
        <v>0</v>
      </c>
      <c r="F556" s="7" t="s">
        <v>108</v>
      </c>
      <c r="G556" s="7" t="s">
        <v>13</v>
      </c>
      <c r="H556" s="7" t="s">
        <v>13</v>
      </c>
      <c r="I556" s="7" t="s">
        <v>13</v>
      </c>
      <c r="J556" s="7" t="s">
        <v>13</v>
      </c>
      <c r="K556" s="7" t="s">
        <v>13</v>
      </c>
      <c r="L556" s="7" t="s">
        <v>13</v>
      </c>
      <c r="M556" s="7" t="s">
        <v>13</v>
      </c>
      <c r="N556" s="7" t="s">
        <v>13</v>
      </c>
      <c r="O556" s="7" t="s">
        <v>13</v>
      </c>
      <c r="P556" s="7" t="s">
        <v>13</v>
      </c>
      <c r="Q556" s="7" t="s">
        <v>13</v>
      </c>
      <c r="R556" s="7" t="s">
        <v>13</v>
      </c>
      <c r="S556" s="7" t="s">
        <v>13</v>
      </c>
      <c r="T556" s="7" t="s">
        <v>13</v>
      </c>
      <c r="U556" s="7" t="s">
        <v>13</v>
      </c>
    </row>
    <row r="557" spans="1:6">
      <c r="A557" t="s">
        <v>4</v>
      </c>
      <c r="B557" s="4" t="s">
        <v>5</v>
      </c>
      <c r="C557" s="4" t="s">
        <v>14</v>
      </c>
      <c r="D557" s="4" t="s">
        <v>10</v>
      </c>
      <c r="E557" s="4" t="s">
        <v>14</v>
      </c>
      <c r="F557" s="4" t="s">
        <v>6</v>
      </c>
      <c r="G557" s="4" t="s">
        <v>6</v>
      </c>
      <c r="H557" s="4" t="s">
        <v>6</v>
      </c>
      <c r="I557" s="4" t="s">
        <v>6</v>
      </c>
      <c r="J557" s="4" t="s">
        <v>6</v>
      </c>
      <c r="K557" s="4" t="s">
        <v>6</v>
      </c>
      <c r="L557" s="4" t="s">
        <v>6</v>
      </c>
      <c r="M557" s="4" t="s">
        <v>6</v>
      </c>
      <c r="N557" s="4" t="s">
        <v>6</v>
      </c>
      <c r="O557" s="4" t="s">
        <v>6</v>
      </c>
      <c r="P557" s="4" t="s">
        <v>6</v>
      </c>
      <c r="Q557" s="4" t="s">
        <v>6</v>
      </c>
      <c r="R557" s="4" t="s">
        <v>6</v>
      </c>
      <c r="S557" s="4" t="s">
        <v>6</v>
      </c>
      <c r="T557" s="4" t="s">
        <v>6</v>
      </c>
      <c r="U557" s="4" t="s">
        <v>6</v>
      </c>
    </row>
    <row r="558" spans="1:6">
      <c r="A558" t="n">
        <v>4349</v>
      </c>
      <c r="B558" s="46" t="n">
        <v>36</v>
      </c>
      <c r="C558" s="7" t="n">
        <v>8</v>
      </c>
      <c r="D558" s="7" t="n">
        <v>61495</v>
      </c>
      <c r="E558" s="7" t="n">
        <v>0</v>
      </c>
      <c r="F558" s="7" t="s">
        <v>108</v>
      </c>
      <c r="G558" s="7" t="s">
        <v>13</v>
      </c>
      <c r="H558" s="7" t="s">
        <v>13</v>
      </c>
      <c r="I558" s="7" t="s">
        <v>13</v>
      </c>
      <c r="J558" s="7" t="s">
        <v>13</v>
      </c>
      <c r="K558" s="7" t="s">
        <v>13</v>
      </c>
      <c r="L558" s="7" t="s">
        <v>13</v>
      </c>
      <c r="M558" s="7" t="s">
        <v>13</v>
      </c>
      <c r="N558" s="7" t="s">
        <v>13</v>
      </c>
      <c r="O558" s="7" t="s">
        <v>13</v>
      </c>
      <c r="P558" s="7" t="s">
        <v>13</v>
      </c>
      <c r="Q558" s="7" t="s">
        <v>13</v>
      </c>
      <c r="R558" s="7" t="s">
        <v>13</v>
      </c>
      <c r="S558" s="7" t="s">
        <v>13</v>
      </c>
      <c r="T558" s="7" t="s">
        <v>13</v>
      </c>
      <c r="U558" s="7" t="s">
        <v>13</v>
      </c>
    </row>
    <row r="559" spans="1:6">
      <c r="A559" t="s">
        <v>4</v>
      </c>
      <c r="B559" s="4" t="s">
        <v>5</v>
      </c>
      <c r="C559" s="4" t="s">
        <v>14</v>
      </c>
      <c r="D559" s="4" t="s">
        <v>10</v>
      </c>
      <c r="E559" s="4" t="s">
        <v>14</v>
      </c>
      <c r="F559" s="4" t="s">
        <v>6</v>
      </c>
      <c r="G559" s="4" t="s">
        <v>6</v>
      </c>
      <c r="H559" s="4" t="s">
        <v>6</v>
      </c>
      <c r="I559" s="4" t="s">
        <v>6</v>
      </c>
      <c r="J559" s="4" t="s">
        <v>6</v>
      </c>
      <c r="K559" s="4" t="s">
        <v>6</v>
      </c>
      <c r="L559" s="4" t="s">
        <v>6</v>
      </c>
      <c r="M559" s="4" t="s">
        <v>6</v>
      </c>
      <c r="N559" s="4" t="s">
        <v>6</v>
      </c>
      <c r="O559" s="4" t="s">
        <v>6</v>
      </c>
      <c r="P559" s="4" t="s">
        <v>6</v>
      </c>
      <c r="Q559" s="4" t="s">
        <v>6</v>
      </c>
      <c r="R559" s="4" t="s">
        <v>6</v>
      </c>
      <c r="S559" s="4" t="s">
        <v>6</v>
      </c>
      <c r="T559" s="4" t="s">
        <v>6</v>
      </c>
      <c r="U559" s="4" t="s">
        <v>6</v>
      </c>
    </row>
    <row r="560" spans="1:6">
      <c r="A560" t="n">
        <v>4379</v>
      </c>
      <c r="B560" s="46" t="n">
        <v>36</v>
      </c>
      <c r="C560" s="7" t="n">
        <v>8</v>
      </c>
      <c r="D560" s="7" t="n">
        <v>61496</v>
      </c>
      <c r="E560" s="7" t="n">
        <v>0</v>
      </c>
      <c r="F560" s="7" t="s">
        <v>108</v>
      </c>
      <c r="G560" s="7" t="s">
        <v>13</v>
      </c>
      <c r="H560" s="7" t="s">
        <v>13</v>
      </c>
      <c r="I560" s="7" t="s">
        <v>13</v>
      </c>
      <c r="J560" s="7" t="s">
        <v>13</v>
      </c>
      <c r="K560" s="7" t="s">
        <v>13</v>
      </c>
      <c r="L560" s="7" t="s">
        <v>13</v>
      </c>
      <c r="M560" s="7" t="s">
        <v>13</v>
      </c>
      <c r="N560" s="7" t="s">
        <v>13</v>
      </c>
      <c r="O560" s="7" t="s">
        <v>13</v>
      </c>
      <c r="P560" s="7" t="s">
        <v>13</v>
      </c>
      <c r="Q560" s="7" t="s">
        <v>13</v>
      </c>
      <c r="R560" s="7" t="s">
        <v>13</v>
      </c>
      <c r="S560" s="7" t="s">
        <v>13</v>
      </c>
      <c r="T560" s="7" t="s">
        <v>13</v>
      </c>
      <c r="U560" s="7" t="s">
        <v>13</v>
      </c>
    </row>
    <row r="561" spans="1:21">
      <c r="A561" t="s">
        <v>4</v>
      </c>
      <c r="B561" s="4" t="s">
        <v>5</v>
      </c>
      <c r="C561" s="4" t="s">
        <v>14</v>
      </c>
      <c r="D561" s="4" t="s">
        <v>10</v>
      </c>
      <c r="E561" s="4" t="s">
        <v>14</v>
      </c>
      <c r="F561" s="4" t="s">
        <v>6</v>
      </c>
      <c r="G561" s="4" t="s">
        <v>6</v>
      </c>
      <c r="H561" s="4" t="s">
        <v>6</v>
      </c>
      <c r="I561" s="4" t="s">
        <v>6</v>
      </c>
      <c r="J561" s="4" t="s">
        <v>6</v>
      </c>
      <c r="K561" s="4" t="s">
        <v>6</v>
      </c>
      <c r="L561" s="4" t="s">
        <v>6</v>
      </c>
      <c r="M561" s="4" t="s">
        <v>6</v>
      </c>
      <c r="N561" s="4" t="s">
        <v>6</v>
      </c>
      <c r="O561" s="4" t="s">
        <v>6</v>
      </c>
      <c r="P561" s="4" t="s">
        <v>6</v>
      </c>
      <c r="Q561" s="4" t="s">
        <v>6</v>
      </c>
      <c r="R561" s="4" t="s">
        <v>6</v>
      </c>
      <c r="S561" s="4" t="s">
        <v>6</v>
      </c>
      <c r="T561" s="4" t="s">
        <v>6</v>
      </c>
      <c r="U561" s="4" t="s">
        <v>6</v>
      </c>
    </row>
    <row r="562" spans="1:21">
      <c r="A562" t="n">
        <v>4409</v>
      </c>
      <c r="B562" s="46" t="n">
        <v>36</v>
      </c>
      <c r="C562" s="7" t="n">
        <v>8</v>
      </c>
      <c r="D562" s="7" t="n">
        <v>27</v>
      </c>
      <c r="E562" s="7" t="n">
        <v>0</v>
      </c>
      <c r="F562" s="7" t="s">
        <v>110</v>
      </c>
      <c r="G562" s="7" t="s">
        <v>111</v>
      </c>
      <c r="H562" s="7" t="s">
        <v>13</v>
      </c>
      <c r="I562" s="7" t="s">
        <v>13</v>
      </c>
      <c r="J562" s="7" t="s">
        <v>13</v>
      </c>
      <c r="K562" s="7" t="s">
        <v>13</v>
      </c>
      <c r="L562" s="7" t="s">
        <v>13</v>
      </c>
      <c r="M562" s="7" t="s">
        <v>13</v>
      </c>
      <c r="N562" s="7" t="s">
        <v>13</v>
      </c>
      <c r="O562" s="7" t="s">
        <v>13</v>
      </c>
      <c r="P562" s="7" t="s">
        <v>13</v>
      </c>
      <c r="Q562" s="7" t="s">
        <v>13</v>
      </c>
      <c r="R562" s="7" t="s">
        <v>13</v>
      </c>
      <c r="S562" s="7" t="s">
        <v>13</v>
      </c>
      <c r="T562" s="7" t="s">
        <v>13</v>
      </c>
      <c r="U562" s="7" t="s">
        <v>13</v>
      </c>
    </row>
    <row r="563" spans="1:21">
      <c r="A563" t="s">
        <v>4</v>
      </c>
      <c r="B563" s="4" t="s">
        <v>5</v>
      </c>
      <c r="C563" s="4" t="s">
        <v>14</v>
      </c>
      <c r="D563" s="4" t="s">
        <v>10</v>
      </c>
      <c r="E563" s="4" t="s">
        <v>6</v>
      </c>
      <c r="F563" s="4" t="s">
        <v>6</v>
      </c>
      <c r="G563" s="4" t="s">
        <v>6</v>
      </c>
      <c r="H563" s="4" t="s">
        <v>6</v>
      </c>
    </row>
    <row r="564" spans="1:21">
      <c r="A564" t="n">
        <v>4451</v>
      </c>
      <c r="B564" s="47" t="n">
        <v>51</v>
      </c>
      <c r="C564" s="7" t="n">
        <v>3</v>
      </c>
      <c r="D564" s="7" t="n">
        <v>61440</v>
      </c>
      <c r="E564" s="7" t="s">
        <v>112</v>
      </c>
      <c r="F564" s="7" t="s">
        <v>113</v>
      </c>
      <c r="G564" s="7" t="s">
        <v>114</v>
      </c>
      <c r="H564" s="7" t="s">
        <v>115</v>
      </c>
    </row>
    <row r="565" spans="1:21">
      <c r="A565" t="s">
        <v>4</v>
      </c>
      <c r="B565" s="4" t="s">
        <v>5</v>
      </c>
      <c r="C565" s="4" t="s">
        <v>14</v>
      </c>
      <c r="D565" s="4" t="s">
        <v>10</v>
      </c>
      <c r="E565" s="4" t="s">
        <v>6</v>
      </c>
      <c r="F565" s="4" t="s">
        <v>6</v>
      </c>
      <c r="G565" s="4" t="s">
        <v>6</v>
      </c>
      <c r="H565" s="4" t="s">
        <v>6</v>
      </c>
    </row>
    <row r="566" spans="1:21">
      <c r="A566" t="n">
        <v>4464</v>
      </c>
      <c r="B566" s="47" t="n">
        <v>51</v>
      </c>
      <c r="C566" s="7" t="n">
        <v>3</v>
      </c>
      <c r="D566" s="7" t="n">
        <v>61441</v>
      </c>
      <c r="E566" s="7" t="s">
        <v>112</v>
      </c>
      <c r="F566" s="7" t="s">
        <v>113</v>
      </c>
      <c r="G566" s="7" t="s">
        <v>114</v>
      </c>
      <c r="H566" s="7" t="s">
        <v>115</v>
      </c>
    </row>
    <row r="567" spans="1:21">
      <c r="A567" t="s">
        <v>4</v>
      </c>
      <c r="B567" s="4" t="s">
        <v>5</v>
      </c>
      <c r="C567" s="4" t="s">
        <v>14</v>
      </c>
      <c r="D567" s="4" t="s">
        <v>10</v>
      </c>
      <c r="E567" s="4" t="s">
        <v>6</v>
      </c>
      <c r="F567" s="4" t="s">
        <v>6</v>
      </c>
      <c r="G567" s="4" t="s">
        <v>6</v>
      </c>
      <c r="H567" s="4" t="s">
        <v>6</v>
      </c>
    </row>
    <row r="568" spans="1:21">
      <c r="A568" t="n">
        <v>4477</v>
      </c>
      <c r="B568" s="47" t="n">
        <v>51</v>
      </c>
      <c r="C568" s="7" t="n">
        <v>3</v>
      </c>
      <c r="D568" s="7" t="n">
        <v>61442</v>
      </c>
      <c r="E568" s="7" t="s">
        <v>112</v>
      </c>
      <c r="F568" s="7" t="s">
        <v>113</v>
      </c>
      <c r="G568" s="7" t="s">
        <v>114</v>
      </c>
      <c r="H568" s="7" t="s">
        <v>115</v>
      </c>
    </row>
    <row r="569" spans="1:21">
      <c r="A569" t="s">
        <v>4</v>
      </c>
      <c r="B569" s="4" t="s">
        <v>5</v>
      </c>
      <c r="C569" s="4" t="s">
        <v>14</v>
      </c>
      <c r="D569" s="4" t="s">
        <v>10</v>
      </c>
      <c r="E569" s="4" t="s">
        <v>6</v>
      </c>
      <c r="F569" s="4" t="s">
        <v>6</v>
      </c>
      <c r="G569" s="4" t="s">
        <v>6</v>
      </c>
      <c r="H569" s="4" t="s">
        <v>6</v>
      </c>
    </row>
    <row r="570" spans="1:21">
      <c r="A570" t="n">
        <v>4490</v>
      </c>
      <c r="B570" s="47" t="n">
        <v>51</v>
      </c>
      <c r="C570" s="7" t="n">
        <v>3</v>
      </c>
      <c r="D570" s="7" t="n">
        <v>61443</v>
      </c>
      <c r="E570" s="7" t="s">
        <v>112</v>
      </c>
      <c r="F570" s="7" t="s">
        <v>113</v>
      </c>
      <c r="G570" s="7" t="s">
        <v>114</v>
      </c>
      <c r="H570" s="7" t="s">
        <v>115</v>
      </c>
    </row>
    <row r="571" spans="1:21">
      <c r="A571" t="s">
        <v>4</v>
      </c>
      <c r="B571" s="4" t="s">
        <v>5</v>
      </c>
      <c r="C571" s="4" t="s">
        <v>14</v>
      </c>
      <c r="D571" s="4" t="s">
        <v>10</v>
      </c>
      <c r="E571" s="4" t="s">
        <v>6</v>
      </c>
      <c r="F571" s="4" t="s">
        <v>6</v>
      </c>
      <c r="G571" s="4" t="s">
        <v>6</v>
      </c>
      <c r="H571" s="4" t="s">
        <v>6</v>
      </c>
    </row>
    <row r="572" spans="1:21">
      <c r="A572" t="n">
        <v>4503</v>
      </c>
      <c r="B572" s="47" t="n">
        <v>51</v>
      </c>
      <c r="C572" s="7" t="n">
        <v>3</v>
      </c>
      <c r="D572" s="7" t="n">
        <v>61444</v>
      </c>
      <c r="E572" s="7" t="s">
        <v>112</v>
      </c>
      <c r="F572" s="7" t="s">
        <v>113</v>
      </c>
      <c r="G572" s="7" t="s">
        <v>114</v>
      </c>
      <c r="H572" s="7" t="s">
        <v>115</v>
      </c>
    </row>
    <row r="573" spans="1:21">
      <c r="A573" t="s">
        <v>4</v>
      </c>
      <c r="B573" s="4" t="s">
        <v>5</v>
      </c>
      <c r="C573" s="4" t="s">
        <v>14</v>
      </c>
      <c r="D573" s="4" t="s">
        <v>10</v>
      </c>
      <c r="E573" s="4" t="s">
        <v>6</v>
      </c>
      <c r="F573" s="4" t="s">
        <v>6</v>
      </c>
      <c r="G573" s="4" t="s">
        <v>6</v>
      </c>
      <c r="H573" s="4" t="s">
        <v>6</v>
      </c>
    </row>
    <row r="574" spans="1:21">
      <c r="A574" t="n">
        <v>4516</v>
      </c>
      <c r="B574" s="47" t="n">
        <v>51</v>
      </c>
      <c r="C574" s="7" t="n">
        <v>3</v>
      </c>
      <c r="D574" s="7" t="n">
        <v>61445</v>
      </c>
      <c r="E574" s="7" t="s">
        <v>112</v>
      </c>
      <c r="F574" s="7" t="s">
        <v>113</v>
      </c>
      <c r="G574" s="7" t="s">
        <v>114</v>
      </c>
      <c r="H574" s="7" t="s">
        <v>115</v>
      </c>
    </row>
    <row r="575" spans="1:21">
      <c r="A575" t="s">
        <v>4</v>
      </c>
      <c r="B575" s="4" t="s">
        <v>5</v>
      </c>
      <c r="C575" s="4" t="s">
        <v>14</v>
      </c>
      <c r="D575" s="4" t="s">
        <v>10</v>
      </c>
      <c r="E575" s="4" t="s">
        <v>6</v>
      </c>
      <c r="F575" s="4" t="s">
        <v>6</v>
      </c>
      <c r="G575" s="4" t="s">
        <v>6</v>
      </c>
      <c r="H575" s="4" t="s">
        <v>6</v>
      </c>
    </row>
    <row r="576" spans="1:21">
      <c r="A576" t="n">
        <v>4529</v>
      </c>
      <c r="B576" s="47" t="n">
        <v>51</v>
      </c>
      <c r="C576" s="7" t="n">
        <v>3</v>
      </c>
      <c r="D576" s="7" t="n">
        <v>61446</v>
      </c>
      <c r="E576" s="7" t="s">
        <v>112</v>
      </c>
      <c r="F576" s="7" t="s">
        <v>113</v>
      </c>
      <c r="G576" s="7" t="s">
        <v>114</v>
      </c>
      <c r="H576" s="7" t="s">
        <v>115</v>
      </c>
    </row>
    <row r="577" spans="1:21">
      <c r="A577" t="s">
        <v>4</v>
      </c>
      <c r="B577" s="4" t="s">
        <v>5</v>
      </c>
      <c r="C577" s="4" t="s">
        <v>14</v>
      </c>
      <c r="D577" s="4" t="s">
        <v>10</v>
      </c>
      <c r="E577" s="4" t="s">
        <v>6</v>
      </c>
      <c r="F577" s="4" t="s">
        <v>6</v>
      </c>
      <c r="G577" s="4" t="s">
        <v>6</v>
      </c>
      <c r="H577" s="4" t="s">
        <v>6</v>
      </c>
    </row>
    <row r="578" spans="1:21">
      <c r="A578" t="n">
        <v>4542</v>
      </c>
      <c r="B578" s="47" t="n">
        <v>51</v>
      </c>
      <c r="C578" s="7" t="n">
        <v>3</v>
      </c>
      <c r="D578" s="7" t="n">
        <v>7032</v>
      </c>
      <c r="E578" s="7" t="s">
        <v>112</v>
      </c>
      <c r="F578" s="7" t="s">
        <v>113</v>
      </c>
      <c r="G578" s="7" t="s">
        <v>114</v>
      </c>
      <c r="H578" s="7" t="s">
        <v>115</v>
      </c>
    </row>
    <row r="579" spans="1:21">
      <c r="A579" t="s">
        <v>4</v>
      </c>
      <c r="B579" s="4" t="s">
        <v>5</v>
      </c>
      <c r="C579" s="4" t="s">
        <v>10</v>
      </c>
      <c r="D579" s="4" t="s">
        <v>9</v>
      </c>
      <c r="E579" s="4" t="s">
        <v>9</v>
      </c>
      <c r="F579" s="4" t="s">
        <v>9</v>
      </c>
      <c r="G579" s="4" t="s">
        <v>9</v>
      </c>
      <c r="H579" s="4" t="s">
        <v>10</v>
      </c>
      <c r="I579" s="4" t="s">
        <v>14</v>
      </c>
    </row>
    <row r="580" spans="1:21">
      <c r="A580" t="n">
        <v>4555</v>
      </c>
      <c r="B580" s="48" t="n">
        <v>66</v>
      </c>
      <c r="C580" s="7" t="n">
        <v>27</v>
      </c>
      <c r="D580" s="7" t="n">
        <v>1065353216</v>
      </c>
      <c r="E580" s="7" t="n">
        <v>1065353216</v>
      </c>
      <c r="F580" s="7" t="n">
        <v>1065353216</v>
      </c>
      <c r="G580" s="7" t="n">
        <v>0</v>
      </c>
      <c r="H580" s="7" t="n">
        <v>0</v>
      </c>
      <c r="I580" s="7" t="n">
        <v>3</v>
      </c>
    </row>
    <row r="581" spans="1:21">
      <c r="A581" t="s">
        <v>4</v>
      </c>
      <c r="B581" s="4" t="s">
        <v>5</v>
      </c>
      <c r="C581" s="4" t="s">
        <v>10</v>
      </c>
      <c r="D581" s="4" t="s">
        <v>9</v>
      </c>
      <c r="E581" s="4" t="s">
        <v>9</v>
      </c>
      <c r="F581" s="4" t="s">
        <v>9</v>
      </c>
      <c r="G581" s="4" t="s">
        <v>9</v>
      </c>
      <c r="H581" s="4" t="s">
        <v>10</v>
      </c>
      <c r="I581" s="4" t="s">
        <v>14</v>
      </c>
    </row>
    <row r="582" spans="1:21">
      <c r="A582" t="n">
        <v>4577</v>
      </c>
      <c r="B582" s="48" t="n">
        <v>66</v>
      </c>
      <c r="C582" s="7" t="n">
        <v>1660</v>
      </c>
      <c r="D582" s="7" t="n">
        <v>1065353216</v>
      </c>
      <c r="E582" s="7" t="n">
        <v>1065353216</v>
      </c>
      <c r="F582" s="7" t="n">
        <v>1065353216</v>
      </c>
      <c r="G582" s="7" t="n">
        <v>0</v>
      </c>
      <c r="H582" s="7" t="n">
        <v>0</v>
      </c>
      <c r="I582" s="7" t="n">
        <v>3</v>
      </c>
    </row>
    <row r="583" spans="1:21">
      <c r="A583" t="s">
        <v>4</v>
      </c>
      <c r="B583" s="4" t="s">
        <v>5</v>
      </c>
      <c r="C583" s="4" t="s">
        <v>10</v>
      </c>
      <c r="D583" s="4" t="s">
        <v>9</v>
      </c>
      <c r="E583" s="4" t="s">
        <v>9</v>
      </c>
      <c r="F583" s="4" t="s">
        <v>9</v>
      </c>
      <c r="G583" s="4" t="s">
        <v>9</v>
      </c>
      <c r="H583" s="4" t="s">
        <v>10</v>
      </c>
      <c r="I583" s="4" t="s">
        <v>14</v>
      </c>
    </row>
    <row r="584" spans="1:21">
      <c r="A584" t="n">
        <v>4599</v>
      </c>
      <c r="B584" s="48" t="n">
        <v>66</v>
      </c>
      <c r="C584" s="7" t="n">
        <v>1661</v>
      </c>
      <c r="D584" s="7" t="n">
        <v>1065353216</v>
      </c>
      <c r="E584" s="7" t="n">
        <v>1065353216</v>
      </c>
      <c r="F584" s="7" t="n">
        <v>1065353216</v>
      </c>
      <c r="G584" s="7" t="n">
        <v>0</v>
      </c>
      <c r="H584" s="7" t="n">
        <v>0</v>
      </c>
      <c r="I584" s="7" t="n">
        <v>3</v>
      </c>
    </row>
    <row r="585" spans="1:21">
      <c r="A585" t="s">
        <v>4</v>
      </c>
      <c r="B585" s="4" t="s">
        <v>5</v>
      </c>
      <c r="C585" s="4" t="s">
        <v>10</v>
      </c>
      <c r="D585" s="4" t="s">
        <v>9</v>
      </c>
    </row>
    <row r="586" spans="1:21">
      <c r="A586" t="n">
        <v>4621</v>
      </c>
      <c r="B586" s="35" t="n">
        <v>43</v>
      </c>
      <c r="C586" s="7" t="n">
        <v>1660</v>
      </c>
      <c r="D586" s="7" t="n">
        <v>128</v>
      </c>
    </row>
    <row r="587" spans="1:21">
      <c r="A587" t="s">
        <v>4</v>
      </c>
      <c r="B587" s="4" t="s">
        <v>5</v>
      </c>
      <c r="C587" s="4" t="s">
        <v>10</v>
      </c>
      <c r="D587" s="4" t="s">
        <v>9</v>
      </c>
    </row>
    <row r="588" spans="1:21">
      <c r="A588" t="n">
        <v>4628</v>
      </c>
      <c r="B588" s="35" t="n">
        <v>43</v>
      </c>
      <c r="C588" s="7" t="n">
        <v>1660</v>
      </c>
      <c r="D588" s="7" t="n">
        <v>32</v>
      </c>
    </row>
    <row r="589" spans="1:21">
      <c r="A589" t="s">
        <v>4</v>
      </c>
      <c r="B589" s="4" t="s">
        <v>5</v>
      </c>
      <c r="C589" s="4" t="s">
        <v>10</v>
      </c>
      <c r="D589" s="4" t="s">
        <v>9</v>
      </c>
    </row>
    <row r="590" spans="1:21">
      <c r="A590" t="n">
        <v>4635</v>
      </c>
      <c r="B590" s="35" t="n">
        <v>43</v>
      </c>
      <c r="C590" s="7" t="n">
        <v>1661</v>
      </c>
      <c r="D590" s="7" t="n">
        <v>128</v>
      </c>
    </row>
    <row r="591" spans="1:21">
      <c r="A591" t="s">
        <v>4</v>
      </c>
      <c r="B591" s="4" t="s">
        <v>5</v>
      </c>
      <c r="C591" s="4" t="s">
        <v>10</v>
      </c>
      <c r="D591" s="4" t="s">
        <v>9</v>
      </c>
    </row>
    <row r="592" spans="1:21">
      <c r="A592" t="n">
        <v>4642</v>
      </c>
      <c r="B592" s="35" t="n">
        <v>43</v>
      </c>
      <c r="C592" s="7" t="n">
        <v>1661</v>
      </c>
      <c r="D592" s="7" t="n">
        <v>32</v>
      </c>
    </row>
    <row r="593" spans="1:9">
      <c r="A593" t="s">
        <v>4</v>
      </c>
      <c r="B593" s="4" t="s">
        <v>5</v>
      </c>
      <c r="C593" s="4" t="s">
        <v>10</v>
      </c>
      <c r="D593" s="4" t="s">
        <v>14</v>
      </c>
      <c r="E593" s="4" t="s">
        <v>14</v>
      </c>
      <c r="F593" s="4" t="s">
        <v>6</v>
      </c>
    </row>
    <row r="594" spans="1:9">
      <c r="A594" t="n">
        <v>4649</v>
      </c>
      <c r="B594" s="42" t="n">
        <v>47</v>
      </c>
      <c r="C594" s="7" t="n">
        <v>1660</v>
      </c>
      <c r="D594" s="7" t="n">
        <v>0</v>
      </c>
      <c r="E594" s="7" t="n">
        <v>0</v>
      </c>
      <c r="F594" s="7" t="s">
        <v>95</v>
      </c>
    </row>
    <row r="595" spans="1:9">
      <c r="A595" t="s">
        <v>4</v>
      </c>
      <c r="B595" s="4" t="s">
        <v>5</v>
      </c>
      <c r="C595" s="4" t="s">
        <v>10</v>
      </c>
      <c r="D595" s="4" t="s">
        <v>14</v>
      </c>
      <c r="E595" s="4" t="s">
        <v>14</v>
      </c>
      <c r="F595" s="4" t="s">
        <v>6</v>
      </c>
    </row>
    <row r="596" spans="1:9">
      <c r="A596" t="n">
        <v>4662</v>
      </c>
      <c r="B596" s="42" t="n">
        <v>47</v>
      </c>
      <c r="C596" s="7" t="n">
        <v>1661</v>
      </c>
      <c r="D596" s="7" t="n">
        <v>0</v>
      </c>
      <c r="E596" s="7" t="n">
        <v>0</v>
      </c>
      <c r="F596" s="7" t="s">
        <v>95</v>
      </c>
    </row>
    <row r="597" spans="1:9">
      <c r="A597" t="s">
        <v>4</v>
      </c>
      <c r="B597" s="4" t="s">
        <v>5</v>
      </c>
      <c r="C597" s="4" t="s">
        <v>14</v>
      </c>
      <c r="D597" s="41" t="s">
        <v>92</v>
      </c>
      <c r="E597" s="4" t="s">
        <v>5</v>
      </c>
      <c r="F597" s="4" t="s">
        <v>14</v>
      </c>
      <c r="G597" s="4" t="s">
        <v>10</v>
      </c>
      <c r="H597" s="41" t="s">
        <v>93</v>
      </c>
      <c r="I597" s="4" t="s">
        <v>14</v>
      </c>
      <c r="J597" s="4" t="s">
        <v>21</v>
      </c>
    </row>
    <row r="598" spans="1:9">
      <c r="A598" t="n">
        <v>4675</v>
      </c>
      <c r="B598" s="11" t="n">
        <v>5</v>
      </c>
      <c r="C598" s="7" t="n">
        <v>28</v>
      </c>
      <c r="D598" s="41" t="s">
        <v>3</v>
      </c>
      <c r="E598" s="31" t="n">
        <v>64</v>
      </c>
      <c r="F598" s="7" t="n">
        <v>5</v>
      </c>
      <c r="G598" s="7" t="n">
        <v>11</v>
      </c>
      <c r="H598" s="41" t="s">
        <v>3</v>
      </c>
      <c r="I598" s="7" t="n">
        <v>1</v>
      </c>
      <c r="J598" s="12" t="n">
        <f t="normal" ca="1">A602</f>
        <v>0</v>
      </c>
    </row>
    <row r="599" spans="1:9">
      <c r="A599" t="s">
        <v>4</v>
      </c>
      <c r="B599" s="4" t="s">
        <v>5</v>
      </c>
      <c r="C599" s="4" t="s">
        <v>14</v>
      </c>
      <c r="D599" s="4" t="s">
        <v>10</v>
      </c>
    </row>
    <row r="600" spans="1:9">
      <c r="A600" t="n">
        <v>4686</v>
      </c>
      <c r="B600" s="14" t="n">
        <v>50</v>
      </c>
      <c r="C600" s="7" t="n">
        <v>55</v>
      </c>
      <c r="D600" s="7" t="n">
        <v>53965</v>
      </c>
    </row>
    <row r="601" spans="1:9">
      <c r="A601" t="s">
        <v>4</v>
      </c>
      <c r="B601" s="4" t="s">
        <v>5</v>
      </c>
      <c r="C601" s="4" t="s">
        <v>14</v>
      </c>
      <c r="D601" s="41" t="s">
        <v>92</v>
      </c>
      <c r="E601" s="4" t="s">
        <v>5</v>
      </c>
      <c r="F601" s="4" t="s">
        <v>14</v>
      </c>
      <c r="G601" s="4" t="s">
        <v>10</v>
      </c>
      <c r="H601" s="41" t="s">
        <v>93</v>
      </c>
      <c r="I601" s="4" t="s">
        <v>14</v>
      </c>
      <c r="J601" s="4" t="s">
        <v>21</v>
      </c>
    </row>
    <row r="602" spans="1:9">
      <c r="A602" t="n">
        <v>4690</v>
      </c>
      <c r="B602" s="11" t="n">
        <v>5</v>
      </c>
      <c r="C602" s="7" t="n">
        <v>28</v>
      </c>
      <c r="D602" s="41" t="s">
        <v>3</v>
      </c>
      <c r="E602" s="31" t="n">
        <v>64</v>
      </c>
      <c r="F602" s="7" t="n">
        <v>5</v>
      </c>
      <c r="G602" s="7" t="n">
        <v>1</v>
      </c>
      <c r="H602" s="41" t="s">
        <v>3</v>
      </c>
      <c r="I602" s="7" t="n">
        <v>1</v>
      </c>
      <c r="J602" s="12" t="n">
        <f t="normal" ca="1">A606</f>
        <v>0</v>
      </c>
    </row>
    <row r="603" spans="1:9">
      <c r="A603" t="s">
        <v>4</v>
      </c>
      <c r="B603" s="4" t="s">
        <v>5</v>
      </c>
      <c r="C603" s="4" t="s">
        <v>14</v>
      </c>
      <c r="D603" s="4" t="s">
        <v>10</v>
      </c>
    </row>
    <row r="604" spans="1:9">
      <c r="A604" t="n">
        <v>4701</v>
      </c>
      <c r="B604" s="14" t="n">
        <v>50</v>
      </c>
      <c r="C604" s="7" t="n">
        <v>55</v>
      </c>
      <c r="D604" s="7" t="n">
        <v>1952</v>
      </c>
    </row>
    <row r="605" spans="1:9">
      <c r="A605" t="s">
        <v>4</v>
      </c>
      <c r="B605" s="4" t="s">
        <v>5</v>
      </c>
      <c r="C605" s="4" t="s">
        <v>14</v>
      </c>
      <c r="D605" s="41" t="s">
        <v>92</v>
      </c>
      <c r="E605" s="4" t="s">
        <v>5</v>
      </c>
      <c r="F605" s="4" t="s">
        <v>14</v>
      </c>
      <c r="G605" s="4" t="s">
        <v>10</v>
      </c>
      <c r="H605" s="41" t="s">
        <v>93</v>
      </c>
      <c r="I605" s="4" t="s">
        <v>14</v>
      </c>
      <c r="J605" s="4" t="s">
        <v>21</v>
      </c>
    </row>
    <row r="606" spans="1:9">
      <c r="A606" t="n">
        <v>4705</v>
      </c>
      <c r="B606" s="11" t="n">
        <v>5</v>
      </c>
      <c r="C606" s="7" t="n">
        <v>28</v>
      </c>
      <c r="D606" s="41" t="s">
        <v>3</v>
      </c>
      <c r="E606" s="31" t="n">
        <v>64</v>
      </c>
      <c r="F606" s="7" t="n">
        <v>5</v>
      </c>
      <c r="G606" s="7" t="n">
        <v>3</v>
      </c>
      <c r="H606" s="41" t="s">
        <v>3</v>
      </c>
      <c r="I606" s="7" t="n">
        <v>1</v>
      </c>
      <c r="J606" s="12" t="n">
        <f t="normal" ca="1">A610</f>
        <v>0</v>
      </c>
    </row>
    <row r="607" spans="1:9">
      <c r="A607" t="s">
        <v>4</v>
      </c>
      <c r="B607" s="4" t="s">
        <v>5</v>
      </c>
      <c r="C607" s="4" t="s">
        <v>14</v>
      </c>
      <c r="D607" s="4" t="s">
        <v>10</v>
      </c>
    </row>
    <row r="608" spans="1:9">
      <c r="A608" t="n">
        <v>4716</v>
      </c>
      <c r="B608" s="14" t="n">
        <v>50</v>
      </c>
      <c r="C608" s="7" t="n">
        <v>55</v>
      </c>
      <c r="D608" s="7" t="n">
        <v>2959</v>
      </c>
    </row>
    <row r="609" spans="1:10">
      <c r="A609" t="s">
        <v>4</v>
      </c>
      <c r="B609" s="4" t="s">
        <v>5</v>
      </c>
      <c r="C609" s="4" t="s">
        <v>14</v>
      </c>
      <c r="D609" s="41" t="s">
        <v>92</v>
      </c>
      <c r="E609" s="4" t="s">
        <v>5</v>
      </c>
      <c r="F609" s="4" t="s">
        <v>14</v>
      </c>
      <c r="G609" s="4" t="s">
        <v>10</v>
      </c>
      <c r="H609" s="41" t="s">
        <v>93</v>
      </c>
      <c r="I609" s="4" t="s">
        <v>14</v>
      </c>
      <c r="J609" s="4" t="s">
        <v>21</v>
      </c>
    </row>
    <row r="610" spans="1:10">
      <c r="A610" t="n">
        <v>4720</v>
      </c>
      <c r="B610" s="11" t="n">
        <v>5</v>
      </c>
      <c r="C610" s="7" t="n">
        <v>28</v>
      </c>
      <c r="D610" s="41" t="s">
        <v>3</v>
      </c>
      <c r="E610" s="31" t="n">
        <v>64</v>
      </c>
      <c r="F610" s="7" t="n">
        <v>5</v>
      </c>
      <c r="G610" s="7" t="n">
        <v>5</v>
      </c>
      <c r="H610" s="41" t="s">
        <v>3</v>
      </c>
      <c r="I610" s="7" t="n">
        <v>1</v>
      </c>
      <c r="J610" s="12" t="n">
        <f t="normal" ca="1">A614</f>
        <v>0</v>
      </c>
    </row>
    <row r="611" spans="1:10">
      <c r="A611" t="s">
        <v>4</v>
      </c>
      <c r="B611" s="4" t="s">
        <v>5</v>
      </c>
      <c r="C611" s="4" t="s">
        <v>14</v>
      </c>
      <c r="D611" s="4" t="s">
        <v>10</v>
      </c>
    </row>
    <row r="612" spans="1:10">
      <c r="A612" t="n">
        <v>4731</v>
      </c>
      <c r="B612" s="14" t="n">
        <v>50</v>
      </c>
      <c r="C612" s="7" t="n">
        <v>55</v>
      </c>
      <c r="D612" s="7" t="n">
        <v>3951</v>
      </c>
    </row>
    <row r="613" spans="1:10">
      <c r="A613" t="s">
        <v>4</v>
      </c>
      <c r="B613" s="4" t="s">
        <v>5</v>
      </c>
      <c r="C613" s="4" t="s">
        <v>14</v>
      </c>
      <c r="D613" s="41" t="s">
        <v>92</v>
      </c>
      <c r="E613" s="4" t="s">
        <v>5</v>
      </c>
      <c r="F613" s="4" t="s">
        <v>14</v>
      </c>
      <c r="G613" s="4" t="s">
        <v>10</v>
      </c>
      <c r="H613" s="41" t="s">
        <v>93</v>
      </c>
      <c r="I613" s="4" t="s">
        <v>14</v>
      </c>
      <c r="J613" s="4" t="s">
        <v>21</v>
      </c>
    </row>
    <row r="614" spans="1:10">
      <c r="A614" t="n">
        <v>4735</v>
      </c>
      <c r="B614" s="11" t="n">
        <v>5</v>
      </c>
      <c r="C614" s="7" t="n">
        <v>28</v>
      </c>
      <c r="D614" s="41" t="s">
        <v>3</v>
      </c>
      <c r="E614" s="31" t="n">
        <v>64</v>
      </c>
      <c r="F614" s="7" t="n">
        <v>5</v>
      </c>
      <c r="G614" s="7" t="n">
        <v>7</v>
      </c>
      <c r="H614" s="41" t="s">
        <v>3</v>
      </c>
      <c r="I614" s="7" t="n">
        <v>1</v>
      </c>
      <c r="J614" s="12" t="n">
        <f t="normal" ca="1">A618</f>
        <v>0</v>
      </c>
    </row>
    <row r="615" spans="1:10">
      <c r="A615" t="s">
        <v>4</v>
      </c>
      <c r="B615" s="4" t="s">
        <v>5</v>
      </c>
      <c r="C615" s="4" t="s">
        <v>14</v>
      </c>
      <c r="D615" s="4" t="s">
        <v>10</v>
      </c>
    </row>
    <row r="616" spans="1:10">
      <c r="A616" t="n">
        <v>4746</v>
      </c>
      <c r="B616" s="14" t="n">
        <v>50</v>
      </c>
      <c r="C616" s="7" t="n">
        <v>55</v>
      </c>
      <c r="D616" s="7" t="n">
        <v>4950</v>
      </c>
    </row>
    <row r="617" spans="1:10">
      <c r="A617" t="s">
        <v>4</v>
      </c>
      <c r="B617" s="4" t="s">
        <v>5</v>
      </c>
      <c r="C617" s="4" t="s">
        <v>14</v>
      </c>
      <c r="D617" s="41" t="s">
        <v>92</v>
      </c>
      <c r="E617" s="4" t="s">
        <v>5</v>
      </c>
      <c r="F617" s="4" t="s">
        <v>14</v>
      </c>
      <c r="G617" s="4" t="s">
        <v>10</v>
      </c>
      <c r="H617" s="41" t="s">
        <v>93</v>
      </c>
      <c r="I617" s="4" t="s">
        <v>14</v>
      </c>
      <c r="J617" s="4" t="s">
        <v>21</v>
      </c>
    </row>
    <row r="618" spans="1:10">
      <c r="A618" t="n">
        <v>4750</v>
      </c>
      <c r="B618" s="11" t="n">
        <v>5</v>
      </c>
      <c r="C618" s="7" t="n">
        <v>28</v>
      </c>
      <c r="D618" s="41" t="s">
        <v>3</v>
      </c>
      <c r="E618" s="31" t="n">
        <v>64</v>
      </c>
      <c r="F618" s="7" t="n">
        <v>5</v>
      </c>
      <c r="G618" s="7" t="n">
        <v>9</v>
      </c>
      <c r="H618" s="41" t="s">
        <v>3</v>
      </c>
      <c r="I618" s="7" t="n">
        <v>1</v>
      </c>
      <c r="J618" s="12" t="n">
        <f t="normal" ca="1">A622</f>
        <v>0</v>
      </c>
    </row>
    <row r="619" spans="1:10">
      <c r="A619" t="s">
        <v>4</v>
      </c>
      <c r="B619" s="4" t="s">
        <v>5</v>
      </c>
      <c r="C619" s="4" t="s">
        <v>14</v>
      </c>
      <c r="D619" s="4" t="s">
        <v>10</v>
      </c>
    </row>
    <row r="620" spans="1:10">
      <c r="A620" t="n">
        <v>4761</v>
      </c>
      <c r="B620" s="14" t="n">
        <v>50</v>
      </c>
      <c r="C620" s="7" t="n">
        <v>55</v>
      </c>
      <c r="D620" s="7" t="n">
        <v>5958</v>
      </c>
    </row>
    <row r="621" spans="1:10">
      <c r="A621" t="s">
        <v>4</v>
      </c>
      <c r="B621" s="4" t="s">
        <v>5</v>
      </c>
      <c r="C621" s="4" t="s">
        <v>14</v>
      </c>
      <c r="D621" s="41" t="s">
        <v>92</v>
      </c>
      <c r="E621" s="4" t="s">
        <v>5</v>
      </c>
      <c r="F621" s="4" t="s">
        <v>14</v>
      </c>
      <c r="G621" s="4" t="s">
        <v>10</v>
      </c>
      <c r="H621" s="41" t="s">
        <v>93</v>
      </c>
      <c r="I621" s="4" t="s">
        <v>14</v>
      </c>
      <c r="J621" s="4" t="s">
        <v>21</v>
      </c>
    </row>
    <row r="622" spans="1:10">
      <c r="A622" t="n">
        <v>4765</v>
      </c>
      <c r="B622" s="11" t="n">
        <v>5</v>
      </c>
      <c r="C622" s="7" t="n">
        <v>28</v>
      </c>
      <c r="D622" s="41" t="s">
        <v>3</v>
      </c>
      <c r="E622" s="31" t="n">
        <v>64</v>
      </c>
      <c r="F622" s="7" t="n">
        <v>5</v>
      </c>
      <c r="G622" s="7" t="n">
        <v>2</v>
      </c>
      <c r="H622" s="41" t="s">
        <v>3</v>
      </c>
      <c r="I622" s="7" t="n">
        <v>1</v>
      </c>
      <c r="J622" s="12" t="n">
        <f t="normal" ca="1">A626</f>
        <v>0</v>
      </c>
    </row>
    <row r="623" spans="1:10">
      <c r="A623" t="s">
        <v>4</v>
      </c>
      <c r="B623" s="4" t="s">
        <v>5</v>
      </c>
      <c r="C623" s="4" t="s">
        <v>14</v>
      </c>
      <c r="D623" s="4" t="s">
        <v>10</v>
      </c>
    </row>
    <row r="624" spans="1:10">
      <c r="A624" t="n">
        <v>4776</v>
      </c>
      <c r="B624" s="14" t="n">
        <v>50</v>
      </c>
      <c r="C624" s="7" t="n">
        <v>55</v>
      </c>
      <c r="D624" s="7" t="n">
        <v>6958</v>
      </c>
    </row>
    <row r="625" spans="1:10">
      <c r="A625" t="s">
        <v>4</v>
      </c>
      <c r="B625" s="4" t="s">
        <v>5</v>
      </c>
      <c r="C625" s="4" t="s">
        <v>14</v>
      </c>
      <c r="D625" s="41" t="s">
        <v>92</v>
      </c>
      <c r="E625" s="4" t="s">
        <v>5</v>
      </c>
      <c r="F625" s="4" t="s">
        <v>14</v>
      </c>
      <c r="G625" s="4" t="s">
        <v>10</v>
      </c>
      <c r="H625" s="41" t="s">
        <v>93</v>
      </c>
      <c r="I625" s="4" t="s">
        <v>14</v>
      </c>
      <c r="J625" s="4" t="s">
        <v>21</v>
      </c>
    </row>
    <row r="626" spans="1:10">
      <c r="A626" t="n">
        <v>4780</v>
      </c>
      <c r="B626" s="11" t="n">
        <v>5</v>
      </c>
      <c r="C626" s="7" t="n">
        <v>28</v>
      </c>
      <c r="D626" s="41" t="s">
        <v>3</v>
      </c>
      <c r="E626" s="31" t="n">
        <v>64</v>
      </c>
      <c r="F626" s="7" t="n">
        <v>5</v>
      </c>
      <c r="G626" s="7" t="n">
        <v>4</v>
      </c>
      <c r="H626" s="41" t="s">
        <v>3</v>
      </c>
      <c r="I626" s="7" t="n">
        <v>1</v>
      </c>
      <c r="J626" s="12" t="n">
        <f t="normal" ca="1">A630</f>
        <v>0</v>
      </c>
    </row>
    <row r="627" spans="1:10">
      <c r="A627" t="s">
        <v>4</v>
      </c>
      <c r="B627" s="4" t="s">
        <v>5</v>
      </c>
      <c r="C627" s="4" t="s">
        <v>14</v>
      </c>
      <c r="D627" s="4" t="s">
        <v>10</v>
      </c>
    </row>
    <row r="628" spans="1:10">
      <c r="A628" t="n">
        <v>4791</v>
      </c>
      <c r="B628" s="14" t="n">
        <v>50</v>
      </c>
      <c r="C628" s="7" t="n">
        <v>55</v>
      </c>
      <c r="D628" s="7" t="n">
        <v>7959</v>
      </c>
    </row>
    <row r="629" spans="1:10">
      <c r="A629" t="s">
        <v>4</v>
      </c>
      <c r="B629" s="4" t="s">
        <v>5</v>
      </c>
      <c r="C629" s="4" t="s">
        <v>14</v>
      </c>
      <c r="D629" s="41" t="s">
        <v>92</v>
      </c>
      <c r="E629" s="4" t="s">
        <v>5</v>
      </c>
      <c r="F629" s="4" t="s">
        <v>14</v>
      </c>
      <c r="G629" s="4" t="s">
        <v>10</v>
      </c>
      <c r="H629" s="41" t="s">
        <v>93</v>
      </c>
      <c r="I629" s="4" t="s">
        <v>14</v>
      </c>
      <c r="J629" s="4" t="s">
        <v>21</v>
      </c>
    </row>
    <row r="630" spans="1:10">
      <c r="A630" t="n">
        <v>4795</v>
      </c>
      <c r="B630" s="11" t="n">
        <v>5</v>
      </c>
      <c r="C630" s="7" t="n">
        <v>28</v>
      </c>
      <c r="D630" s="41" t="s">
        <v>3</v>
      </c>
      <c r="E630" s="31" t="n">
        <v>64</v>
      </c>
      <c r="F630" s="7" t="n">
        <v>5</v>
      </c>
      <c r="G630" s="7" t="n">
        <v>6</v>
      </c>
      <c r="H630" s="41" t="s">
        <v>3</v>
      </c>
      <c r="I630" s="7" t="n">
        <v>1</v>
      </c>
      <c r="J630" s="12" t="n">
        <f t="normal" ca="1">A634</f>
        <v>0</v>
      </c>
    </row>
    <row r="631" spans="1:10">
      <c r="A631" t="s">
        <v>4</v>
      </c>
      <c r="B631" s="4" t="s">
        <v>5</v>
      </c>
      <c r="C631" s="4" t="s">
        <v>14</v>
      </c>
      <c r="D631" s="4" t="s">
        <v>10</v>
      </c>
    </row>
    <row r="632" spans="1:10">
      <c r="A632" t="n">
        <v>4806</v>
      </c>
      <c r="B632" s="14" t="n">
        <v>50</v>
      </c>
      <c r="C632" s="7" t="n">
        <v>55</v>
      </c>
      <c r="D632" s="7" t="n">
        <v>8963</v>
      </c>
    </row>
    <row r="633" spans="1:10">
      <c r="A633" t="s">
        <v>4</v>
      </c>
      <c r="B633" s="4" t="s">
        <v>5</v>
      </c>
      <c r="C633" s="4" t="s">
        <v>14</v>
      </c>
      <c r="D633" s="41" t="s">
        <v>92</v>
      </c>
      <c r="E633" s="4" t="s">
        <v>5</v>
      </c>
      <c r="F633" s="4" t="s">
        <v>14</v>
      </c>
      <c r="G633" s="4" t="s">
        <v>10</v>
      </c>
      <c r="H633" s="41" t="s">
        <v>93</v>
      </c>
      <c r="I633" s="4" t="s">
        <v>14</v>
      </c>
      <c r="J633" s="4" t="s">
        <v>21</v>
      </c>
    </row>
    <row r="634" spans="1:10">
      <c r="A634" t="n">
        <v>4810</v>
      </c>
      <c r="B634" s="11" t="n">
        <v>5</v>
      </c>
      <c r="C634" s="7" t="n">
        <v>28</v>
      </c>
      <c r="D634" s="41" t="s">
        <v>3</v>
      </c>
      <c r="E634" s="31" t="n">
        <v>64</v>
      </c>
      <c r="F634" s="7" t="n">
        <v>5</v>
      </c>
      <c r="G634" s="7" t="n">
        <v>8</v>
      </c>
      <c r="H634" s="41" t="s">
        <v>3</v>
      </c>
      <c r="I634" s="7" t="n">
        <v>1</v>
      </c>
      <c r="J634" s="12" t="n">
        <f t="normal" ca="1">A638</f>
        <v>0</v>
      </c>
    </row>
    <row r="635" spans="1:10">
      <c r="A635" t="s">
        <v>4</v>
      </c>
      <c r="B635" s="4" t="s">
        <v>5</v>
      </c>
      <c r="C635" s="4" t="s">
        <v>14</v>
      </c>
      <c r="D635" s="4" t="s">
        <v>10</v>
      </c>
    </row>
    <row r="636" spans="1:10">
      <c r="A636" t="n">
        <v>4821</v>
      </c>
      <c r="B636" s="14" t="n">
        <v>50</v>
      </c>
      <c r="C636" s="7" t="n">
        <v>55</v>
      </c>
      <c r="D636" s="7" t="n">
        <v>9951</v>
      </c>
    </row>
    <row r="637" spans="1:10">
      <c r="A637" t="s">
        <v>4</v>
      </c>
      <c r="B637" s="4" t="s">
        <v>5</v>
      </c>
      <c r="C637" s="4" t="s">
        <v>10</v>
      </c>
      <c r="D637" s="4" t="s">
        <v>20</v>
      </c>
      <c r="E637" s="4" t="s">
        <v>20</v>
      </c>
      <c r="F637" s="4" t="s">
        <v>20</v>
      </c>
      <c r="G637" s="4" t="s">
        <v>20</v>
      </c>
    </row>
    <row r="638" spans="1:10">
      <c r="A638" t="n">
        <v>4825</v>
      </c>
      <c r="B638" s="38" t="n">
        <v>46</v>
      </c>
      <c r="C638" s="7" t="n">
        <v>0</v>
      </c>
      <c r="D638" s="7" t="n">
        <v>0</v>
      </c>
      <c r="E638" s="7" t="n">
        <v>-0.170000001788139</v>
      </c>
      <c r="F638" s="7" t="n">
        <v>-79.5</v>
      </c>
      <c r="G638" s="7" t="n">
        <v>180</v>
      </c>
    </row>
    <row r="639" spans="1:10">
      <c r="A639" t="s">
        <v>4</v>
      </c>
      <c r="B639" s="4" t="s">
        <v>5</v>
      </c>
      <c r="C639" s="4" t="s">
        <v>10</v>
      </c>
      <c r="D639" s="4" t="s">
        <v>20</v>
      </c>
      <c r="E639" s="4" t="s">
        <v>20</v>
      </c>
      <c r="F639" s="4" t="s">
        <v>20</v>
      </c>
      <c r="G639" s="4" t="s">
        <v>20</v>
      </c>
    </row>
    <row r="640" spans="1:10">
      <c r="A640" t="n">
        <v>4844</v>
      </c>
      <c r="B640" s="38" t="n">
        <v>46</v>
      </c>
      <c r="C640" s="7" t="n">
        <v>61491</v>
      </c>
      <c r="D640" s="7" t="n">
        <v>1.20000004768372</v>
      </c>
      <c r="E640" s="7" t="n">
        <v>-0.170000001788139</v>
      </c>
      <c r="F640" s="7" t="n">
        <v>-79</v>
      </c>
      <c r="G640" s="7" t="n">
        <v>180</v>
      </c>
    </row>
    <row r="641" spans="1:10">
      <c r="A641" t="s">
        <v>4</v>
      </c>
      <c r="B641" s="4" t="s">
        <v>5</v>
      </c>
      <c r="C641" s="4" t="s">
        <v>10</v>
      </c>
      <c r="D641" s="4" t="s">
        <v>20</v>
      </c>
      <c r="E641" s="4" t="s">
        <v>20</v>
      </c>
      <c r="F641" s="4" t="s">
        <v>20</v>
      </c>
      <c r="G641" s="4" t="s">
        <v>20</v>
      </c>
    </row>
    <row r="642" spans="1:10">
      <c r="A642" t="n">
        <v>4863</v>
      </c>
      <c r="B642" s="38" t="n">
        <v>46</v>
      </c>
      <c r="C642" s="7" t="n">
        <v>61492</v>
      </c>
      <c r="D642" s="7" t="n">
        <v>-1.20000004768372</v>
      </c>
      <c r="E642" s="7" t="n">
        <v>-0.170000001788139</v>
      </c>
      <c r="F642" s="7" t="n">
        <v>-79</v>
      </c>
      <c r="G642" s="7" t="n">
        <v>180</v>
      </c>
    </row>
    <row r="643" spans="1:10">
      <c r="A643" t="s">
        <v>4</v>
      </c>
      <c r="B643" s="4" t="s">
        <v>5</v>
      </c>
      <c r="C643" s="4" t="s">
        <v>10</v>
      </c>
      <c r="D643" s="4" t="s">
        <v>20</v>
      </c>
      <c r="E643" s="4" t="s">
        <v>20</v>
      </c>
      <c r="F643" s="4" t="s">
        <v>20</v>
      </c>
      <c r="G643" s="4" t="s">
        <v>20</v>
      </c>
    </row>
    <row r="644" spans="1:10">
      <c r="A644" t="n">
        <v>4882</v>
      </c>
      <c r="B644" s="38" t="n">
        <v>46</v>
      </c>
      <c r="C644" s="7" t="n">
        <v>61493</v>
      </c>
      <c r="D644" s="7" t="n">
        <v>1.79999995231628</v>
      </c>
      <c r="E644" s="7" t="n">
        <v>-0.170000001788139</v>
      </c>
      <c r="F644" s="7" t="n">
        <v>-77.5</v>
      </c>
      <c r="G644" s="7" t="n">
        <v>180</v>
      </c>
    </row>
    <row r="645" spans="1:10">
      <c r="A645" t="s">
        <v>4</v>
      </c>
      <c r="B645" s="4" t="s">
        <v>5</v>
      </c>
      <c r="C645" s="4" t="s">
        <v>10</v>
      </c>
      <c r="D645" s="4" t="s">
        <v>20</v>
      </c>
      <c r="E645" s="4" t="s">
        <v>20</v>
      </c>
      <c r="F645" s="4" t="s">
        <v>20</v>
      </c>
      <c r="G645" s="4" t="s">
        <v>20</v>
      </c>
    </row>
    <row r="646" spans="1:10">
      <c r="A646" t="n">
        <v>4901</v>
      </c>
      <c r="B646" s="38" t="n">
        <v>46</v>
      </c>
      <c r="C646" s="7" t="n">
        <v>61494</v>
      </c>
      <c r="D646" s="7" t="n">
        <v>0.5</v>
      </c>
      <c r="E646" s="7" t="n">
        <v>-0.170000001788139</v>
      </c>
      <c r="F646" s="7" t="n">
        <v>-77.5</v>
      </c>
      <c r="G646" s="7" t="n">
        <v>180</v>
      </c>
    </row>
    <row r="647" spans="1:10">
      <c r="A647" t="s">
        <v>4</v>
      </c>
      <c r="B647" s="4" t="s">
        <v>5</v>
      </c>
      <c r="C647" s="4" t="s">
        <v>10</v>
      </c>
      <c r="D647" s="4" t="s">
        <v>20</v>
      </c>
      <c r="E647" s="4" t="s">
        <v>20</v>
      </c>
      <c r="F647" s="4" t="s">
        <v>20</v>
      </c>
      <c r="G647" s="4" t="s">
        <v>20</v>
      </c>
    </row>
    <row r="648" spans="1:10">
      <c r="A648" t="n">
        <v>4920</v>
      </c>
      <c r="B648" s="38" t="n">
        <v>46</v>
      </c>
      <c r="C648" s="7" t="n">
        <v>61495</v>
      </c>
      <c r="D648" s="7" t="n">
        <v>-0.5</v>
      </c>
      <c r="E648" s="7" t="n">
        <v>-0.170000001788139</v>
      </c>
      <c r="F648" s="7" t="n">
        <v>-77.5</v>
      </c>
      <c r="G648" s="7" t="n">
        <v>180</v>
      </c>
    </row>
    <row r="649" spans="1:10">
      <c r="A649" t="s">
        <v>4</v>
      </c>
      <c r="B649" s="4" t="s">
        <v>5</v>
      </c>
      <c r="C649" s="4" t="s">
        <v>10</v>
      </c>
      <c r="D649" s="4" t="s">
        <v>20</v>
      </c>
      <c r="E649" s="4" t="s">
        <v>20</v>
      </c>
      <c r="F649" s="4" t="s">
        <v>20</v>
      </c>
      <c r="G649" s="4" t="s">
        <v>20</v>
      </c>
    </row>
    <row r="650" spans="1:10">
      <c r="A650" t="n">
        <v>4939</v>
      </c>
      <c r="B650" s="38" t="n">
        <v>46</v>
      </c>
      <c r="C650" s="7" t="n">
        <v>61496</v>
      </c>
      <c r="D650" s="7" t="n">
        <v>-1.79999995231628</v>
      </c>
      <c r="E650" s="7" t="n">
        <v>-0.170000001788139</v>
      </c>
      <c r="F650" s="7" t="n">
        <v>-77.5</v>
      </c>
      <c r="G650" s="7" t="n">
        <v>180</v>
      </c>
    </row>
    <row r="651" spans="1:10">
      <c r="A651" t="s">
        <v>4</v>
      </c>
      <c r="B651" s="4" t="s">
        <v>5</v>
      </c>
      <c r="C651" s="4" t="s">
        <v>10</v>
      </c>
      <c r="D651" s="4" t="s">
        <v>20</v>
      </c>
      <c r="E651" s="4" t="s">
        <v>20</v>
      </c>
      <c r="F651" s="4" t="s">
        <v>20</v>
      </c>
      <c r="G651" s="4" t="s">
        <v>20</v>
      </c>
    </row>
    <row r="652" spans="1:10">
      <c r="A652" t="n">
        <v>4958</v>
      </c>
      <c r="B652" s="38" t="n">
        <v>46</v>
      </c>
      <c r="C652" s="7" t="n">
        <v>7032</v>
      </c>
      <c r="D652" s="7" t="n">
        <v>0.5</v>
      </c>
      <c r="E652" s="7" t="n">
        <v>-0.170000001788139</v>
      </c>
      <c r="F652" s="7" t="n">
        <v>-79.3000030517578</v>
      </c>
      <c r="G652" s="7" t="n">
        <v>180</v>
      </c>
    </row>
    <row r="653" spans="1:10">
      <c r="A653" t="s">
        <v>4</v>
      </c>
      <c r="B653" s="4" t="s">
        <v>5</v>
      </c>
      <c r="C653" s="4" t="s">
        <v>14</v>
      </c>
      <c r="D653" s="4" t="s">
        <v>14</v>
      </c>
      <c r="E653" s="4" t="s">
        <v>20</v>
      </c>
      <c r="F653" s="4" t="s">
        <v>20</v>
      </c>
      <c r="G653" s="4" t="s">
        <v>20</v>
      </c>
      <c r="H653" s="4" t="s">
        <v>10</v>
      </c>
    </row>
    <row r="654" spans="1:10">
      <c r="A654" t="n">
        <v>4977</v>
      </c>
      <c r="B654" s="32" t="n">
        <v>45</v>
      </c>
      <c r="C654" s="7" t="n">
        <v>2</v>
      </c>
      <c r="D654" s="7" t="n">
        <v>3</v>
      </c>
      <c r="E654" s="7" t="n">
        <v>0.879999995231628</v>
      </c>
      <c r="F654" s="7" t="n">
        <v>3.88000011444092</v>
      </c>
      <c r="G654" s="7" t="n">
        <v>-98.5299987792969</v>
      </c>
      <c r="H654" s="7" t="n">
        <v>0</v>
      </c>
    </row>
    <row r="655" spans="1:10">
      <c r="A655" t="s">
        <v>4</v>
      </c>
      <c r="B655" s="4" t="s">
        <v>5</v>
      </c>
      <c r="C655" s="4" t="s">
        <v>14</v>
      </c>
      <c r="D655" s="4" t="s">
        <v>14</v>
      </c>
      <c r="E655" s="4" t="s">
        <v>20</v>
      </c>
      <c r="F655" s="4" t="s">
        <v>20</v>
      </c>
      <c r="G655" s="4" t="s">
        <v>20</v>
      </c>
      <c r="H655" s="4" t="s">
        <v>10</v>
      </c>
      <c r="I655" s="4" t="s">
        <v>14</v>
      </c>
    </row>
    <row r="656" spans="1:10">
      <c r="A656" t="n">
        <v>4994</v>
      </c>
      <c r="B656" s="32" t="n">
        <v>45</v>
      </c>
      <c r="C656" s="7" t="n">
        <v>4</v>
      </c>
      <c r="D656" s="7" t="n">
        <v>3</v>
      </c>
      <c r="E656" s="7" t="n">
        <v>350.730010986328</v>
      </c>
      <c r="F656" s="7" t="n">
        <v>0</v>
      </c>
      <c r="G656" s="7" t="n">
        <v>12</v>
      </c>
      <c r="H656" s="7" t="n">
        <v>0</v>
      </c>
      <c r="I656" s="7" t="n">
        <v>1</v>
      </c>
    </row>
    <row r="657" spans="1:9">
      <c r="A657" t="s">
        <v>4</v>
      </c>
      <c r="B657" s="4" t="s">
        <v>5</v>
      </c>
      <c r="C657" s="4" t="s">
        <v>14</v>
      </c>
      <c r="D657" s="4" t="s">
        <v>14</v>
      </c>
      <c r="E657" s="4" t="s">
        <v>20</v>
      </c>
      <c r="F657" s="4" t="s">
        <v>10</v>
      </c>
    </row>
    <row r="658" spans="1:9">
      <c r="A658" t="n">
        <v>5012</v>
      </c>
      <c r="B658" s="32" t="n">
        <v>45</v>
      </c>
      <c r="C658" s="7" t="n">
        <v>5</v>
      </c>
      <c r="D658" s="7" t="n">
        <v>3</v>
      </c>
      <c r="E658" s="7" t="n">
        <v>22.6000003814697</v>
      </c>
      <c r="F658" s="7" t="n">
        <v>0</v>
      </c>
    </row>
    <row r="659" spans="1:9">
      <c r="A659" t="s">
        <v>4</v>
      </c>
      <c r="B659" s="4" t="s">
        <v>5</v>
      </c>
      <c r="C659" s="4" t="s">
        <v>14</v>
      </c>
      <c r="D659" s="4" t="s">
        <v>14</v>
      </c>
      <c r="E659" s="4" t="s">
        <v>20</v>
      </c>
      <c r="F659" s="4" t="s">
        <v>10</v>
      </c>
    </row>
    <row r="660" spans="1:9">
      <c r="A660" t="n">
        <v>5021</v>
      </c>
      <c r="B660" s="32" t="n">
        <v>45</v>
      </c>
      <c r="C660" s="7" t="n">
        <v>11</v>
      </c>
      <c r="D660" s="7" t="n">
        <v>3</v>
      </c>
      <c r="E660" s="7" t="n">
        <v>44.2999992370605</v>
      </c>
      <c r="F660" s="7" t="n">
        <v>0</v>
      </c>
    </row>
    <row r="661" spans="1:9">
      <c r="A661" t="s">
        <v>4</v>
      </c>
      <c r="B661" s="4" t="s">
        <v>5</v>
      </c>
      <c r="C661" s="4" t="s">
        <v>14</v>
      </c>
      <c r="D661" s="4" t="s">
        <v>14</v>
      </c>
      <c r="E661" s="4" t="s">
        <v>20</v>
      </c>
      <c r="F661" s="4" t="s">
        <v>20</v>
      </c>
      <c r="G661" s="4" t="s">
        <v>20</v>
      </c>
      <c r="H661" s="4" t="s">
        <v>10</v>
      </c>
      <c r="I661" s="4" t="s">
        <v>14</v>
      </c>
    </row>
    <row r="662" spans="1:9">
      <c r="A662" t="n">
        <v>5030</v>
      </c>
      <c r="B662" s="32" t="n">
        <v>45</v>
      </c>
      <c r="C662" s="7" t="n">
        <v>4</v>
      </c>
      <c r="D662" s="7" t="n">
        <v>3</v>
      </c>
      <c r="E662" s="7" t="n">
        <v>357.209991455078</v>
      </c>
      <c r="F662" s="7" t="n">
        <v>6.30000019073486</v>
      </c>
      <c r="G662" s="7" t="n">
        <v>12</v>
      </c>
      <c r="H662" s="7" t="n">
        <v>5500</v>
      </c>
      <c r="I662" s="7" t="n">
        <v>1</v>
      </c>
    </row>
    <row r="663" spans="1:9">
      <c r="A663" t="s">
        <v>4</v>
      </c>
      <c r="B663" s="4" t="s">
        <v>5</v>
      </c>
      <c r="C663" s="4" t="s">
        <v>10</v>
      </c>
      <c r="D663" s="4" t="s">
        <v>10</v>
      </c>
      <c r="E663" s="4" t="s">
        <v>20</v>
      </c>
      <c r="F663" s="4" t="s">
        <v>20</v>
      </c>
      <c r="G663" s="4" t="s">
        <v>20</v>
      </c>
      <c r="H663" s="4" t="s">
        <v>20</v>
      </c>
      <c r="I663" s="4" t="s">
        <v>14</v>
      </c>
      <c r="J663" s="4" t="s">
        <v>10</v>
      </c>
    </row>
    <row r="664" spans="1:9">
      <c r="A664" t="n">
        <v>5048</v>
      </c>
      <c r="B664" s="49" t="n">
        <v>55</v>
      </c>
      <c r="C664" s="7" t="n">
        <v>0</v>
      </c>
      <c r="D664" s="7" t="n">
        <v>65024</v>
      </c>
      <c r="E664" s="7" t="n">
        <v>0</v>
      </c>
      <c r="F664" s="7" t="n">
        <v>0</v>
      </c>
      <c r="G664" s="7" t="n">
        <v>6.5</v>
      </c>
      <c r="H664" s="7" t="n">
        <v>1.10000002384186</v>
      </c>
      <c r="I664" s="7" t="n">
        <v>1</v>
      </c>
      <c r="J664" s="7" t="n">
        <v>0</v>
      </c>
    </row>
    <row r="665" spans="1:9">
      <c r="A665" t="s">
        <v>4</v>
      </c>
      <c r="B665" s="4" t="s">
        <v>5</v>
      </c>
      <c r="C665" s="4" t="s">
        <v>10</v>
      </c>
      <c r="D665" s="4" t="s">
        <v>10</v>
      </c>
      <c r="E665" s="4" t="s">
        <v>20</v>
      </c>
      <c r="F665" s="4" t="s">
        <v>20</v>
      </c>
      <c r="G665" s="4" t="s">
        <v>20</v>
      </c>
      <c r="H665" s="4" t="s">
        <v>20</v>
      </c>
      <c r="I665" s="4" t="s">
        <v>14</v>
      </c>
      <c r="J665" s="4" t="s">
        <v>10</v>
      </c>
    </row>
    <row r="666" spans="1:9">
      <c r="A666" t="n">
        <v>5072</v>
      </c>
      <c r="B666" s="49" t="n">
        <v>55</v>
      </c>
      <c r="C666" s="7" t="n">
        <v>61491</v>
      </c>
      <c r="D666" s="7" t="n">
        <v>65024</v>
      </c>
      <c r="E666" s="7" t="n">
        <v>0</v>
      </c>
      <c r="F666" s="7" t="n">
        <v>0</v>
      </c>
      <c r="G666" s="7" t="n">
        <v>6.5</v>
      </c>
      <c r="H666" s="7" t="n">
        <v>1.20000004768372</v>
      </c>
      <c r="I666" s="7" t="n">
        <v>1</v>
      </c>
      <c r="J666" s="7" t="n">
        <v>0</v>
      </c>
    </row>
    <row r="667" spans="1:9">
      <c r="A667" t="s">
        <v>4</v>
      </c>
      <c r="B667" s="4" t="s">
        <v>5</v>
      </c>
      <c r="C667" s="4" t="s">
        <v>10</v>
      </c>
      <c r="D667" s="4" t="s">
        <v>10</v>
      </c>
      <c r="E667" s="4" t="s">
        <v>20</v>
      </c>
      <c r="F667" s="4" t="s">
        <v>20</v>
      </c>
      <c r="G667" s="4" t="s">
        <v>20</v>
      </c>
      <c r="H667" s="4" t="s">
        <v>20</v>
      </c>
      <c r="I667" s="4" t="s">
        <v>14</v>
      </c>
      <c r="J667" s="4" t="s">
        <v>10</v>
      </c>
    </row>
    <row r="668" spans="1:9">
      <c r="A668" t="n">
        <v>5096</v>
      </c>
      <c r="B668" s="49" t="n">
        <v>55</v>
      </c>
      <c r="C668" s="7" t="n">
        <v>61492</v>
      </c>
      <c r="D668" s="7" t="n">
        <v>65024</v>
      </c>
      <c r="E668" s="7" t="n">
        <v>0</v>
      </c>
      <c r="F668" s="7" t="n">
        <v>0</v>
      </c>
      <c r="G668" s="7" t="n">
        <v>6.5</v>
      </c>
      <c r="H668" s="7" t="n">
        <v>1.10000002384186</v>
      </c>
      <c r="I668" s="7" t="n">
        <v>1</v>
      </c>
      <c r="J668" s="7" t="n">
        <v>0</v>
      </c>
    </row>
    <row r="669" spans="1:9">
      <c r="A669" t="s">
        <v>4</v>
      </c>
      <c r="B669" s="4" t="s">
        <v>5</v>
      </c>
      <c r="C669" s="4" t="s">
        <v>10</v>
      </c>
      <c r="D669" s="4" t="s">
        <v>10</v>
      </c>
      <c r="E669" s="4" t="s">
        <v>20</v>
      </c>
      <c r="F669" s="4" t="s">
        <v>20</v>
      </c>
      <c r="G669" s="4" t="s">
        <v>20</v>
      </c>
      <c r="H669" s="4" t="s">
        <v>20</v>
      </c>
      <c r="I669" s="4" t="s">
        <v>14</v>
      </c>
      <c r="J669" s="4" t="s">
        <v>10</v>
      </c>
    </row>
    <row r="670" spans="1:9">
      <c r="A670" t="n">
        <v>5120</v>
      </c>
      <c r="B670" s="49" t="n">
        <v>55</v>
      </c>
      <c r="C670" s="7" t="n">
        <v>61493</v>
      </c>
      <c r="D670" s="7" t="n">
        <v>65024</v>
      </c>
      <c r="E670" s="7" t="n">
        <v>0</v>
      </c>
      <c r="F670" s="7" t="n">
        <v>0</v>
      </c>
      <c r="G670" s="7" t="n">
        <v>6.5</v>
      </c>
      <c r="H670" s="7" t="n">
        <v>1.20000004768372</v>
      </c>
      <c r="I670" s="7" t="n">
        <v>1</v>
      </c>
      <c r="J670" s="7" t="n">
        <v>0</v>
      </c>
    </row>
    <row r="671" spans="1:9">
      <c r="A671" t="s">
        <v>4</v>
      </c>
      <c r="B671" s="4" t="s">
        <v>5</v>
      </c>
      <c r="C671" s="4" t="s">
        <v>10</v>
      </c>
      <c r="D671" s="4" t="s">
        <v>10</v>
      </c>
      <c r="E671" s="4" t="s">
        <v>20</v>
      </c>
      <c r="F671" s="4" t="s">
        <v>20</v>
      </c>
      <c r="G671" s="4" t="s">
        <v>20</v>
      </c>
      <c r="H671" s="4" t="s">
        <v>20</v>
      </c>
      <c r="I671" s="4" t="s">
        <v>14</v>
      </c>
      <c r="J671" s="4" t="s">
        <v>10</v>
      </c>
    </row>
    <row r="672" spans="1:9">
      <c r="A672" t="n">
        <v>5144</v>
      </c>
      <c r="B672" s="49" t="n">
        <v>55</v>
      </c>
      <c r="C672" s="7" t="n">
        <v>61494</v>
      </c>
      <c r="D672" s="7" t="n">
        <v>65024</v>
      </c>
      <c r="E672" s="7" t="n">
        <v>0</v>
      </c>
      <c r="F672" s="7" t="n">
        <v>0</v>
      </c>
      <c r="G672" s="7" t="n">
        <v>6.5</v>
      </c>
      <c r="H672" s="7" t="n">
        <v>1.10000002384186</v>
      </c>
      <c r="I672" s="7" t="n">
        <v>1</v>
      </c>
      <c r="J672" s="7" t="n">
        <v>0</v>
      </c>
    </row>
    <row r="673" spans="1:10">
      <c r="A673" t="s">
        <v>4</v>
      </c>
      <c r="B673" s="4" t="s">
        <v>5</v>
      </c>
      <c r="C673" s="4" t="s">
        <v>10</v>
      </c>
      <c r="D673" s="4" t="s">
        <v>10</v>
      </c>
      <c r="E673" s="4" t="s">
        <v>20</v>
      </c>
      <c r="F673" s="4" t="s">
        <v>20</v>
      </c>
      <c r="G673" s="4" t="s">
        <v>20</v>
      </c>
      <c r="H673" s="4" t="s">
        <v>20</v>
      </c>
      <c r="I673" s="4" t="s">
        <v>14</v>
      </c>
      <c r="J673" s="4" t="s">
        <v>10</v>
      </c>
    </row>
    <row r="674" spans="1:10">
      <c r="A674" t="n">
        <v>5168</v>
      </c>
      <c r="B674" s="49" t="n">
        <v>55</v>
      </c>
      <c r="C674" s="7" t="n">
        <v>61495</v>
      </c>
      <c r="D674" s="7" t="n">
        <v>65024</v>
      </c>
      <c r="E674" s="7" t="n">
        <v>0</v>
      </c>
      <c r="F674" s="7" t="n">
        <v>0</v>
      </c>
      <c r="G674" s="7" t="n">
        <v>6.5</v>
      </c>
      <c r="H674" s="7" t="n">
        <v>1</v>
      </c>
      <c r="I674" s="7" t="n">
        <v>1</v>
      </c>
      <c r="J674" s="7" t="n">
        <v>0</v>
      </c>
    </row>
    <row r="675" spans="1:10">
      <c r="A675" t="s">
        <v>4</v>
      </c>
      <c r="B675" s="4" t="s">
        <v>5</v>
      </c>
      <c r="C675" s="4" t="s">
        <v>10</v>
      </c>
      <c r="D675" s="4" t="s">
        <v>10</v>
      </c>
      <c r="E675" s="4" t="s">
        <v>20</v>
      </c>
      <c r="F675" s="4" t="s">
        <v>20</v>
      </c>
      <c r="G675" s="4" t="s">
        <v>20</v>
      </c>
      <c r="H675" s="4" t="s">
        <v>20</v>
      </c>
      <c r="I675" s="4" t="s">
        <v>14</v>
      </c>
      <c r="J675" s="4" t="s">
        <v>10</v>
      </c>
    </row>
    <row r="676" spans="1:10">
      <c r="A676" t="n">
        <v>5192</v>
      </c>
      <c r="B676" s="49" t="n">
        <v>55</v>
      </c>
      <c r="C676" s="7" t="n">
        <v>61496</v>
      </c>
      <c r="D676" s="7" t="n">
        <v>65024</v>
      </c>
      <c r="E676" s="7" t="n">
        <v>0</v>
      </c>
      <c r="F676" s="7" t="n">
        <v>0</v>
      </c>
      <c r="G676" s="7" t="n">
        <v>6.5</v>
      </c>
      <c r="H676" s="7" t="n">
        <v>1</v>
      </c>
      <c r="I676" s="7" t="n">
        <v>1</v>
      </c>
      <c r="J676" s="7" t="n">
        <v>0</v>
      </c>
    </row>
    <row r="677" spans="1:10">
      <c r="A677" t="s">
        <v>4</v>
      </c>
      <c r="B677" s="4" t="s">
        <v>5</v>
      </c>
      <c r="C677" s="4" t="s">
        <v>10</v>
      </c>
      <c r="D677" s="4" t="s">
        <v>10</v>
      </c>
      <c r="E677" s="4" t="s">
        <v>20</v>
      </c>
      <c r="F677" s="4" t="s">
        <v>20</v>
      </c>
      <c r="G677" s="4" t="s">
        <v>20</v>
      </c>
      <c r="H677" s="4" t="s">
        <v>20</v>
      </c>
      <c r="I677" s="4" t="s">
        <v>14</v>
      </c>
      <c r="J677" s="4" t="s">
        <v>10</v>
      </c>
    </row>
    <row r="678" spans="1:10">
      <c r="A678" t="n">
        <v>5216</v>
      </c>
      <c r="B678" s="49" t="n">
        <v>55</v>
      </c>
      <c r="C678" s="7" t="n">
        <v>7032</v>
      </c>
      <c r="D678" s="7" t="n">
        <v>65024</v>
      </c>
      <c r="E678" s="7" t="n">
        <v>0</v>
      </c>
      <c r="F678" s="7" t="n">
        <v>0</v>
      </c>
      <c r="G678" s="7" t="n">
        <v>6.5</v>
      </c>
      <c r="H678" s="7" t="n">
        <v>1.10000002384186</v>
      </c>
      <c r="I678" s="7" t="n">
        <v>1</v>
      </c>
      <c r="J678" s="7" t="n">
        <v>0</v>
      </c>
    </row>
    <row r="679" spans="1:10">
      <c r="A679" t="s">
        <v>4</v>
      </c>
      <c r="B679" s="4" t="s">
        <v>5</v>
      </c>
      <c r="C679" s="4" t="s">
        <v>14</v>
      </c>
      <c r="D679" s="4" t="s">
        <v>10</v>
      </c>
      <c r="E679" s="4" t="s">
        <v>9</v>
      </c>
      <c r="F679" s="4" t="s">
        <v>10</v>
      </c>
    </row>
    <row r="680" spans="1:10">
      <c r="A680" t="n">
        <v>5240</v>
      </c>
      <c r="B680" s="14" t="n">
        <v>50</v>
      </c>
      <c r="C680" s="7" t="n">
        <v>3</v>
      </c>
      <c r="D680" s="7" t="n">
        <v>8200</v>
      </c>
      <c r="E680" s="7" t="n">
        <v>1050253722</v>
      </c>
      <c r="F680" s="7" t="n">
        <v>1000</v>
      </c>
    </row>
    <row r="681" spans="1:10">
      <c r="A681" t="s">
        <v>4</v>
      </c>
      <c r="B681" s="4" t="s">
        <v>5</v>
      </c>
      <c r="C681" s="4" t="s">
        <v>14</v>
      </c>
      <c r="D681" s="4" t="s">
        <v>10</v>
      </c>
      <c r="E681" s="4" t="s">
        <v>20</v>
      </c>
    </row>
    <row r="682" spans="1:10">
      <c r="A682" t="n">
        <v>5250</v>
      </c>
      <c r="B682" s="28" t="n">
        <v>58</v>
      </c>
      <c r="C682" s="7" t="n">
        <v>100</v>
      </c>
      <c r="D682" s="7" t="n">
        <v>1000</v>
      </c>
      <c r="E682" s="7" t="n">
        <v>1</v>
      </c>
    </row>
    <row r="683" spans="1:10">
      <c r="A683" t="s">
        <v>4</v>
      </c>
      <c r="B683" s="4" t="s">
        <v>5</v>
      </c>
      <c r="C683" s="4" t="s">
        <v>14</v>
      </c>
      <c r="D683" s="4" t="s">
        <v>10</v>
      </c>
    </row>
    <row r="684" spans="1:10">
      <c r="A684" t="n">
        <v>5258</v>
      </c>
      <c r="B684" s="28" t="n">
        <v>58</v>
      </c>
      <c r="C684" s="7" t="n">
        <v>255</v>
      </c>
      <c r="D684" s="7" t="n">
        <v>0</v>
      </c>
    </row>
    <row r="685" spans="1:10">
      <c r="A685" t="s">
        <v>4</v>
      </c>
      <c r="B685" s="4" t="s">
        <v>5</v>
      </c>
      <c r="C685" s="4" t="s">
        <v>14</v>
      </c>
      <c r="D685" s="4" t="s">
        <v>10</v>
      </c>
    </row>
    <row r="686" spans="1:10">
      <c r="A686" t="n">
        <v>5262</v>
      </c>
      <c r="B686" s="32" t="n">
        <v>45</v>
      </c>
      <c r="C686" s="7" t="n">
        <v>7</v>
      </c>
      <c r="D686" s="7" t="n">
        <v>255</v>
      </c>
    </row>
    <row r="687" spans="1:10">
      <c r="A687" t="s">
        <v>4</v>
      </c>
      <c r="B687" s="4" t="s">
        <v>5</v>
      </c>
      <c r="C687" s="4" t="s">
        <v>14</v>
      </c>
      <c r="D687" s="4" t="s">
        <v>10</v>
      </c>
      <c r="E687" s="4" t="s">
        <v>20</v>
      </c>
    </row>
    <row r="688" spans="1:10">
      <c r="A688" t="n">
        <v>5266</v>
      </c>
      <c r="B688" s="28" t="n">
        <v>58</v>
      </c>
      <c r="C688" s="7" t="n">
        <v>101</v>
      </c>
      <c r="D688" s="7" t="n">
        <v>300</v>
      </c>
      <c r="E688" s="7" t="n">
        <v>1</v>
      </c>
    </row>
    <row r="689" spans="1:10">
      <c r="A689" t="s">
        <v>4</v>
      </c>
      <c r="B689" s="4" t="s">
        <v>5</v>
      </c>
      <c r="C689" s="4" t="s">
        <v>14</v>
      </c>
      <c r="D689" s="4" t="s">
        <v>10</v>
      </c>
    </row>
    <row r="690" spans="1:10">
      <c r="A690" t="n">
        <v>5274</v>
      </c>
      <c r="B690" s="28" t="n">
        <v>58</v>
      </c>
      <c r="C690" s="7" t="n">
        <v>254</v>
      </c>
      <c r="D690" s="7" t="n">
        <v>0</v>
      </c>
    </row>
    <row r="691" spans="1:10">
      <c r="A691" t="s">
        <v>4</v>
      </c>
      <c r="B691" s="4" t="s">
        <v>5</v>
      </c>
      <c r="C691" s="4" t="s">
        <v>14</v>
      </c>
      <c r="D691" s="4" t="s">
        <v>14</v>
      </c>
      <c r="E691" s="4" t="s">
        <v>20</v>
      </c>
      <c r="F691" s="4" t="s">
        <v>20</v>
      </c>
      <c r="G691" s="4" t="s">
        <v>20</v>
      </c>
      <c r="H691" s="4" t="s">
        <v>10</v>
      </c>
    </row>
    <row r="692" spans="1:10">
      <c r="A692" t="n">
        <v>5278</v>
      </c>
      <c r="B692" s="32" t="n">
        <v>45</v>
      </c>
      <c r="C692" s="7" t="n">
        <v>2</v>
      </c>
      <c r="D692" s="7" t="n">
        <v>3</v>
      </c>
      <c r="E692" s="7" t="n">
        <v>1.05999994277954</v>
      </c>
      <c r="F692" s="7" t="n">
        <v>3.88000011444092</v>
      </c>
      <c r="G692" s="7" t="n">
        <v>-209.740005493164</v>
      </c>
      <c r="H692" s="7" t="n">
        <v>0</v>
      </c>
    </row>
    <row r="693" spans="1:10">
      <c r="A693" t="s">
        <v>4</v>
      </c>
      <c r="B693" s="4" t="s">
        <v>5</v>
      </c>
      <c r="C693" s="4" t="s">
        <v>14</v>
      </c>
      <c r="D693" s="4" t="s">
        <v>14</v>
      </c>
      <c r="E693" s="4" t="s">
        <v>20</v>
      </c>
      <c r="F693" s="4" t="s">
        <v>20</v>
      </c>
      <c r="G693" s="4" t="s">
        <v>20</v>
      </c>
      <c r="H693" s="4" t="s">
        <v>10</v>
      </c>
      <c r="I693" s="4" t="s">
        <v>14</v>
      </c>
    </row>
    <row r="694" spans="1:10">
      <c r="A694" t="n">
        <v>5295</v>
      </c>
      <c r="B694" s="32" t="n">
        <v>45</v>
      </c>
      <c r="C694" s="7" t="n">
        <v>4</v>
      </c>
      <c r="D694" s="7" t="n">
        <v>3</v>
      </c>
      <c r="E694" s="7" t="n">
        <v>13.289999961853</v>
      </c>
      <c r="F694" s="7" t="n">
        <v>3.10999989509583</v>
      </c>
      <c r="G694" s="7" t="n">
        <v>12</v>
      </c>
      <c r="H694" s="7" t="n">
        <v>0</v>
      </c>
      <c r="I694" s="7" t="n">
        <v>1</v>
      </c>
    </row>
    <row r="695" spans="1:10">
      <c r="A695" t="s">
        <v>4</v>
      </c>
      <c r="B695" s="4" t="s">
        <v>5</v>
      </c>
      <c r="C695" s="4" t="s">
        <v>14</v>
      </c>
      <c r="D695" s="4" t="s">
        <v>14</v>
      </c>
      <c r="E695" s="4" t="s">
        <v>20</v>
      </c>
      <c r="F695" s="4" t="s">
        <v>10</v>
      </c>
    </row>
    <row r="696" spans="1:10">
      <c r="A696" t="n">
        <v>5313</v>
      </c>
      <c r="B696" s="32" t="n">
        <v>45</v>
      </c>
      <c r="C696" s="7" t="n">
        <v>5</v>
      </c>
      <c r="D696" s="7" t="n">
        <v>3</v>
      </c>
      <c r="E696" s="7" t="n">
        <v>17.7999992370605</v>
      </c>
      <c r="F696" s="7" t="n">
        <v>0</v>
      </c>
    </row>
    <row r="697" spans="1:10">
      <c r="A697" t="s">
        <v>4</v>
      </c>
      <c r="B697" s="4" t="s">
        <v>5</v>
      </c>
      <c r="C697" s="4" t="s">
        <v>14</v>
      </c>
      <c r="D697" s="4" t="s">
        <v>14</v>
      </c>
      <c r="E697" s="4" t="s">
        <v>20</v>
      </c>
      <c r="F697" s="4" t="s">
        <v>10</v>
      </c>
    </row>
    <row r="698" spans="1:10">
      <c r="A698" t="n">
        <v>5322</v>
      </c>
      <c r="B698" s="32" t="n">
        <v>45</v>
      </c>
      <c r="C698" s="7" t="n">
        <v>11</v>
      </c>
      <c r="D698" s="7" t="n">
        <v>3</v>
      </c>
      <c r="E698" s="7" t="n">
        <v>44.2999992370605</v>
      </c>
      <c r="F698" s="7" t="n">
        <v>0</v>
      </c>
    </row>
    <row r="699" spans="1:10">
      <c r="A699" t="s">
        <v>4</v>
      </c>
      <c r="B699" s="4" t="s">
        <v>5</v>
      </c>
      <c r="C699" s="4" t="s">
        <v>14</v>
      </c>
      <c r="D699" s="4" t="s">
        <v>14</v>
      </c>
      <c r="E699" s="4" t="s">
        <v>20</v>
      </c>
      <c r="F699" s="4" t="s">
        <v>20</v>
      </c>
      <c r="G699" s="4" t="s">
        <v>20</v>
      </c>
      <c r="H699" s="4" t="s">
        <v>10</v>
      </c>
    </row>
    <row r="700" spans="1:10">
      <c r="A700" t="n">
        <v>5331</v>
      </c>
      <c r="B700" s="32" t="n">
        <v>45</v>
      </c>
      <c r="C700" s="7" t="n">
        <v>2</v>
      </c>
      <c r="D700" s="7" t="n">
        <v>3</v>
      </c>
      <c r="E700" s="7" t="n">
        <v>0.810000002384186</v>
      </c>
      <c r="F700" s="7" t="n">
        <v>3.88000011444092</v>
      </c>
      <c r="G700" s="7" t="n">
        <v>-221.449996948242</v>
      </c>
      <c r="H700" s="7" t="n">
        <v>3000</v>
      </c>
    </row>
    <row r="701" spans="1:10">
      <c r="A701" t="s">
        <v>4</v>
      </c>
      <c r="B701" s="4" t="s">
        <v>5</v>
      </c>
      <c r="C701" s="4" t="s">
        <v>14</v>
      </c>
      <c r="D701" s="4" t="s">
        <v>14</v>
      </c>
      <c r="E701" s="4" t="s">
        <v>20</v>
      </c>
      <c r="F701" s="4" t="s">
        <v>20</v>
      </c>
      <c r="G701" s="4" t="s">
        <v>20</v>
      </c>
      <c r="H701" s="4" t="s">
        <v>10</v>
      </c>
      <c r="I701" s="4" t="s">
        <v>14</v>
      </c>
    </row>
    <row r="702" spans="1:10">
      <c r="A702" t="n">
        <v>5348</v>
      </c>
      <c r="B702" s="32" t="n">
        <v>45</v>
      </c>
      <c r="C702" s="7" t="n">
        <v>4</v>
      </c>
      <c r="D702" s="7" t="n">
        <v>3</v>
      </c>
      <c r="E702" s="7" t="n">
        <v>18.3999996185303</v>
      </c>
      <c r="F702" s="7" t="n">
        <v>4.03000020980835</v>
      </c>
      <c r="G702" s="7" t="n">
        <v>12</v>
      </c>
      <c r="H702" s="7" t="n">
        <v>3000</v>
      </c>
      <c r="I702" s="7" t="n">
        <v>1</v>
      </c>
    </row>
    <row r="703" spans="1:10">
      <c r="A703" t="s">
        <v>4</v>
      </c>
      <c r="B703" s="4" t="s">
        <v>5</v>
      </c>
      <c r="C703" s="4" t="s">
        <v>14</v>
      </c>
      <c r="D703" s="4" t="s">
        <v>14</v>
      </c>
      <c r="E703" s="4" t="s">
        <v>20</v>
      </c>
      <c r="F703" s="4" t="s">
        <v>10</v>
      </c>
    </row>
    <row r="704" spans="1:10">
      <c r="A704" t="n">
        <v>5366</v>
      </c>
      <c r="B704" s="32" t="n">
        <v>45</v>
      </c>
      <c r="C704" s="7" t="n">
        <v>5</v>
      </c>
      <c r="D704" s="7" t="n">
        <v>3</v>
      </c>
      <c r="E704" s="7" t="n">
        <v>14.8999996185303</v>
      </c>
      <c r="F704" s="7" t="n">
        <v>3000</v>
      </c>
    </row>
    <row r="705" spans="1:9">
      <c r="A705" t="s">
        <v>4</v>
      </c>
      <c r="B705" s="4" t="s">
        <v>5</v>
      </c>
      <c r="C705" s="4" t="s">
        <v>14</v>
      </c>
    </row>
    <row r="706" spans="1:9">
      <c r="A706" t="n">
        <v>5375</v>
      </c>
      <c r="B706" s="50" t="n">
        <v>116</v>
      </c>
      <c r="C706" s="7" t="n">
        <v>0</v>
      </c>
    </row>
    <row r="707" spans="1:9">
      <c r="A707" t="s">
        <v>4</v>
      </c>
      <c r="B707" s="4" t="s">
        <v>5</v>
      </c>
      <c r="C707" s="4" t="s">
        <v>14</v>
      </c>
      <c r="D707" s="4" t="s">
        <v>10</v>
      </c>
    </row>
    <row r="708" spans="1:9">
      <c r="A708" t="n">
        <v>5377</v>
      </c>
      <c r="B708" s="50" t="n">
        <v>116</v>
      </c>
      <c r="C708" s="7" t="n">
        <v>2</v>
      </c>
      <c r="D708" s="7" t="n">
        <v>1</v>
      </c>
    </row>
    <row r="709" spans="1:9">
      <c r="A709" t="s">
        <v>4</v>
      </c>
      <c r="B709" s="4" t="s">
        <v>5</v>
      </c>
      <c r="C709" s="4" t="s">
        <v>14</v>
      </c>
      <c r="D709" s="4" t="s">
        <v>9</v>
      </c>
    </row>
    <row r="710" spans="1:9">
      <c r="A710" t="n">
        <v>5381</v>
      </c>
      <c r="B710" s="50" t="n">
        <v>116</v>
      </c>
      <c r="C710" s="7" t="n">
        <v>5</v>
      </c>
      <c r="D710" s="7" t="n">
        <v>1120403456</v>
      </c>
    </row>
    <row r="711" spans="1:9">
      <c r="A711" t="s">
        <v>4</v>
      </c>
      <c r="B711" s="4" t="s">
        <v>5</v>
      </c>
      <c r="C711" s="4" t="s">
        <v>14</v>
      </c>
      <c r="D711" s="4" t="s">
        <v>10</v>
      </c>
    </row>
    <row r="712" spans="1:9">
      <c r="A712" t="n">
        <v>5387</v>
      </c>
      <c r="B712" s="50" t="n">
        <v>116</v>
      </c>
      <c r="C712" s="7" t="n">
        <v>6</v>
      </c>
      <c r="D712" s="7" t="n">
        <v>1</v>
      </c>
    </row>
    <row r="713" spans="1:9">
      <c r="A713" t="s">
        <v>4</v>
      </c>
      <c r="B713" s="4" t="s">
        <v>5</v>
      </c>
      <c r="C713" s="4" t="s">
        <v>14</v>
      </c>
      <c r="D713" s="4" t="s">
        <v>10</v>
      </c>
    </row>
    <row r="714" spans="1:9">
      <c r="A714" t="n">
        <v>5391</v>
      </c>
      <c r="B714" s="32" t="n">
        <v>45</v>
      </c>
      <c r="C714" s="7" t="n">
        <v>7</v>
      </c>
      <c r="D714" s="7" t="n">
        <v>255</v>
      </c>
    </row>
    <row r="715" spans="1:9">
      <c r="A715" t="s">
        <v>4</v>
      </c>
      <c r="B715" s="4" t="s">
        <v>5</v>
      </c>
      <c r="C715" s="4" t="s">
        <v>14</v>
      </c>
      <c r="D715" s="4" t="s">
        <v>20</v>
      </c>
      <c r="E715" s="4" t="s">
        <v>10</v>
      </c>
      <c r="F715" s="4" t="s">
        <v>14</v>
      </c>
    </row>
    <row r="716" spans="1:9">
      <c r="A716" t="n">
        <v>5395</v>
      </c>
      <c r="B716" s="13" t="n">
        <v>49</v>
      </c>
      <c r="C716" s="7" t="n">
        <v>3</v>
      </c>
      <c r="D716" s="7" t="n">
        <v>0.699999988079071</v>
      </c>
      <c r="E716" s="7" t="n">
        <v>1000</v>
      </c>
      <c r="F716" s="7" t="n">
        <v>0</v>
      </c>
    </row>
    <row r="717" spans="1:9">
      <c r="A717" t="s">
        <v>4</v>
      </c>
      <c r="B717" s="4" t="s">
        <v>5</v>
      </c>
      <c r="C717" s="4" t="s">
        <v>14</v>
      </c>
      <c r="D717" s="4" t="s">
        <v>10</v>
      </c>
      <c r="E717" s="4" t="s">
        <v>20</v>
      </c>
    </row>
    <row r="718" spans="1:9">
      <c r="A718" t="n">
        <v>5404</v>
      </c>
      <c r="B718" s="28" t="n">
        <v>58</v>
      </c>
      <c r="C718" s="7" t="n">
        <v>101</v>
      </c>
      <c r="D718" s="7" t="n">
        <v>300</v>
      </c>
      <c r="E718" s="7" t="n">
        <v>1</v>
      </c>
    </row>
    <row r="719" spans="1:9">
      <c r="A719" t="s">
        <v>4</v>
      </c>
      <c r="B719" s="4" t="s">
        <v>5</v>
      </c>
      <c r="C719" s="4" t="s">
        <v>14</v>
      </c>
      <c r="D719" s="4" t="s">
        <v>10</v>
      </c>
    </row>
    <row r="720" spans="1:9">
      <c r="A720" t="n">
        <v>5412</v>
      </c>
      <c r="B720" s="28" t="n">
        <v>58</v>
      </c>
      <c r="C720" s="7" t="n">
        <v>254</v>
      </c>
      <c r="D720" s="7" t="n">
        <v>0</v>
      </c>
    </row>
    <row r="721" spans="1:6">
      <c r="A721" t="s">
        <v>4</v>
      </c>
      <c r="B721" s="4" t="s">
        <v>5</v>
      </c>
      <c r="C721" s="4" t="s">
        <v>14</v>
      </c>
      <c r="D721" s="4" t="s">
        <v>14</v>
      </c>
      <c r="E721" s="4" t="s">
        <v>20</v>
      </c>
      <c r="F721" s="4" t="s">
        <v>20</v>
      </c>
      <c r="G721" s="4" t="s">
        <v>20</v>
      </c>
      <c r="H721" s="4" t="s">
        <v>10</v>
      </c>
    </row>
    <row r="722" spans="1:6">
      <c r="A722" t="n">
        <v>5416</v>
      </c>
      <c r="B722" s="32" t="n">
        <v>45</v>
      </c>
      <c r="C722" s="7" t="n">
        <v>2</v>
      </c>
      <c r="D722" s="7" t="n">
        <v>3</v>
      </c>
      <c r="E722" s="7" t="n">
        <v>-0.0299999993294477</v>
      </c>
      <c r="F722" s="7" t="n">
        <v>-2.41000008583069</v>
      </c>
      <c r="G722" s="7" t="n">
        <v>-165.580001831055</v>
      </c>
      <c r="H722" s="7" t="n">
        <v>0</v>
      </c>
    </row>
    <row r="723" spans="1:6">
      <c r="A723" t="s">
        <v>4</v>
      </c>
      <c r="B723" s="4" t="s">
        <v>5</v>
      </c>
      <c r="C723" s="4" t="s">
        <v>14</v>
      </c>
      <c r="D723" s="4" t="s">
        <v>14</v>
      </c>
      <c r="E723" s="4" t="s">
        <v>20</v>
      </c>
      <c r="F723" s="4" t="s">
        <v>20</v>
      </c>
      <c r="G723" s="4" t="s">
        <v>20</v>
      </c>
      <c r="H723" s="4" t="s">
        <v>10</v>
      </c>
      <c r="I723" s="4" t="s">
        <v>14</v>
      </c>
    </row>
    <row r="724" spans="1:6">
      <c r="A724" t="n">
        <v>5433</v>
      </c>
      <c r="B724" s="32" t="n">
        <v>45</v>
      </c>
      <c r="C724" s="7" t="n">
        <v>4</v>
      </c>
      <c r="D724" s="7" t="n">
        <v>3</v>
      </c>
      <c r="E724" s="7" t="n">
        <v>351.929992675781</v>
      </c>
      <c r="F724" s="7" t="n">
        <v>179.589996337891</v>
      </c>
      <c r="G724" s="7" t="n">
        <v>0</v>
      </c>
      <c r="H724" s="7" t="n">
        <v>0</v>
      </c>
      <c r="I724" s="7" t="n">
        <v>1</v>
      </c>
    </row>
    <row r="725" spans="1:6">
      <c r="A725" t="s">
        <v>4</v>
      </c>
      <c r="B725" s="4" t="s">
        <v>5</v>
      </c>
      <c r="C725" s="4" t="s">
        <v>14</v>
      </c>
      <c r="D725" s="4" t="s">
        <v>14</v>
      </c>
      <c r="E725" s="4" t="s">
        <v>20</v>
      </c>
      <c r="F725" s="4" t="s">
        <v>10</v>
      </c>
    </row>
    <row r="726" spans="1:6">
      <c r="A726" t="n">
        <v>5451</v>
      </c>
      <c r="B726" s="32" t="n">
        <v>45</v>
      </c>
      <c r="C726" s="7" t="n">
        <v>5</v>
      </c>
      <c r="D726" s="7" t="n">
        <v>3</v>
      </c>
      <c r="E726" s="7" t="n">
        <v>5.30000019073486</v>
      </c>
      <c r="F726" s="7" t="n">
        <v>0</v>
      </c>
    </row>
    <row r="727" spans="1:6">
      <c r="A727" t="s">
        <v>4</v>
      </c>
      <c r="B727" s="4" t="s">
        <v>5</v>
      </c>
      <c r="C727" s="4" t="s">
        <v>14</v>
      </c>
      <c r="D727" s="4" t="s">
        <v>14</v>
      </c>
      <c r="E727" s="4" t="s">
        <v>20</v>
      </c>
      <c r="F727" s="4" t="s">
        <v>10</v>
      </c>
    </row>
    <row r="728" spans="1:6">
      <c r="A728" t="n">
        <v>5460</v>
      </c>
      <c r="B728" s="32" t="n">
        <v>45</v>
      </c>
      <c r="C728" s="7" t="n">
        <v>11</v>
      </c>
      <c r="D728" s="7" t="n">
        <v>3</v>
      </c>
      <c r="E728" s="7" t="n">
        <v>22</v>
      </c>
      <c r="F728" s="7" t="n">
        <v>0</v>
      </c>
    </row>
    <row r="729" spans="1:6">
      <c r="A729" t="s">
        <v>4</v>
      </c>
      <c r="B729" s="4" t="s">
        <v>5</v>
      </c>
      <c r="C729" s="4" t="s">
        <v>14</v>
      </c>
      <c r="D729" s="4" t="s">
        <v>14</v>
      </c>
      <c r="E729" s="4" t="s">
        <v>20</v>
      </c>
      <c r="F729" s="4" t="s">
        <v>20</v>
      </c>
      <c r="G729" s="4" t="s">
        <v>20</v>
      </c>
      <c r="H729" s="4" t="s">
        <v>10</v>
      </c>
      <c r="I729" s="4" t="s">
        <v>14</v>
      </c>
    </row>
    <row r="730" spans="1:6">
      <c r="A730" t="n">
        <v>5469</v>
      </c>
      <c r="B730" s="32" t="n">
        <v>45</v>
      </c>
      <c r="C730" s="7" t="n">
        <v>4</v>
      </c>
      <c r="D730" s="7" t="n">
        <v>3</v>
      </c>
      <c r="E730" s="7" t="n">
        <v>345.369995117188</v>
      </c>
      <c r="F730" s="7" t="n">
        <v>179.589996337891</v>
      </c>
      <c r="G730" s="7" t="n">
        <v>0</v>
      </c>
      <c r="H730" s="7" t="n">
        <v>15000</v>
      </c>
      <c r="I730" s="7" t="n">
        <v>1</v>
      </c>
    </row>
    <row r="731" spans="1:6">
      <c r="A731" t="s">
        <v>4</v>
      </c>
      <c r="B731" s="4" t="s">
        <v>5</v>
      </c>
      <c r="C731" s="4" t="s">
        <v>14</v>
      </c>
    </row>
    <row r="732" spans="1:6">
      <c r="A732" t="n">
        <v>5487</v>
      </c>
      <c r="B732" s="50" t="n">
        <v>116</v>
      </c>
      <c r="C732" s="7" t="n">
        <v>0</v>
      </c>
    </row>
    <row r="733" spans="1:6">
      <c r="A733" t="s">
        <v>4</v>
      </c>
      <c r="B733" s="4" t="s">
        <v>5</v>
      </c>
      <c r="C733" s="4" t="s">
        <v>14</v>
      </c>
      <c r="D733" s="4" t="s">
        <v>10</v>
      </c>
    </row>
    <row r="734" spans="1:6">
      <c r="A734" t="n">
        <v>5489</v>
      </c>
      <c r="B734" s="50" t="n">
        <v>116</v>
      </c>
      <c r="C734" s="7" t="n">
        <v>2</v>
      </c>
      <c r="D734" s="7" t="n">
        <v>1</v>
      </c>
    </row>
    <row r="735" spans="1:6">
      <c r="A735" t="s">
        <v>4</v>
      </c>
      <c r="B735" s="4" t="s">
        <v>5</v>
      </c>
      <c r="C735" s="4" t="s">
        <v>14</v>
      </c>
      <c r="D735" s="4" t="s">
        <v>9</v>
      </c>
    </row>
    <row r="736" spans="1:6">
      <c r="A736" t="n">
        <v>5493</v>
      </c>
      <c r="B736" s="50" t="n">
        <v>116</v>
      </c>
      <c r="C736" s="7" t="n">
        <v>5</v>
      </c>
      <c r="D736" s="7" t="n">
        <v>1120403456</v>
      </c>
    </row>
    <row r="737" spans="1:9">
      <c r="A737" t="s">
        <v>4</v>
      </c>
      <c r="B737" s="4" t="s">
        <v>5</v>
      </c>
      <c r="C737" s="4" t="s">
        <v>14</v>
      </c>
      <c r="D737" s="4" t="s">
        <v>10</v>
      </c>
    </row>
    <row r="738" spans="1:9">
      <c r="A738" t="n">
        <v>5499</v>
      </c>
      <c r="B738" s="50" t="n">
        <v>116</v>
      </c>
      <c r="C738" s="7" t="n">
        <v>6</v>
      </c>
      <c r="D738" s="7" t="n">
        <v>1</v>
      </c>
    </row>
    <row r="739" spans="1:9">
      <c r="A739" t="s">
        <v>4</v>
      </c>
      <c r="B739" s="4" t="s">
        <v>5</v>
      </c>
      <c r="C739" s="4" t="s">
        <v>10</v>
      </c>
      <c r="D739" s="4" t="s">
        <v>20</v>
      </c>
      <c r="E739" s="4" t="s">
        <v>20</v>
      </c>
      <c r="F739" s="4" t="s">
        <v>20</v>
      </c>
      <c r="G739" s="4" t="s">
        <v>20</v>
      </c>
    </row>
    <row r="740" spans="1:9">
      <c r="A740" t="n">
        <v>5503</v>
      </c>
      <c r="B740" s="38" t="n">
        <v>46</v>
      </c>
      <c r="C740" s="7" t="n">
        <v>0</v>
      </c>
      <c r="D740" s="7" t="n">
        <v>0</v>
      </c>
      <c r="E740" s="7" t="n">
        <v>-3.90000009536743</v>
      </c>
      <c r="F740" s="7" t="n">
        <v>-165.5</v>
      </c>
      <c r="G740" s="7" t="n">
        <v>180</v>
      </c>
    </row>
    <row r="741" spans="1:9">
      <c r="A741" t="s">
        <v>4</v>
      </c>
      <c r="B741" s="4" t="s">
        <v>5</v>
      </c>
      <c r="C741" s="4" t="s">
        <v>10</v>
      </c>
      <c r="D741" s="4" t="s">
        <v>20</v>
      </c>
      <c r="E741" s="4" t="s">
        <v>20</v>
      </c>
      <c r="F741" s="4" t="s">
        <v>20</v>
      </c>
      <c r="G741" s="4" t="s">
        <v>20</v>
      </c>
    </row>
    <row r="742" spans="1:9">
      <c r="A742" t="n">
        <v>5522</v>
      </c>
      <c r="B742" s="38" t="n">
        <v>46</v>
      </c>
      <c r="C742" s="7" t="n">
        <v>61491</v>
      </c>
      <c r="D742" s="7" t="n">
        <v>1.20000004768372</v>
      </c>
      <c r="E742" s="7" t="n">
        <v>-3.90000009536743</v>
      </c>
      <c r="F742" s="7" t="n">
        <v>-165</v>
      </c>
      <c r="G742" s="7" t="n">
        <v>180</v>
      </c>
    </row>
    <row r="743" spans="1:9">
      <c r="A743" t="s">
        <v>4</v>
      </c>
      <c r="B743" s="4" t="s">
        <v>5</v>
      </c>
      <c r="C743" s="4" t="s">
        <v>10</v>
      </c>
      <c r="D743" s="4" t="s">
        <v>20</v>
      </c>
      <c r="E743" s="4" t="s">
        <v>20</v>
      </c>
      <c r="F743" s="4" t="s">
        <v>20</v>
      </c>
      <c r="G743" s="4" t="s">
        <v>20</v>
      </c>
    </row>
    <row r="744" spans="1:9">
      <c r="A744" t="n">
        <v>5541</v>
      </c>
      <c r="B744" s="38" t="n">
        <v>46</v>
      </c>
      <c r="C744" s="7" t="n">
        <v>61492</v>
      </c>
      <c r="D744" s="7" t="n">
        <v>-1.20000004768372</v>
      </c>
      <c r="E744" s="7" t="n">
        <v>-3.90000009536743</v>
      </c>
      <c r="F744" s="7" t="n">
        <v>-165</v>
      </c>
      <c r="G744" s="7" t="n">
        <v>180</v>
      </c>
    </row>
    <row r="745" spans="1:9">
      <c r="A745" t="s">
        <v>4</v>
      </c>
      <c r="B745" s="4" t="s">
        <v>5</v>
      </c>
      <c r="C745" s="4" t="s">
        <v>10</v>
      </c>
      <c r="D745" s="4" t="s">
        <v>20</v>
      </c>
      <c r="E745" s="4" t="s">
        <v>20</v>
      </c>
      <c r="F745" s="4" t="s">
        <v>20</v>
      </c>
      <c r="G745" s="4" t="s">
        <v>20</v>
      </c>
    </row>
    <row r="746" spans="1:9">
      <c r="A746" t="n">
        <v>5560</v>
      </c>
      <c r="B746" s="38" t="n">
        <v>46</v>
      </c>
      <c r="C746" s="7" t="n">
        <v>61493</v>
      </c>
      <c r="D746" s="7" t="n">
        <v>2</v>
      </c>
      <c r="E746" s="7" t="n">
        <v>-3.90000009536743</v>
      </c>
      <c r="F746" s="7" t="n">
        <v>-163.899993896484</v>
      </c>
      <c r="G746" s="7" t="n">
        <v>180</v>
      </c>
    </row>
    <row r="747" spans="1:9">
      <c r="A747" t="s">
        <v>4</v>
      </c>
      <c r="B747" s="4" t="s">
        <v>5</v>
      </c>
      <c r="C747" s="4" t="s">
        <v>10</v>
      </c>
      <c r="D747" s="4" t="s">
        <v>20</v>
      </c>
      <c r="E747" s="4" t="s">
        <v>20</v>
      </c>
      <c r="F747" s="4" t="s">
        <v>20</v>
      </c>
      <c r="G747" s="4" t="s">
        <v>20</v>
      </c>
    </row>
    <row r="748" spans="1:9">
      <c r="A748" t="n">
        <v>5579</v>
      </c>
      <c r="B748" s="38" t="n">
        <v>46</v>
      </c>
      <c r="C748" s="7" t="n">
        <v>61494</v>
      </c>
      <c r="D748" s="7" t="n">
        <v>0.600000023841858</v>
      </c>
      <c r="E748" s="7" t="n">
        <v>-3.90000009536743</v>
      </c>
      <c r="F748" s="7" t="n">
        <v>-163.899993896484</v>
      </c>
      <c r="G748" s="7" t="n">
        <v>180</v>
      </c>
    </row>
    <row r="749" spans="1:9">
      <c r="A749" t="s">
        <v>4</v>
      </c>
      <c r="B749" s="4" t="s">
        <v>5</v>
      </c>
      <c r="C749" s="4" t="s">
        <v>10</v>
      </c>
      <c r="D749" s="4" t="s">
        <v>20</v>
      </c>
      <c r="E749" s="4" t="s">
        <v>20</v>
      </c>
      <c r="F749" s="4" t="s">
        <v>20</v>
      </c>
      <c r="G749" s="4" t="s">
        <v>20</v>
      </c>
    </row>
    <row r="750" spans="1:9">
      <c r="A750" t="n">
        <v>5598</v>
      </c>
      <c r="B750" s="38" t="n">
        <v>46</v>
      </c>
      <c r="C750" s="7" t="n">
        <v>61495</v>
      </c>
      <c r="D750" s="7" t="n">
        <v>-0.600000023841858</v>
      </c>
      <c r="E750" s="7" t="n">
        <v>-3.90000009536743</v>
      </c>
      <c r="F750" s="7" t="n">
        <v>-163.899993896484</v>
      </c>
      <c r="G750" s="7" t="n">
        <v>180</v>
      </c>
    </row>
    <row r="751" spans="1:9">
      <c r="A751" t="s">
        <v>4</v>
      </c>
      <c r="B751" s="4" t="s">
        <v>5</v>
      </c>
      <c r="C751" s="4" t="s">
        <v>10</v>
      </c>
      <c r="D751" s="4" t="s">
        <v>20</v>
      </c>
      <c r="E751" s="4" t="s">
        <v>20</v>
      </c>
      <c r="F751" s="4" t="s">
        <v>20</v>
      </c>
      <c r="G751" s="4" t="s">
        <v>20</v>
      </c>
    </row>
    <row r="752" spans="1:9">
      <c r="A752" t="n">
        <v>5617</v>
      </c>
      <c r="B752" s="38" t="n">
        <v>46</v>
      </c>
      <c r="C752" s="7" t="n">
        <v>61496</v>
      </c>
      <c r="D752" s="7" t="n">
        <v>-2</v>
      </c>
      <c r="E752" s="7" t="n">
        <v>-3.90000009536743</v>
      </c>
      <c r="F752" s="7" t="n">
        <v>-163.899993896484</v>
      </c>
      <c r="G752" s="7" t="n">
        <v>180</v>
      </c>
    </row>
    <row r="753" spans="1:7">
      <c r="A753" t="s">
        <v>4</v>
      </c>
      <c r="B753" s="4" t="s">
        <v>5</v>
      </c>
      <c r="C753" s="4" t="s">
        <v>10</v>
      </c>
      <c r="D753" s="4" t="s">
        <v>20</v>
      </c>
      <c r="E753" s="4" t="s">
        <v>20</v>
      </c>
      <c r="F753" s="4" t="s">
        <v>20</v>
      </c>
      <c r="G753" s="4" t="s">
        <v>20</v>
      </c>
    </row>
    <row r="754" spans="1:7">
      <c r="A754" t="n">
        <v>5636</v>
      </c>
      <c r="B754" s="38" t="n">
        <v>46</v>
      </c>
      <c r="C754" s="7" t="n">
        <v>7032</v>
      </c>
      <c r="D754" s="7" t="n">
        <v>0.5</v>
      </c>
      <c r="E754" s="7" t="n">
        <v>-3.90000009536743</v>
      </c>
      <c r="F754" s="7" t="n">
        <v>-165.300003051758</v>
      </c>
      <c r="G754" s="7" t="n">
        <v>180</v>
      </c>
    </row>
    <row r="755" spans="1:7">
      <c r="A755" t="s">
        <v>4</v>
      </c>
      <c r="B755" s="4" t="s">
        <v>5</v>
      </c>
      <c r="C755" s="4" t="s">
        <v>14</v>
      </c>
      <c r="D755" s="4" t="s">
        <v>10</v>
      </c>
    </row>
    <row r="756" spans="1:7">
      <c r="A756" t="n">
        <v>5655</v>
      </c>
      <c r="B756" s="28" t="n">
        <v>58</v>
      </c>
      <c r="C756" s="7" t="n">
        <v>255</v>
      </c>
      <c r="D756" s="7" t="n">
        <v>0</v>
      </c>
    </row>
    <row r="757" spans="1:7">
      <c r="A757" t="s">
        <v>4</v>
      </c>
      <c r="B757" s="4" t="s">
        <v>5</v>
      </c>
      <c r="C757" s="4" t="s">
        <v>14</v>
      </c>
      <c r="D757" s="4" t="s">
        <v>10</v>
      </c>
      <c r="E757" s="4" t="s">
        <v>6</v>
      </c>
    </row>
    <row r="758" spans="1:7">
      <c r="A758" t="n">
        <v>5659</v>
      </c>
      <c r="B758" s="47" t="n">
        <v>51</v>
      </c>
      <c r="C758" s="7" t="n">
        <v>4</v>
      </c>
      <c r="D758" s="7" t="n">
        <v>0</v>
      </c>
      <c r="E758" s="7" t="s">
        <v>116</v>
      </c>
    </row>
    <row r="759" spans="1:7">
      <c r="A759" t="s">
        <v>4</v>
      </c>
      <c r="B759" s="4" t="s">
        <v>5</v>
      </c>
      <c r="C759" s="4" t="s">
        <v>10</v>
      </c>
    </row>
    <row r="760" spans="1:7">
      <c r="A760" t="n">
        <v>5672</v>
      </c>
      <c r="B760" s="26" t="n">
        <v>16</v>
      </c>
      <c r="C760" s="7" t="n">
        <v>0</v>
      </c>
    </row>
    <row r="761" spans="1:7">
      <c r="A761" t="s">
        <v>4</v>
      </c>
      <c r="B761" s="4" t="s">
        <v>5</v>
      </c>
      <c r="C761" s="4" t="s">
        <v>10</v>
      </c>
      <c r="D761" s="4" t="s">
        <v>14</v>
      </c>
      <c r="E761" s="4" t="s">
        <v>9</v>
      </c>
      <c r="F761" s="4" t="s">
        <v>117</v>
      </c>
      <c r="G761" s="4" t="s">
        <v>14</v>
      </c>
      <c r="H761" s="4" t="s">
        <v>14</v>
      </c>
    </row>
    <row r="762" spans="1:7">
      <c r="A762" t="n">
        <v>5675</v>
      </c>
      <c r="B762" s="51" t="n">
        <v>26</v>
      </c>
      <c r="C762" s="7" t="n">
        <v>0</v>
      </c>
      <c r="D762" s="7" t="n">
        <v>17</v>
      </c>
      <c r="E762" s="7" t="n">
        <v>53060</v>
      </c>
      <c r="F762" s="7" t="s">
        <v>118</v>
      </c>
      <c r="G762" s="7" t="n">
        <v>2</v>
      </c>
      <c r="H762" s="7" t="n">
        <v>0</v>
      </c>
    </row>
    <row r="763" spans="1:7">
      <c r="A763" t="s">
        <v>4</v>
      </c>
      <c r="B763" s="4" t="s">
        <v>5</v>
      </c>
    </row>
    <row r="764" spans="1:7">
      <c r="A764" t="n">
        <v>5704</v>
      </c>
      <c r="B764" s="52" t="n">
        <v>28</v>
      </c>
    </row>
    <row r="765" spans="1:7">
      <c r="A765" t="s">
        <v>4</v>
      </c>
      <c r="B765" s="4" t="s">
        <v>5</v>
      </c>
      <c r="C765" s="4" t="s">
        <v>10</v>
      </c>
      <c r="D765" s="4" t="s">
        <v>14</v>
      </c>
    </row>
    <row r="766" spans="1:7">
      <c r="A766" t="n">
        <v>5705</v>
      </c>
      <c r="B766" s="53" t="n">
        <v>89</v>
      </c>
      <c r="C766" s="7" t="n">
        <v>65533</v>
      </c>
      <c r="D766" s="7" t="n">
        <v>1</v>
      </c>
    </row>
    <row r="767" spans="1:7">
      <c r="A767" t="s">
        <v>4</v>
      </c>
      <c r="B767" s="4" t="s">
        <v>5</v>
      </c>
      <c r="C767" s="4" t="s">
        <v>14</v>
      </c>
      <c r="D767" s="41" t="s">
        <v>92</v>
      </c>
      <c r="E767" s="4" t="s">
        <v>5</v>
      </c>
      <c r="F767" s="4" t="s">
        <v>14</v>
      </c>
      <c r="G767" s="4" t="s">
        <v>10</v>
      </c>
      <c r="H767" s="41" t="s">
        <v>93</v>
      </c>
      <c r="I767" s="4" t="s">
        <v>14</v>
      </c>
      <c r="J767" s="4" t="s">
        <v>21</v>
      </c>
    </row>
    <row r="768" spans="1:7">
      <c r="A768" t="n">
        <v>5709</v>
      </c>
      <c r="B768" s="11" t="n">
        <v>5</v>
      </c>
      <c r="C768" s="7" t="n">
        <v>28</v>
      </c>
      <c r="D768" s="41" t="s">
        <v>3</v>
      </c>
      <c r="E768" s="31" t="n">
        <v>64</v>
      </c>
      <c r="F768" s="7" t="n">
        <v>5</v>
      </c>
      <c r="G768" s="7" t="n">
        <v>4</v>
      </c>
      <c r="H768" s="41" t="s">
        <v>3</v>
      </c>
      <c r="I768" s="7" t="n">
        <v>1</v>
      </c>
      <c r="J768" s="12" t="n">
        <f t="normal" ca="1">A782</f>
        <v>0</v>
      </c>
    </row>
    <row r="769" spans="1:10">
      <c r="A769" t="s">
        <v>4</v>
      </c>
      <c r="B769" s="4" t="s">
        <v>5</v>
      </c>
      <c r="C769" s="4" t="s">
        <v>14</v>
      </c>
      <c r="D769" s="4" t="s">
        <v>10</v>
      </c>
      <c r="E769" s="4" t="s">
        <v>6</v>
      </c>
    </row>
    <row r="770" spans="1:10">
      <c r="A770" t="n">
        <v>5720</v>
      </c>
      <c r="B770" s="47" t="n">
        <v>51</v>
      </c>
      <c r="C770" s="7" t="n">
        <v>4</v>
      </c>
      <c r="D770" s="7" t="n">
        <v>4</v>
      </c>
      <c r="E770" s="7" t="s">
        <v>119</v>
      </c>
    </row>
    <row r="771" spans="1:10">
      <c r="A771" t="s">
        <v>4</v>
      </c>
      <c r="B771" s="4" t="s">
        <v>5</v>
      </c>
      <c r="C771" s="4" t="s">
        <v>10</v>
      </c>
    </row>
    <row r="772" spans="1:10">
      <c r="A772" t="n">
        <v>5733</v>
      </c>
      <c r="B772" s="26" t="n">
        <v>16</v>
      </c>
      <c r="C772" s="7" t="n">
        <v>0</v>
      </c>
    </row>
    <row r="773" spans="1:10">
      <c r="A773" t="s">
        <v>4</v>
      </c>
      <c r="B773" s="4" t="s">
        <v>5</v>
      </c>
      <c r="C773" s="4" t="s">
        <v>10</v>
      </c>
      <c r="D773" s="4" t="s">
        <v>14</v>
      </c>
      <c r="E773" s="4" t="s">
        <v>9</v>
      </c>
      <c r="F773" s="4" t="s">
        <v>117</v>
      </c>
      <c r="G773" s="4" t="s">
        <v>14</v>
      </c>
      <c r="H773" s="4" t="s">
        <v>14</v>
      </c>
    </row>
    <row r="774" spans="1:10">
      <c r="A774" t="n">
        <v>5736</v>
      </c>
      <c r="B774" s="51" t="n">
        <v>26</v>
      </c>
      <c r="C774" s="7" t="n">
        <v>4</v>
      </c>
      <c r="D774" s="7" t="n">
        <v>17</v>
      </c>
      <c r="E774" s="7" t="n">
        <v>7447</v>
      </c>
      <c r="F774" s="7" t="s">
        <v>120</v>
      </c>
      <c r="G774" s="7" t="n">
        <v>2</v>
      </c>
      <c r="H774" s="7" t="n">
        <v>0</v>
      </c>
    </row>
    <row r="775" spans="1:10">
      <c r="A775" t="s">
        <v>4</v>
      </c>
      <c r="B775" s="4" t="s">
        <v>5</v>
      </c>
    </row>
    <row r="776" spans="1:10">
      <c r="A776" t="n">
        <v>5791</v>
      </c>
      <c r="B776" s="52" t="n">
        <v>28</v>
      </c>
    </row>
    <row r="777" spans="1:10">
      <c r="A777" t="s">
        <v>4</v>
      </c>
      <c r="B777" s="4" t="s">
        <v>5</v>
      </c>
      <c r="C777" s="4" t="s">
        <v>10</v>
      </c>
      <c r="D777" s="4" t="s">
        <v>14</v>
      </c>
    </row>
    <row r="778" spans="1:10">
      <c r="A778" t="n">
        <v>5792</v>
      </c>
      <c r="B778" s="53" t="n">
        <v>89</v>
      </c>
      <c r="C778" s="7" t="n">
        <v>65533</v>
      </c>
      <c r="D778" s="7" t="n">
        <v>1</v>
      </c>
    </row>
    <row r="779" spans="1:10">
      <c r="A779" t="s">
        <v>4</v>
      </c>
      <c r="B779" s="4" t="s">
        <v>5</v>
      </c>
      <c r="C779" s="4" t="s">
        <v>21</v>
      </c>
    </row>
    <row r="780" spans="1:10">
      <c r="A780" t="n">
        <v>5796</v>
      </c>
      <c r="B780" s="15" t="n">
        <v>3</v>
      </c>
      <c r="C780" s="12" t="n">
        <f t="normal" ca="1">A794</f>
        <v>0</v>
      </c>
    </row>
    <row r="781" spans="1:10">
      <c r="A781" t="s">
        <v>4</v>
      </c>
      <c r="B781" s="4" t="s">
        <v>5</v>
      </c>
      <c r="C781" s="4" t="s">
        <v>14</v>
      </c>
      <c r="D781" s="41" t="s">
        <v>92</v>
      </c>
      <c r="E781" s="4" t="s">
        <v>5</v>
      </c>
      <c r="F781" s="4" t="s">
        <v>14</v>
      </c>
      <c r="G781" s="4" t="s">
        <v>10</v>
      </c>
      <c r="H781" s="41" t="s">
        <v>93</v>
      </c>
      <c r="I781" s="4" t="s">
        <v>14</v>
      </c>
      <c r="J781" s="4" t="s">
        <v>21</v>
      </c>
    </row>
    <row r="782" spans="1:10">
      <c r="A782" t="n">
        <v>5801</v>
      </c>
      <c r="B782" s="11" t="n">
        <v>5</v>
      </c>
      <c r="C782" s="7" t="n">
        <v>28</v>
      </c>
      <c r="D782" s="41" t="s">
        <v>3</v>
      </c>
      <c r="E782" s="31" t="n">
        <v>64</v>
      </c>
      <c r="F782" s="7" t="n">
        <v>5</v>
      </c>
      <c r="G782" s="7" t="n">
        <v>1</v>
      </c>
      <c r="H782" s="41" t="s">
        <v>3</v>
      </c>
      <c r="I782" s="7" t="n">
        <v>1</v>
      </c>
      <c r="J782" s="12" t="n">
        <f t="normal" ca="1">A794</f>
        <v>0</v>
      </c>
    </row>
    <row r="783" spans="1:10">
      <c r="A783" t="s">
        <v>4</v>
      </c>
      <c r="B783" s="4" t="s">
        <v>5</v>
      </c>
      <c r="C783" s="4" t="s">
        <v>14</v>
      </c>
      <c r="D783" s="4" t="s">
        <v>10</v>
      </c>
      <c r="E783" s="4" t="s">
        <v>6</v>
      </c>
    </row>
    <row r="784" spans="1:10">
      <c r="A784" t="n">
        <v>5812</v>
      </c>
      <c r="B784" s="47" t="n">
        <v>51</v>
      </c>
      <c r="C784" s="7" t="n">
        <v>4</v>
      </c>
      <c r="D784" s="7" t="n">
        <v>1</v>
      </c>
      <c r="E784" s="7" t="s">
        <v>119</v>
      </c>
    </row>
    <row r="785" spans="1:10">
      <c r="A785" t="s">
        <v>4</v>
      </c>
      <c r="B785" s="4" t="s">
        <v>5</v>
      </c>
      <c r="C785" s="4" t="s">
        <v>10</v>
      </c>
    </row>
    <row r="786" spans="1:10">
      <c r="A786" t="n">
        <v>5825</v>
      </c>
      <c r="B786" s="26" t="n">
        <v>16</v>
      </c>
      <c r="C786" s="7" t="n">
        <v>0</v>
      </c>
    </row>
    <row r="787" spans="1:10">
      <c r="A787" t="s">
        <v>4</v>
      </c>
      <c r="B787" s="4" t="s">
        <v>5</v>
      </c>
      <c r="C787" s="4" t="s">
        <v>10</v>
      </c>
      <c r="D787" s="4" t="s">
        <v>14</v>
      </c>
      <c r="E787" s="4" t="s">
        <v>9</v>
      </c>
      <c r="F787" s="4" t="s">
        <v>117</v>
      </c>
      <c r="G787" s="4" t="s">
        <v>14</v>
      </c>
      <c r="H787" s="4" t="s">
        <v>14</v>
      </c>
    </row>
    <row r="788" spans="1:10">
      <c r="A788" t="n">
        <v>5828</v>
      </c>
      <c r="B788" s="51" t="n">
        <v>26</v>
      </c>
      <c r="C788" s="7" t="n">
        <v>1</v>
      </c>
      <c r="D788" s="7" t="n">
        <v>17</v>
      </c>
      <c r="E788" s="7" t="n">
        <v>1452</v>
      </c>
      <c r="F788" s="7" t="s">
        <v>120</v>
      </c>
      <c r="G788" s="7" t="n">
        <v>2</v>
      </c>
      <c r="H788" s="7" t="n">
        <v>0</v>
      </c>
    </row>
    <row r="789" spans="1:10">
      <c r="A789" t="s">
        <v>4</v>
      </c>
      <c r="B789" s="4" t="s">
        <v>5</v>
      </c>
    </row>
    <row r="790" spans="1:10">
      <c r="A790" t="n">
        <v>5883</v>
      </c>
      <c r="B790" s="52" t="n">
        <v>28</v>
      </c>
    </row>
    <row r="791" spans="1:10">
      <c r="A791" t="s">
        <v>4</v>
      </c>
      <c r="B791" s="4" t="s">
        <v>5</v>
      </c>
      <c r="C791" s="4" t="s">
        <v>10</v>
      </c>
      <c r="D791" s="4" t="s">
        <v>14</v>
      </c>
    </row>
    <row r="792" spans="1:10">
      <c r="A792" t="n">
        <v>5884</v>
      </c>
      <c r="B792" s="53" t="n">
        <v>89</v>
      </c>
      <c r="C792" s="7" t="n">
        <v>65533</v>
      </c>
      <c r="D792" s="7" t="n">
        <v>1</v>
      </c>
    </row>
    <row r="793" spans="1:10">
      <c r="A793" t="s">
        <v>4</v>
      </c>
      <c r="B793" s="4" t="s">
        <v>5</v>
      </c>
      <c r="C793" s="4" t="s">
        <v>14</v>
      </c>
      <c r="D793" s="41" t="s">
        <v>92</v>
      </c>
      <c r="E793" s="4" t="s">
        <v>5</v>
      </c>
      <c r="F793" s="4" t="s">
        <v>14</v>
      </c>
      <c r="G793" s="4" t="s">
        <v>10</v>
      </c>
      <c r="H793" s="41" t="s">
        <v>93</v>
      </c>
      <c r="I793" s="4" t="s">
        <v>14</v>
      </c>
      <c r="J793" s="4" t="s">
        <v>21</v>
      </c>
    </row>
    <row r="794" spans="1:10">
      <c r="A794" t="n">
        <v>5888</v>
      </c>
      <c r="B794" s="11" t="n">
        <v>5</v>
      </c>
      <c r="C794" s="7" t="n">
        <v>28</v>
      </c>
      <c r="D794" s="41" t="s">
        <v>3</v>
      </c>
      <c r="E794" s="31" t="n">
        <v>64</v>
      </c>
      <c r="F794" s="7" t="n">
        <v>5</v>
      </c>
      <c r="G794" s="7" t="n">
        <v>6</v>
      </c>
      <c r="H794" s="41" t="s">
        <v>3</v>
      </c>
      <c r="I794" s="7" t="n">
        <v>1</v>
      </c>
      <c r="J794" s="12" t="n">
        <f t="normal" ca="1">A808</f>
        <v>0</v>
      </c>
    </row>
    <row r="795" spans="1:10">
      <c r="A795" t="s">
        <v>4</v>
      </c>
      <c r="B795" s="4" t="s">
        <v>5</v>
      </c>
      <c r="C795" s="4" t="s">
        <v>14</v>
      </c>
      <c r="D795" s="4" t="s">
        <v>10</v>
      </c>
      <c r="E795" s="4" t="s">
        <v>6</v>
      </c>
    </row>
    <row r="796" spans="1:10">
      <c r="A796" t="n">
        <v>5899</v>
      </c>
      <c r="B796" s="47" t="n">
        <v>51</v>
      </c>
      <c r="C796" s="7" t="n">
        <v>4</v>
      </c>
      <c r="D796" s="7" t="n">
        <v>6</v>
      </c>
      <c r="E796" s="7" t="s">
        <v>121</v>
      </c>
    </row>
    <row r="797" spans="1:10">
      <c r="A797" t="s">
        <v>4</v>
      </c>
      <c r="B797" s="4" t="s">
        <v>5</v>
      </c>
      <c r="C797" s="4" t="s">
        <v>10</v>
      </c>
    </row>
    <row r="798" spans="1:10">
      <c r="A798" t="n">
        <v>5912</v>
      </c>
      <c r="B798" s="26" t="n">
        <v>16</v>
      </c>
      <c r="C798" s="7" t="n">
        <v>0</v>
      </c>
    </row>
    <row r="799" spans="1:10">
      <c r="A799" t="s">
        <v>4</v>
      </c>
      <c r="B799" s="4" t="s">
        <v>5</v>
      </c>
      <c r="C799" s="4" t="s">
        <v>10</v>
      </c>
      <c r="D799" s="4" t="s">
        <v>14</v>
      </c>
      <c r="E799" s="4" t="s">
        <v>9</v>
      </c>
      <c r="F799" s="4" t="s">
        <v>117</v>
      </c>
      <c r="G799" s="4" t="s">
        <v>14</v>
      </c>
      <c r="H799" s="4" t="s">
        <v>14</v>
      </c>
    </row>
    <row r="800" spans="1:10">
      <c r="A800" t="n">
        <v>5915</v>
      </c>
      <c r="B800" s="51" t="n">
        <v>26</v>
      </c>
      <c r="C800" s="7" t="n">
        <v>6</v>
      </c>
      <c r="D800" s="7" t="n">
        <v>17</v>
      </c>
      <c r="E800" s="7" t="n">
        <v>8473</v>
      </c>
      <c r="F800" s="7" t="s">
        <v>122</v>
      </c>
      <c r="G800" s="7" t="n">
        <v>2</v>
      </c>
      <c r="H800" s="7" t="n">
        <v>0</v>
      </c>
    </row>
    <row r="801" spans="1:10">
      <c r="A801" t="s">
        <v>4</v>
      </c>
      <c r="B801" s="4" t="s">
        <v>5</v>
      </c>
    </row>
    <row r="802" spans="1:10">
      <c r="A802" t="n">
        <v>6008</v>
      </c>
      <c r="B802" s="52" t="n">
        <v>28</v>
      </c>
    </row>
    <row r="803" spans="1:10">
      <c r="A803" t="s">
        <v>4</v>
      </c>
      <c r="B803" s="4" t="s">
        <v>5</v>
      </c>
      <c r="C803" s="4" t="s">
        <v>10</v>
      </c>
      <c r="D803" s="4" t="s">
        <v>14</v>
      </c>
    </row>
    <row r="804" spans="1:10">
      <c r="A804" t="n">
        <v>6009</v>
      </c>
      <c r="B804" s="53" t="n">
        <v>89</v>
      </c>
      <c r="C804" s="7" t="n">
        <v>65533</v>
      </c>
      <c r="D804" s="7" t="n">
        <v>1</v>
      </c>
    </row>
    <row r="805" spans="1:10">
      <c r="A805" t="s">
        <v>4</v>
      </c>
      <c r="B805" s="4" t="s">
        <v>5</v>
      </c>
      <c r="C805" s="4" t="s">
        <v>21</v>
      </c>
    </row>
    <row r="806" spans="1:10">
      <c r="A806" t="n">
        <v>6013</v>
      </c>
      <c r="B806" s="15" t="n">
        <v>3</v>
      </c>
      <c r="C806" s="12" t="n">
        <f t="normal" ca="1">A820</f>
        <v>0</v>
      </c>
    </row>
    <row r="807" spans="1:10">
      <c r="A807" t="s">
        <v>4</v>
      </c>
      <c r="B807" s="4" t="s">
        <v>5</v>
      </c>
      <c r="C807" s="4" t="s">
        <v>14</v>
      </c>
      <c r="D807" s="41" t="s">
        <v>92</v>
      </c>
      <c r="E807" s="4" t="s">
        <v>5</v>
      </c>
      <c r="F807" s="4" t="s">
        <v>14</v>
      </c>
      <c r="G807" s="4" t="s">
        <v>10</v>
      </c>
      <c r="H807" s="41" t="s">
        <v>93</v>
      </c>
      <c r="I807" s="4" t="s">
        <v>14</v>
      </c>
      <c r="J807" s="4" t="s">
        <v>21</v>
      </c>
    </row>
    <row r="808" spans="1:10">
      <c r="A808" t="n">
        <v>6018</v>
      </c>
      <c r="B808" s="11" t="n">
        <v>5</v>
      </c>
      <c r="C808" s="7" t="n">
        <v>28</v>
      </c>
      <c r="D808" s="41" t="s">
        <v>3</v>
      </c>
      <c r="E808" s="31" t="n">
        <v>64</v>
      </c>
      <c r="F808" s="7" t="n">
        <v>5</v>
      </c>
      <c r="G808" s="7" t="n">
        <v>3</v>
      </c>
      <c r="H808" s="41" t="s">
        <v>3</v>
      </c>
      <c r="I808" s="7" t="n">
        <v>1</v>
      </c>
      <c r="J808" s="12" t="n">
        <f t="normal" ca="1">A820</f>
        <v>0</v>
      </c>
    </row>
    <row r="809" spans="1:10">
      <c r="A809" t="s">
        <v>4</v>
      </c>
      <c r="B809" s="4" t="s">
        <v>5</v>
      </c>
      <c r="C809" s="4" t="s">
        <v>14</v>
      </c>
      <c r="D809" s="4" t="s">
        <v>10</v>
      </c>
      <c r="E809" s="4" t="s">
        <v>6</v>
      </c>
    </row>
    <row r="810" spans="1:10">
      <c r="A810" t="n">
        <v>6029</v>
      </c>
      <c r="B810" s="47" t="n">
        <v>51</v>
      </c>
      <c r="C810" s="7" t="n">
        <v>4</v>
      </c>
      <c r="D810" s="7" t="n">
        <v>3</v>
      </c>
      <c r="E810" s="7" t="s">
        <v>121</v>
      </c>
    </row>
    <row r="811" spans="1:10">
      <c r="A811" t="s">
        <v>4</v>
      </c>
      <c r="B811" s="4" t="s">
        <v>5</v>
      </c>
      <c r="C811" s="4" t="s">
        <v>10</v>
      </c>
    </row>
    <row r="812" spans="1:10">
      <c r="A812" t="n">
        <v>6042</v>
      </c>
      <c r="B812" s="26" t="n">
        <v>16</v>
      </c>
      <c r="C812" s="7" t="n">
        <v>0</v>
      </c>
    </row>
    <row r="813" spans="1:10">
      <c r="A813" t="s">
        <v>4</v>
      </c>
      <c r="B813" s="4" t="s">
        <v>5</v>
      </c>
      <c r="C813" s="4" t="s">
        <v>10</v>
      </c>
      <c r="D813" s="4" t="s">
        <v>14</v>
      </c>
      <c r="E813" s="4" t="s">
        <v>9</v>
      </c>
      <c r="F813" s="4" t="s">
        <v>117</v>
      </c>
      <c r="G813" s="4" t="s">
        <v>14</v>
      </c>
      <c r="H813" s="4" t="s">
        <v>14</v>
      </c>
    </row>
    <row r="814" spans="1:10">
      <c r="A814" t="n">
        <v>6045</v>
      </c>
      <c r="B814" s="51" t="n">
        <v>26</v>
      </c>
      <c r="C814" s="7" t="n">
        <v>3</v>
      </c>
      <c r="D814" s="7" t="n">
        <v>17</v>
      </c>
      <c r="E814" s="7" t="n">
        <v>2431</v>
      </c>
      <c r="F814" s="7" t="s">
        <v>123</v>
      </c>
      <c r="G814" s="7" t="n">
        <v>2</v>
      </c>
      <c r="H814" s="7" t="n">
        <v>0</v>
      </c>
    </row>
    <row r="815" spans="1:10">
      <c r="A815" t="s">
        <v>4</v>
      </c>
      <c r="B815" s="4" t="s">
        <v>5</v>
      </c>
    </row>
    <row r="816" spans="1:10">
      <c r="A816" t="n">
        <v>6104</v>
      </c>
      <c r="B816" s="52" t="n">
        <v>28</v>
      </c>
    </row>
    <row r="817" spans="1:10">
      <c r="A817" t="s">
        <v>4</v>
      </c>
      <c r="B817" s="4" t="s">
        <v>5</v>
      </c>
      <c r="C817" s="4" t="s">
        <v>10</v>
      </c>
      <c r="D817" s="4" t="s">
        <v>14</v>
      </c>
    </row>
    <row r="818" spans="1:10">
      <c r="A818" t="n">
        <v>6105</v>
      </c>
      <c r="B818" s="53" t="n">
        <v>89</v>
      </c>
      <c r="C818" s="7" t="n">
        <v>65533</v>
      </c>
      <c r="D818" s="7" t="n">
        <v>1</v>
      </c>
    </row>
    <row r="819" spans="1:10">
      <c r="A819" t="s">
        <v>4</v>
      </c>
      <c r="B819" s="4" t="s">
        <v>5</v>
      </c>
      <c r="C819" s="4" t="s">
        <v>14</v>
      </c>
      <c r="D819" s="41" t="s">
        <v>92</v>
      </c>
      <c r="E819" s="4" t="s">
        <v>5</v>
      </c>
      <c r="F819" s="4" t="s">
        <v>14</v>
      </c>
      <c r="G819" s="4" t="s">
        <v>10</v>
      </c>
      <c r="H819" s="41" t="s">
        <v>93</v>
      </c>
      <c r="I819" s="4" t="s">
        <v>14</v>
      </c>
      <c r="J819" s="4" t="s">
        <v>21</v>
      </c>
    </row>
    <row r="820" spans="1:10">
      <c r="A820" t="n">
        <v>6109</v>
      </c>
      <c r="B820" s="11" t="n">
        <v>5</v>
      </c>
      <c r="C820" s="7" t="n">
        <v>28</v>
      </c>
      <c r="D820" s="41" t="s">
        <v>3</v>
      </c>
      <c r="E820" s="31" t="n">
        <v>64</v>
      </c>
      <c r="F820" s="7" t="n">
        <v>5</v>
      </c>
      <c r="G820" s="7" t="n">
        <v>2</v>
      </c>
      <c r="H820" s="41" t="s">
        <v>3</v>
      </c>
      <c r="I820" s="7" t="n">
        <v>1</v>
      </c>
      <c r="J820" s="12" t="n">
        <f t="normal" ca="1">A834</f>
        <v>0</v>
      </c>
    </row>
    <row r="821" spans="1:10">
      <c r="A821" t="s">
        <v>4</v>
      </c>
      <c r="B821" s="4" t="s">
        <v>5</v>
      </c>
      <c r="C821" s="4" t="s">
        <v>14</v>
      </c>
      <c r="D821" s="4" t="s">
        <v>10</v>
      </c>
      <c r="E821" s="4" t="s">
        <v>6</v>
      </c>
    </row>
    <row r="822" spans="1:10">
      <c r="A822" t="n">
        <v>6120</v>
      </c>
      <c r="B822" s="47" t="n">
        <v>51</v>
      </c>
      <c r="C822" s="7" t="n">
        <v>4</v>
      </c>
      <c r="D822" s="7" t="n">
        <v>2</v>
      </c>
      <c r="E822" s="7" t="s">
        <v>124</v>
      </c>
    </row>
    <row r="823" spans="1:10">
      <c r="A823" t="s">
        <v>4</v>
      </c>
      <c r="B823" s="4" t="s">
        <v>5</v>
      </c>
      <c r="C823" s="4" t="s">
        <v>10</v>
      </c>
    </row>
    <row r="824" spans="1:10">
      <c r="A824" t="n">
        <v>6134</v>
      </c>
      <c r="B824" s="26" t="n">
        <v>16</v>
      </c>
      <c r="C824" s="7" t="n">
        <v>0</v>
      </c>
    </row>
    <row r="825" spans="1:10">
      <c r="A825" t="s">
        <v>4</v>
      </c>
      <c r="B825" s="4" t="s">
        <v>5</v>
      </c>
      <c r="C825" s="4" t="s">
        <v>10</v>
      </c>
      <c r="D825" s="4" t="s">
        <v>14</v>
      </c>
      <c r="E825" s="4" t="s">
        <v>9</v>
      </c>
      <c r="F825" s="4" t="s">
        <v>117</v>
      </c>
      <c r="G825" s="4" t="s">
        <v>14</v>
      </c>
      <c r="H825" s="4" t="s">
        <v>14</v>
      </c>
    </row>
    <row r="826" spans="1:10">
      <c r="A826" t="n">
        <v>6137</v>
      </c>
      <c r="B826" s="51" t="n">
        <v>26</v>
      </c>
      <c r="C826" s="7" t="n">
        <v>2</v>
      </c>
      <c r="D826" s="7" t="n">
        <v>17</v>
      </c>
      <c r="E826" s="7" t="n">
        <v>6458</v>
      </c>
      <c r="F826" s="7" t="s">
        <v>125</v>
      </c>
      <c r="G826" s="7" t="n">
        <v>2</v>
      </c>
      <c r="H826" s="7" t="n">
        <v>0</v>
      </c>
    </row>
    <row r="827" spans="1:10">
      <c r="A827" t="s">
        <v>4</v>
      </c>
      <c r="B827" s="4" t="s">
        <v>5</v>
      </c>
    </row>
    <row r="828" spans="1:10">
      <c r="A828" t="n">
        <v>6193</v>
      </c>
      <c r="B828" s="52" t="n">
        <v>28</v>
      </c>
    </row>
    <row r="829" spans="1:10">
      <c r="A829" t="s">
        <v>4</v>
      </c>
      <c r="B829" s="4" t="s">
        <v>5</v>
      </c>
      <c r="C829" s="4" t="s">
        <v>10</v>
      </c>
      <c r="D829" s="4" t="s">
        <v>14</v>
      </c>
    </row>
    <row r="830" spans="1:10">
      <c r="A830" t="n">
        <v>6194</v>
      </c>
      <c r="B830" s="53" t="n">
        <v>89</v>
      </c>
      <c r="C830" s="7" t="n">
        <v>65533</v>
      </c>
      <c r="D830" s="7" t="n">
        <v>1</v>
      </c>
    </row>
    <row r="831" spans="1:10">
      <c r="A831" t="s">
        <v>4</v>
      </c>
      <c r="B831" s="4" t="s">
        <v>5</v>
      </c>
      <c r="C831" s="4" t="s">
        <v>21</v>
      </c>
    </row>
    <row r="832" spans="1:10">
      <c r="A832" t="n">
        <v>6198</v>
      </c>
      <c r="B832" s="15" t="n">
        <v>3</v>
      </c>
      <c r="C832" s="12" t="n">
        <f t="normal" ca="1">A846</f>
        <v>0</v>
      </c>
    </row>
    <row r="833" spans="1:10">
      <c r="A833" t="s">
        <v>4</v>
      </c>
      <c r="B833" s="4" t="s">
        <v>5</v>
      </c>
      <c r="C833" s="4" t="s">
        <v>14</v>
      </c>
      <c r="D833" s="41" t="s">
        <v>92</v>
      </c>
      <c r="E833" s="4" t="s">
        <v>5</v>
      </c>
      <c r="F833" s="4" t="s">
        <v>14</v>
      </c>
      <c r="G833" s="4" t="s">
        <v>10</v>
      </c>
      <c r="H833" s="41" t="s">
        <v>93</v>
      </c>
      <c r="I833" s="4" t="s">
        <v>14</v>
      </c>
      <c r="J833" s="4" t="s">
        <v>21</v>
      </c>
    </row>
    <row r="834" spans="1:10">
      <c r="A834" t="n">
        <v>6203</v>
      </c>
      <c r="B834" s="11" t="n">
        <v>5</v>
      </c>
      <c r="C834" s="7" t="n">
        <v>28</v>
      </c>
      <c r="D834" s="41" t="s">
        <v>3</v>
      </c>
      <c r="E834" s="31" t="n">
        <v>64</v>
      </c>
      <c r="F834" s="7" t="n">
        <v>5</v>
      </c>
      <c r="G834" s="7" t="n">
        <v>9</v>
      </c>
      <c r="H834" s="41" t="s">
        <v>3</v>
      </c>
      <c r="I834" s="7" t="n">
        <v>1</v>
      </c>
      <c r="J834" s="12" t="n">
        <f t="normal" ca="1">A846</f>
        <v>0</v>
      </c>
    </row>
    <row r="835" spans="1:10">
      <c r="A835" t="s">
        <v>4</v>
      </c>
      <c r="B835" s="4" t="s">
        <v>5</v>
      </c>
      <c r="C835" s="4" t="s">
        <v>14</v>
      </c>
      <c r="D835" s="4" t="s">
        <v>10</v>
      </c>
      <c r="E835" s="4" t="s">
        <v>6</v>
      </c>
    </row>
    <row r="836" spans="1:10">
      <c r="A836" t="n">
        <v>6214</v>
      </c>
      <c r="B836" s="47" t="n">
        <v>51</v>
      </c>
      <c r="C836" s="7" t="n">
        <v>4</v>
      </c>
      <c r="D836" s="7" t="n">
        <v>9</v>
      </c>
      <c r="E836" s="7" t="s">
        <v>124</v>
      </c>
    </row>
    <row r="837" spans="1:10">
      <c r="A837" t="s">
        <v>4</v>
      </c>
      <c r="B837" s="4" t="s">
        <v>5</v>
      </c>
      <c r="C837" s="4" t="s">
        <v>10</v>
      </c>
    </row>
    <row r="838" spans="1:10">
      <c r="A838" t="n">
        <v>6228</v>
      </c>
      <c r="B838" s="26" t="n">
        <v>16</v>
      </c>
      <c r="C838" s="7" t="n">
        <v>0</v>
      </c>
    </row>
    <row r="839" spans="1:10">
      <c r="A839" t="s">
        <v>4</v>
      </c>
      <c r="B839" s="4" t="s">
        <v>5</v>
      </c>
      <c r="C839" s="4" t="s">
        <v>10</v>
      </c>
      <c r="D839" s="4" t="s">
        <v>14</v>
      </c>
      <c r="E839" s="4" t="s">
        <v>9</v>
      </c>
      <c r="F839" s="4" t="s">
        <v>117</v>
      </c>
      <c r="G839" s="4" t="s">
        <v>14</v>
      </c>
      <c r="H839" s="4" t="s">
        <v>14</v>
      </c>
    </row>
    <row r="840" spans="1:10">
      <c r="A840" t="n">
        <v>6231</v>
      </c>
      <c r="B840" s="51" t="n">
        <v>26</v>
      </c>
      <c r="C840" s="7" t="n">
        <v>9</v>
      </c>
      <c r="D840" s="7" t="n">
        <v>17</v>
      </c>
      <c r="E840" s="7" t="n">
        <v>5402</v>
      </c>
      <c r="F840" s="7" t="s">
        <v>125</v>
      </c>
      <c r="G840" s="7" t="n">
        <v>2</v>
      </c>
      <c r="H840" s="7" t="n">
        <v>0</v>
      </c>
    </row>
    <row r="841" spans="1:10">
      <c r="A841" t="s">
        <v>4</v>
      </c>
      <c r="B841" s="4" t="s">
        <v>5</v>
      </c>
    </row>
    <row r="842" spans="1:10">
      <c r="A842" t="n">
        <v>6287</v>
      </c>
      <c r="B842" s="52" t="n">
        <v>28</v>
      </c>
    </row>
    <row r="843" spans="1:10">
      <c r="A843" t="s">
        <v>4</v>
      </c>
      <c r="B843" s="4" t="s">
        <v>5</v>
      </c>
      <c r="C843" s="4" t="s">
        <v>10</v>
      </c>
      <c r="D843" s="4" t="s">
        <v>14</v>
      </c>
    </row>
    <row r="844" spans="1:10">
      <c r="A844" t="n">
        <v>6288</v>
      </c>
      <c r="B844" s="53" t="n">
        <v>89</v>
      </c>
      <c r="C844" s="7" t="n">
        <v>65533</v>
      </c>
      <c r="D844" s="7" t="n">
        <v>1</v>
      </c>
    </row>
    <row r="845" spans="1:10">
      <c r="A845" t="s">
        <v>4</v>
      </c>
      <c r="B845" s="4" t="s">
        <v>5</v>
      </c>
      <c r="C845" s="4" t="s">
        <v>14</v>
      </c>
      <c r="D845" s="4" t="s">
        <v>10</v>
      </c>
      <c r="E845" s="4" t="s">
        <v>14</v>
      </c>
    </row>
    <row r="846" spans="1:10">
      <c r="A846" t="n">
        <v>6292</v>
      </c>
      <c r="B846" s="13" t="n">
        <v>49</v>
      </c>
      <c r="C846" s="7" t="n">
        <v>1</v>
      </c>
      <c r="D846" s="7" t="n">
        <v>4000</v>
      </c>
      <c r="E846" s="7" t="n">
        <v>0</v>
      </c>
    </row>
    <row r="847" spans="1:10">
      <c r="A847" t="s">
        <v>4</v>
      </c>
      <c r="B847" s="4" t="s">
        <v>5</v>
      </c>
      <c r="C847" s="4" t="s">
        <v>14</v>
      </c>
      <c r="D847" s="4" t="s">
        <v>10</v>
      </c>
      <c r="E847" s="4" t="s">
        <v>6</v>
      </c>
      <c r="F847" s="4" t="s">
        <v>6</v>
      </c>
      <c r="G847" s="4" t="s">
        <v>6</v>
      </c>
      <c r="H847" s="4" t="s">
        <v>6</v>
      </c>
    </row>
    <row r="848" spans="1:10">
      <c r="A848" t="n">
        <v>6297</v>
      </c>
      <c r="B848" s="47" t="n">
        <v>51</v>
      </c>
      <c r="C848" s="7" t="n">
        <v>3</v>
      </c>
      <c r="D848" s="7" t="n">
        <v>0</v>
      </c>
      <c r="E848" s="7" t="s">
        <v>126</v>
      </c>
      <c r="F848" s="7" t="s">
        <v>113</v>
      </c>
      <c r="G848" s="7" t="s">
        <v>114</v>
      </c>
      <c r="H848" s="7" t="s">
        <v>115</v>
      </c>
    </row>
    <row r="849" spans="1:10">
      <c r="A849" t="s">
        <v>4</v>
      </c>
      <c r="B849" s="4" t="s">
        <v>5</v>
      </c>
      <c r="C849" s="4" t="s">
        <v>10</v>
      </c>
      <c r="D849" s="4" t="s">
        <v>14</v>
      </c>
      <c r="E849" s="4" t="s">
        <v>20</v>
      </c>
      <c r="F849" s="4" t="s">
        <v>10</v>
      </c>
    </row>
    <row r="850" spans="1:10">
      <c r="A850" t="n">
        <v>6310</v>
      </c>
      <c r="B850" s="54" t="n">
        <v>59</v>
      </c>
      <c r="C850" s="7" t="n">
        <v>0</v>
      </c>
      <c r="D850" s="7" t="n">
        <v>1</v>
      </c>
      <c r="E850" s="7" t="n">
        <v>0.150000005960464</v>
      </c>
      <c r="F850" s="7" t="n">
        <v>0</v>
      </c>
    </row>
    <row r="851" spans="1:10">
      <c r="A851" t="s">
        <v>4</v>
      </c>
      <c r="B851" s="4" t="s">
        <v>5</v>
      </c>
      <c r="C851" s="4" t="s">
        <v>14</v>
      </c>
      <c r="D851" s="41" t="s">
        <v>92</v>
      </c>
      <c r="E851" s="4" t="s">
        <v>5</v>
      </c>
      <c r="F851" s="4" t="s">
        <v>14</v>
      </c>
      <c r="G851" s="4" t="s">
        <v>10</v>
      </c>
      <c r="H851" s="41" t="s">
        <v>93</v>
      </c>
      <c r="I851" s="4" t="s">
        <v>14</v>
      </c>
      <c r="J851" s="4" t="s">
        <v>21</v>
      </c>
    </row>
    <row r="852" spans="1:10">
      <c r="A852" t="n">
        <v>6320</v>
      </c>
      <c r="B852" s="11" t="n">
        <v>5</v>
      </c>
      <c r="C852" s="7" t="n">
        <v>28</v>
      </c>
      <c r="D852" s="41" t="s">
        <v>3</v>
      </c>
      <c r="E852" s="31" t="n">
        <v>64</v>
      </c>
      <c r="F852" s="7" t="n">
        <v>5</v>
      </c>
      <c r="G852" s="7" t="n">
        <v>11</v>
      </c>
      <c r="H852" s="41" t="s">
        <v>3</v>
      </c>
      <c r="I852" s="7" t="n">
        <v>1</v>
      </c>
      <c r="J852" s="12" t="n">
        <f t="normal" ca="1">A860</f>
        <v>0</v>
      </c>
    </row>
    <row r="853" spans="1:10">
      <c r="A853" t="s">
        <v>4</v>
      </c>
      <c r="B853" s="4" t="s">
        <v>5</v>
      </c>
      <c r="C853" s="4" t="s">
        <v>10</v>
      </c>
    </row>
    <row r="854" spans="1:10">
      <c r="A854" t="n">
        <v>6331</v>
      </c>
      <c r="B854" s="26" t="n">
        <v>16</v>
      </c>
      <c r="C854" s="7" t="n">
        <v>50</v>
      </c>
    </row>
    <row r="855" spans="1:10">
      <c r="A855" t="s">
        <v>4</v>
      </c>
      <c r="B855" s="4" t="s">
        <v>5</v>
      </c>
      <c r="C855" s="4" t="s">
        <v>14</v>
      </c>
      <c r="D855" s="4" t="s">
        <v>10</v>
      </c>
      <c r="E855" s="4" t="s">
        <v>6</v>
      </c>
      <c r="F855" s="4" t="s">
        <v>6</v>
      </c>
      <c r="G855" s="4" t="s">
        <v>6</v>
      </c>
      <c r="H855" s="4" t="s">
        <v>6</v>
      </c>
    </row>
    <row r="856" spans="1:10">
      <c r="A856" t="n">
        <v>6334</v>
      </c>
      <c r="B856" s="47" t="n">
        <v>51</v>
      </c>
      <c r="C856" s="7" t="n">
        <v>3</v>
      </c>
      <c r="D856" s="7" t="n">
        <v>11</v>
      </c>
      <c r="E856" s="7" t="s">
        <v>126</v>
      </c>
      <c r="F856" s="7" t="s">
        <v>127</v>
      </c>
      <c r="G856" s="7" t="s">
        <v>114</v>
      </c>
      <c r="H856" s="7" t="s">
        <v>115</v>
      </c>
    </row>
    <row r="857" spans="1:10">
      <c r="A857" t="s">
        <v>4</v>
      </c>
      <c r="B857" s="4" t="s">
        <v>5</v>
      </c>
      <c r="C857" s="4" t="s">
        <v>10</v>
      </c>
      <c r="D857" s="4" t="s">
        <v>14</v>
      </c>
      <c r="E857" s="4" t="s">
        <v>20</v>
      </c>
      <c r="F857" s="4" t="s">
        <v>10</v>
      </c>
    </row>
    <row r="858" spans="1:10">
      <c r="A858" t="n">
        <v>6347</v>
      </c>
      <c r="B858" s="54" t="n">
        <v>59</v>
      </c>
      <c r="C858" s="7" t="n">
        <v>11</v>
      </c>
      <c r="D858" s="7" t="n">
        <v>1</v>
      </c>
      <c r="E858" s="7" t="n">
        <v>0.150000005960464</v>
      </c>
      <c r="F858" s="7" t="n">
        <v>0</v>
      </c>
    </row>
    <row r="859" spans="1:10">
      <c r="A859" t="s">
        <v>4</v>
      </c>
      <c r="B859" s="4" t="s">
        <v>5</v>
      </c>
      <c r="C859" s="4" t="s">
        <v>14</v>
      </c>
      <c r="D859" s="41" t="s">
        <v>92</v>
      </c>
      <c r="E859" s="4" t="s">
        <v>5</v>
      </c>
      <c r="F859" s="4" t="s">
        <v>14</v>
      </c>
      <c r="G859" s="4" t="s">
        <v>10</v>
      </c>
      <c r="H859" s="41" t="s">
        <v>93</v>
      </c>
      <c r="I859" s="4" t="s">
        <v>14</v>
      </c>
      <c r="J859" s="4" t="s">
        <v>21</v>
      </c>
    </row>
    <row r="860" spans="1:10">
      <c r="A860" t="n">
        <v>6357</v>
      </c>
      <c r="B860" s="11" t="n">
        <v>5</v>
      </c>
      <c r="C860" s="7" t="n">
        <v>28</v>
      </c>
      <c r="D860" s="41" t="s">
        <v>3</v>
      </c>
      <c r="E860" s="31" t="n">
        <v>64</v>
      </c>
      <c r="F860" s="7" t="n">
        <v>5</v>
      </c>
      <c r="G860" s="7" t="n">
        <v>7</v>
      </c>
      <c r="H860" s="41" t="s">
        <v>3</v>
      </c>
      <c r="I860" s="7" t="n">
        <v>1</v>
      </c>
      <c r="J860" s="12" t="n">
        <f t="normal" ca="1">A868</f>
        <v>0</v>
      </c>
    </row>
    <row r="861" spans="1:10">
      <c r="A861" t="s">
        <v>4</v>
      </c>
      <c r="B861" s="4" t="s">
        <v>5</v>
      </c>
      <c r="C861" s="4" t="s">
        <v>10</v>
      </c>
    </row>
    <row r="862" spans="1:10">
      <c r="A862" t="n">
        <v>6368</v>
      </c>
      <c r="B862" s="26" t="n">
        <v>16</v>
      </c>
      <c r="C862" s="7" t="n">
        <v>50</v>
      </c>
    </row>
    <row r="863" spans="1:10">
      <c r="A863" t="s">
        <v>4</v>
      </c>
      <c r="B863" s="4" t="s">
        <v>5</v>
      </c>
      <c r="C863" s="4" t="s">
        <v>14</v>
      </c>
      <c r="D863" s="4" t="s">
        <v>10</v>
      </c>
      <c r="E863" s="4" t="s">
        <v>6</v>
      </c>
      <c r="F863" s="4" t="s">
        <v>6</v>
      </c>
      <c r="G863" s="4" t="s">
        <v>6</v>
      </c>
      <c r="H863" s="4" t="s">
        <v>6</v>
      </c>
    </row>
    <row r="864" spans="1:10">
      <c r="A864" t="n">
        <v>6371</v>
      </c>
      <c r="B864" s="47" t="n">
        <v>51</v>
      </c>
      <c r="C864" s="7" t="n">
        <v>3</v>
      </c>
      <c r="D864" s="7" t="n">
        <v>7</v>
      </c>
      <c r="E864" s="7" t="s">
        <v>126</v>
      </c>
      <c r="F864" s="7" t="s">
        <v>127</v>
      </c>
      <c r="G864" s="7" t="s">
        <v>114</v>
      </c>
      <c r="H864" s="7" t="s">
        <v>115</v>
      </c>
    </row>
    <row r="865" spans="1:10">
      <c r="A865" t="s">
        <v>4</v>
      </c>
      <c r="B865" s="4" t="s">
        <v>5</v>
      </c>
      <c r="C865" s="4" t="s">
        <v>10</v>
      </c>
      <c r="D865" s="4" t="s">
        <v>14</v>
      </c>
      <c r="E865" s="4" t="s">
        <v>20</v>
      </c>
      <c r="F865" s="4" t="s">
        <v>10</v>
      </c>
    </row>
    <row r="866" spans="1:10">
      <c r="A866" t="n">
        <v>6384</v>
      </c>
      <c r="B866" s="54" t="n">
        <v>59</v>
      </c>
      <c r="C866" s="7" t="n">
        <v>7</v>
      </c>
      <c r="D866" s="7" t="n">
        <v>1</v>
      </c>
      <c r="E866" s="7" t="n">
        <v>0.150000005960464</v>
      </c>
      <c r="F866" s="7" t="n">
        <v>0</v>
      </c>
    </row>
    <row r="867" spans="1:10">
      <c r="A867" t="s">
        <v>4</v>
      </c>
      <c r="B867" s="4" t="s">
        <v>5</v>
      </c>
      <c r="C867" s="4" t="s">
        <v>14</v>
      </c>
      <c r="D867" s="41" t="s">
        <v>92</v>
      </c>
      <c r="E867" s="4" t="s">
        <v>5</v>
      </c>
      <c r="F867" s="4" t="s">
        <v>14</v>
      </c>
      <c r="G867" s="4" t="s">
        <v>10</v>
      </c>
      <c r="H867" s="41" t="s">
        <v>93</v>
      </c>
      <c r="I867" s="4" t="s">
        <v>14</v>
      </c>
      <c r="J867" s="4" t="s">
        <v>21</v>
      </c>
    </row>
    <row r="868" spans="1:10">
      <c r="A868" t="n">
        <v>6394</v>
      </c>
      <c r="B868" s="11" t="n">
        <v>5</v>
      </c>
      <c r="C868" s="7" t="n">
        <v>28</v>
      </c>
      <c r="D868" s="41" t="s">
        <v>3</v>
      </c>
      <c r="E868" s="31" t="n">
        <v>64</v>
      </c>
      <c r="F868" s="7" t="n">
        <v>5</v>
      </c>
      <c r="G868" s="7" t="n">
        <v>8</v>
      </c>
      <c r="H868" s="41" t="s">
        <v>3</v>
      </c>
      <c r="I868" s="7" t="n">
        <v>1</v>
      </c>
      <c r="J868" s="12" t="n">
        <f t="normal" ca="1">A876</f>
        <v>0</v>
      </c>
    </row>
    <row r="869" spans="1:10">
      <c r="A869" t="s">
        <v>4</v>
      </c>
      <c r="B869" s="4" t="s">
        <v>5</v>
      </c>
      <c r="C869" s="4" t="s">
        <v>10</v>
      </c>
    </row>
    <row r="870" spans="1:10">
      <c r="A870" t="n">
        <v>6405</v>
      </c>
      <c r="B870" s="26" t="n">
        <v>16</v>
      </c>
      <c r="C870" s="7" t="n">
        <v>50</v>
      </c>
    </row>
    <row r="871" spans="1:10">
      <c r="A871" t="s">
        <v>4</v>
      </c>
      <c r="B871" s="4" t="s">
        <v>5</v>
      </c>
      <c r="C871" s="4" t="s">
        <v>14</v>
      </c>
      <c r="D871" s="4" t="s">
        <v>10</v>
      </c>
      <c r="E871" s="4" t="s">
        <v>6</v>
      </c>
      <c r="F871" s="4" t="s">
        <v>6</v>
      </c>
      <c r="G871" s="4" t="s">
        <v>6</v>
      </c>
      <c r="H871" s="4" t="s">
        <v>6</v>
      </c>
    </row>
    <row r="872" spans="1:10">
      <c r="A872" t="n">
        <v>6408</v>
      </c>
      <c r="B872" s="47" t="n">
        <v>51</v>
      </c>
      <c r="C872" s="7" t="n">
        <v>3</v>
      </c>
      <c r="D872" s="7" t="n">
        <v>8</v>
      </c>
      <c r="E872" s="7" t="s">
        <v>126</v>
      </c>
      <c r="F872" s="7" t="s">
        <v>113</v>
      </c>
      <c r="G872" s="7" t="s">
        <v>114</v>
      </c>
      <c r="H872" s="7" t="s">
        <v>115</v>
      </c>
    </row>
    <row r="873" spans="1:10">
      <c r="A873" t="s">
        <v>4</v>
      </c>
      <c r="B873" s="4" t="s">
        <v>5</v>
      </c>
      <c r="C873" s="4" t="s">
        <v>10</v>
      </c>
      <c r="D873" s="4" t="s">
        <v>14</v>
      </c>
      <c r="E873" s="4" t="s">
        <v>20</v>
      </c>
      <c r="F873" s="4" t="s">
        <v>10</v>
      </c>
    </row>
    <row r="874" spans="1:10">
      <c r="A874" t="n">
        <v>6421</v>
      </c>
      <c r="B874" s="54" t="n">
        <v>59</v>
      </c>
      <c r="C874" s="7" t="n">
        <v>8</v>
      </c>
      <c r="D874" s="7" t="n">
        <v>1</v>
      </c>
      <c r="E874" s="7" t="n">
        <v>0.150000005960464</v>
      </c>
      <c r="F874" s="7" t="n">
        <v>0</v>
      </c>
    </row>
    <row r="875" spans="1:10">
      <c r="A875" t="s">
        <v>4</v>
      </c>
      <c r="B875" s="4" t="s">
        <v>5</v>
      </c>
      <c r="C875" s="4" t="s">
        <v>10</v>
      </c>
    </row>
    <row r="876" spans="1:10">
      <c r="A876" t="n">
        <v>6431</v>
      </c>
      <c r="B876" s="26" t="n">
        <v>16</v>
      </c>
      <c r="C876" s="7" t="n">
        <v>1000</v>
      </c>
    </row>
    <row r="877" spans="1:10">
      <c r="A877" t="s">
        <v>4</v>
      </c>
      <c r="B877" s="4" t="s">
        <v>5</v>
      </c>
      <c r="C877" s="4" t="s">
        <v>14</v>
      </c>
      <c r="D877" s="4" t="s">
        <v>10</v>
      </c>
      <c r="E877" s="4" t="s">
        <v>6</v>
      </c>
      <c r="F877" s="4" t="s">
        <v>6</v>
      </c>
      <c r="G877" s="4" t="s">
        <v>6</v>
      </c>
      <c r="H877" s="4" t="s">
        <v>6</v>
      </c>
    </row>
    <row r="878" spans="1:10">
      <c r="A878" t="n">
        <v>6434</v>
      </c>
      <c r="B878" s="47" t="n">
        <v>51</v>
      </c>
      <c r="C878" s="7" t="n">
        <v>3</v>
      </c>
      <c r="D878" s="7" t="n">
        <v>0</v>
      </c>
      <c r="E878" s="7" t="s">
        <v>112</v>
      </c>
      <c r="F878" s="7" t="s">
        <v>113</v>
      </c>
      <c r="G878" s="7" t="s">
        <v>114</v>
      </c>
      <c r="H878" s="7" t="s">
        <v>115</v>
      </c>
    </row>
    <row r="879" spans="1:10">
      <c r="A879" t="s">
        <v>4</v>
      </c>
      <c r="B879" s="4" t="s">
        <v>5</v>
      </c>
      <c r="C879" s="4" t="s">
        <v>14</v>
      </c>
      <c r="D879" s="41" t="s">
        <v>92</v>
      </c>
      <c r="E879" s="4" t="s">
        <v>5</v>
      </c>
      <c r="F879" s="4" t="s">
        <v>14</v>
      </c>
      <c r="G879" s="4" t="s">
        <v>10</v>
      </c>
      <c r="H879" s="41" t="s">
        <v>93</v>
      </c>
      <c r="I879" s="4" t="s">
        <v>14</v>
      </c>
      <c r="J879" s="4" t="s">
        <v>21</v>
      </c>
    </row>
    <row r="880" spans="1:10">
      <c r="A880" t="n">
        <v>6447</v>
      </c>
      <c r="B880" s="11" t="n">
        <v>5</v>
      </c>
      <c r="C880" s="7" t="n">
        <v>28</v>
      </c>
      <c r="D880" s="41" t="s">
        <v>3</v>
      </c>
      <c r="E880" s="31" t="n">
        <v>64</v>
      </c>
      <c r="F880" s="7" t="n">
        <v>5</v>
      </c>
      <c r="G880" s="7" t="n">
        <v>11</v>
      </c>
      <c r="H880" s="41" t="s">
        <v>3</v>
      </c>
      <c r="I880" s="7" t="n">
        <v>1</v>
      </c>
      <c r="J880" s="12" t="n">
        <f t="normal" ca="1">A884</f>
        <v>0</v>
      </c>
    </row>
    <row r="881" spans="1:10">
      <c r="A881" t="s">
        <v>4</v>
      </c>
      <c r="B881" s="4" t="s">
        <v>5</v>
      </c>
      <c r="C881" s="4" t="s">
        <v>14</v>
      </c>
      <c r="D881" s="4" t="s">
        <v>10</v>
      </c>
      <c r="E881" s="4" t="s">
        <v>6</v>
      </c>
      <c r="F881" s="4" t="s">
        <v>6</v>
      </c>
      <c r="G881" s="4" t="s">
        <v>6</v>
      </c>
      <c r="H881" s="4" t="s">
        <v>6</v>
      </c>
    </row>
    <row r="882" spans="1:10">
      <c r="A882" t="n">
        <v>6458</v>
      </c>
      <c r="B882" s="47" t="n">
        <v>51</v>
      </c>
      <c r="C882" s="7" t="n">
        <v>3</v>
      </c>
      <c r="D882" s="7" t="n">
        <v>11</v>
      </c>
      <c r="E882" s="7" t="s">
        <v>112</v>
      </c>
      <c r="F882" s="7" t="s">
        <v>113</v>
      </c>
      <c r="G882" s="7" t="s">
        <v>114</v>
      </c>
      <c r="H882" s="7" t="s">
        <v>115</v>
      </c>
    </row>
    <row r="883" spans="1:10">
      <c r="A883" t="s">
        <v>4</v>
      </c>
      <c r="B883" s="4" t="s">
        <v>5</v>
      </c>
      <c r="C883" s="4" t="s">
        <v>14</v>
      </c>
      <c r="D883" s="41" t="s">
        <v>92</v>
      </c>
      <c r="E883" s="4" t="s">
        <v>5</v>
      </c>
      <c r="F883" s="4" t="s">
        <v>14</v>
      </c>
      <c r="G883" s="4" t="s">
        <v>10</v>
      </c>
      <c r="H883" s="41" t="s">
        <v>93</v>
      </c>
      <c r="I883" s="4" t="s">
        <v>14</v>
      </c>
      <c r="J883" s="4" t="s">
        <v>21</v>
      </c>
    </row>
    <row r="884" spans="1:10">
      <c r="A884" t="n">
        <v>6471</v>
      </c>
      <c r="B884" s="11" t="n">
        <v>5</v>
      </c>
      <c r="C884" s="7" t="n">
        <v>28</v>
      </c>
      <c r="D884" s="41" t="s">
        <v>3</v>
      </c>
      <c r="E884" s="31" t="n">
        <v>64</v>
      </c>
      <c r="F884" s="7" t="n">
        <v>5</v>
      </c>
      <c r="G884" s="7" t="n">
        <v>7</v>
      </c>
      <c r="H884" s="41" t="s">
        <v>3</v>
      </c>
      <c r="I884" s="7" t="n">
        <v>1</v>
      </c>
      <c r="J884" s="12" t="n">
        <f t="normal" ca="1">A888</f>
        <v>0</v>
      </c>
    </row>
    <row r="885" spans="1:10">
      <c r="A885" t="s">
        <v>4</v>
      </c>
      <c r="B885" s="4" t="s">
        <v>5</v>
      </c>
      <c r="C885" s="4" t="s">
        <v>14</v>
      </c>
      <c r="D885" s="4" t="s">
        <v>10</v>
      </c>
      <c r="E885" s="4" t="s">
        <v>6</v>
      </c>
      <c r="F885" s="4" t="s">
        <v>6</v>
      </c>
      <c r="G885" s="4" t="s">
        <v>6</v>
      </c>
      <c r="H885" s="4" t="s">
        <v>6</v>
      </c>
    </row>
    <row r="886" spans="1:10">
      <c r="A886" t="n">
        <v>6482</v>
      </c>
      <c r="B886" s="47" t="n">
        <v>51</v>
      </c>
      <c r="C886" s="7" t="n">
        <v>3</v>
      </c>
      <c r="D886" s="7" t="n">
        <v>7</v>
      </c>
      <c r="E886" s="7" t="s">
        <v>112</v>
      </c>
      <c r="F886" s="7" t="s">
        <v>113</v>
      </c>
      <c r="G886" s="7" t="s">
        <v>114</v>
      </c>
      <c r="H886" s="7" t="s">
        <v>115</v>
      </c>
    </row>
    <row r="887" spans="1:10">
      <c r="A887" t="s">
        <v>4</v>
      </c>
      <c r="B887" s="4" t="s">
        <v>5</v>
      </c>
      <c r="C887" s="4" t="s">
        <v>14</v>
      </c>
      <c r="D887" s="41" t="s">
        <v>92</v>
      </c>
      <c r="E887" s="4" t="s">
        <v>5</v>
      </c>
      <c r="F887" s="4" t="s">
        <v>14</v>
      </c>
      <c r="G887" s="4" t="s">
        <v>10</v>
      </c>
      <c r="H887" s="41" t="s">
        <v>93</v>
      </c>
      <c r="I887" s="4" t="s">
        <v>14</v>
      </c>
      <c r="J887" s="4" t="s">
        <v>21</v>
      </c>
    </row>
    <row r="888" spans="1:10">
      <c r="A888" t="n">
        <v>6495</v>
      </c>
      <c r="B888" s="11" t="n">
        <v>5</v>
      </c>
      <c r="C888" s="7" t="n">
        <v>28</v>
      </c>
      <c r="D888" s="41" t="s">
        <v>3</v>
      </c>
      <c r="E888" s="31" t="n">
        <v>64</v>
      </c>
      <c r="F888" s="7" t="n">
        <v>5</v>
      </c>
      <c r="G888" s="7" t="n">
        <v>8</v>
      </c>
      <c r="H888" s="41" t="s">
        <v>3</v>
      </c>
      <c r="I888" s="7" t="n">
        <v>1</v>
      </c>
      <c r="J888" s="12" t="n">
        <f t="normal" ca="1">A892</f>
        <v>0</v>
      </c>
    </row>
    <row r="889" spans="1:10">
      <c r="A889" t="s">
        <v>4</v>
      </c>
      <c r="B889" s="4" t="s">
        <v>5</v>
      </c>
      <c r="C889" s="4" t="s">
        <v>14</v>
      </c>
      <c r="D889" s="4" t="s">
        <v>10</v>
      </c>
      <c r="E889" s="4" t="s">
        <v>6</v>
      </c>
      <c r="F889" s="4" t="s">
        <v>6</v>
      </c>
      <c r="G889" s="4" t="s">
        <v>6</v>
      </c>
      <c r="H889" s="4" t="s">
        <v>6</v>
      </c>
    </row>
    <row r="890" spans="1:10">
      <c r="A890" t="n">
        <v>6506</v>
      </c>
      <c r="B890" s="47" t="n">
        <v>51</v>
      </c>
      <c r="C890" s="7" t="n">
        <v>3</v>
      </c>
      <c r="D890" s="7" t="n">
        <v>8</v>
      </c>
      <c r="E890" s="7" t="s">
        <v>112</v>
      </c>
      <c r="F890" s="7" t="s">
        <v>113</v>
      </c>
      <c r="G890" s="7" t="s">
        <v>114</v>
      </c>
      <c r="H890" s="7" t="s">
        <v>115</v>
      </c>
    </row>
    <row r="891" spans="1:10">
      <c r="A891" t="s">
        <v>4</v>
      </c>
      <c r="B891" s="4" t="s">
        <v>5</v>
      </c>
      <c r="C891" s="4" t="s">
        <v>14</v>
      </c>
      <c r="D891" s="41" t="s">
        <v>92</v>
      </c>
      <c r="E891" s="4" t="s">
        <v>5</v>
      </c>
      <c r="F891" s="4" t="s">
        <v>14</v>
      </c>
      <c r="G891" s="4" t="s">
        <v>10</v>
      </c>
      <c r="H891" s="41" t="s">
        <v>93</v>
      </c>
      <c r="I891" s="4" t="s">
        <v>14</v>
      </c>
      <c r="J891" s="4" t="s">
        <v>21</v>
      </c>
    </row>
    <row r="892" spans="1:10">
      <c r="A892" t="n">
        <v>6519</v>
      </c>
      <c r="B892" s="11" t="n">
        <v>5</v>
      </c>
      <c r="C892" s="7" t="n">
        <v>28</v>
      </c>
      <c r="D892" s="41" t="s">
        <v>3</v>
      </c>
      <c r="E892" s="31" t="n">
        <v>64</v>
      </c>
      <c r="F892" s="7" t="n">
        <v>5</v>
      </c>
      <c r="G892" s="7" t="n">
        <v>7</v>
      </c>
      <c r="H892" s="41" t="s">
        <v>3</v>
      </c>
      <c r="I892" s="7" t="n">
        <v>1</v>
      </c>
      <c r="J892" s="12" t="n">
        <f t="normal" ca="1">A904</f>
        <v>0</v>
      </c>
    </row>
    <row r="893" spans="1:10">
      <c r="A893" t="s">
        <v>4</v>
      </c>
      <c r="B893" s="4" t="s">
        <v>5</v>
      </c>
      <c r="C893" s="4" t="s">
        <v>14</v>
      </c>
      <c r="D893" s="4" t="s">
        <v>10</v>
      </c>
      <c r="E893" s="4" t="s">
        <v>6</v>
      </c>
    </row>
    <row r="894" spans="1:10">
      <c r="A894" t="n">
        <v>6530</v>
      </c>
      <c r="B894" s="47" t="n">
        <v>51</v>
      </c>
      <c r="C894" s="7" t="n">
        <v>4</v>
      </c>
      <c r="D894" s="7" t="n">
        <v>7</v>
      </c>
      <c r="E894" s="7" t="s">
        <v>128</v>
      </c>
    </row>
    <row r="895" spans="1:10">
      <c r="A895" t="s">
        <v>4</v>
      </c>
      <c r="B895" s="4" t="s">
        <v>5</v>
      </c>
      <c r="C895" s="4" t="s">
        <v>10</v>
      </c>
    </row>
    <row r="896" spans="1:10">
      <c r="A896" t="n">
        <v>6543</v>
      </c>
      <c r="B896" s="26" t="n">
        <v>16</v>
      </c>
      <c r="C896" s="7" t="n">
        <v>0</v>
      </c>
    </row>
    <row r="897" spans="1:10">
      <c r="A897" t="s">
        <v>4</v>
      </c>
      <c r="B897" s="4" t="s">
        <v>5</v>
      </c>
      <c r="C897" s="4" t="s">
        <v>10</v>
      </c>
      <c r="D897" s="4" t="s">
        <v>14</v>
      </c>
      <c r="E897" s="4" t="s">
        <v>9</v>
      </c>
      <c r="F897" s="4" t="s">
        <v>117</v>
      </c>
      <c r="G897" s="4" t="s">
        <v>14</v>
      </c>
      <c r="H897" s="4" t="s">
        <v>14</v>
      </c>
    </row>
    <row r="898" spans="1:10">
      <c r="A898" t="n">
        <v>6546</v>
      </c>
      <c r="B898" s="51" t="n">
        <v>26</v>
      </c>
      <c r="C898" s="7" t="n">
        <v>7</v>
      </c>
      <c r="D898" s="7" t="n">
        <v>17</v>
      </c>
      <c r="E898" s="7" t="n">
        <v>4468</v>
      </c>
      <c r="F898" s="7" t="s">
        <v>129</v>
      </c>
      <c r="G898" s="7" t="n">
        <v>2</v>
      </c>
      <c r="H898" s="7" t="n">
        <v>0</v>
      </c>
    </row>
    <row r="899" spans="1:10">
      <c r="A899" t="s">
        <v>4</v>
      </c>
      <c r="B899" s="4" t="s">
        <v>5</v>
      </c>
    </row>
    <row r="900" spans="1:10">
      <c r="A900" t="n">
        <v>6575</v>
      </c>
      <c r="B900" s="52" t="n">
        <v>28</v>
      </c>
    </row>
    <row r="901" spans="1:10">
      <c r="A901" t="s">
        <v>4</v>
      </c>
      <c r="B901" s="4" t="s">
        <v>5</v>
      </c>
      <c r="C901" s="4" t="s">
        <v>10</v>
      </c>
      <c r="D901" s="4" t="s">
        <v>14</v>
      </c>
    </row>
    <row r="902" spans="1:10">
      <c r="A902" t="n">
        <v>6576</v>
      </c>
      <c r="B902" s="53" t="n">
        <v>89</v>
      </c>
      <c r="C902" s="7" t="n">
        <v>65533</v>
      </c>
      <c r="D902" s="7" t="n">
        <v>1</v>
      </c>
    </row>
    <row r="903" spans="1:10">
      <c r="A903" t="s">
        <v>4</v>
      </c>
      <c r="B903" s="4" t="s">
        <v>5</v>
      </c>
      <c r="C903" s="4" t="s">
        <v>14</v>
      </c>
      <c r="D903" s="41" t="s">
        <v>92</v>
      </c>
      <c r="E903" s="4" t="s">
        <v>5</v>
      </c>
      <c r="F903" s="4" t="s">
        <v>14</v>
      </c>
      <c r="G903" s="4" t="s">
        <v>10</v>
      </c>
      <c r="H903" s="41" t="s">
        <v>93</v>
      </c>
      <c r="I903" s="4" t="s">
        <v>14</v>
      </c>
      <c r="J903" s="4" t="s">
        <v>21</v>
      </c>
    </row>
    <row r="904" spans="1:10">
      <c r="A904" t="n">
        <v>6580</v>
      </c>
      <c r="B904" s="11" t="n">
        <v>5</v>
      </c>
      <c r="C904" s="7" t="n">
        <v>28</v>
      </c>
      <c r="D904" s="41" t="s">
        <v>3</v>
      </c>
      <c r="E904" s="31" t="n">
        <v>64</v>
      </c>
      <c r="F904" s="7" t="n">
        <v>5</v>
      </c>
      <c r="G904" s="7" t="n">
        <v>8</v>
      </c>
      <c r="H904" s="41" t="s">
        <v>3</v>
      </c>
      <c r="I904" s="7" t="n">
        <v>1</v>
      </c>
      <c r="J904" s="12" t="n">
        <f t="normal" ca="1">A916</f>
        <v>0</v>
      </c>
    </row>
    <row r="905" spans="1:10">
      <c r="A905" t="s">
        <v>4</v>
      </c>
      <c r="B905" s="4" t="s">
        <v>5</v>
      </c>
      <c r="C905" s="4" t="s">
        <v>14</v>
      </c>
      <c r="D905" s="4" t="s">
        <v>10</v>
      </c>
      <c r="E905" s="4" t="s">
        <v>6</v>
      </c>
    </row>
    <row r="906" spans="1:10">
      <c r="A906" t="n">
        <v>6591</v>
      </c>
      <c r="B906" s="47" t="n">
        <v>51</v>
      </c>
      <c r="C906" s="7" t="n">
        <v>4</v>
      </c>
      <c r="D906" s="7" t="n">
        <v>8</v>
      </c>
      <c r="E906" s="7" t="s">
        <v>128</v>
      </c>
    </row>
    <row r="907" spans="1:10">
      <c r="A907" t="s">
        <v>4</v>
      </c>
      <c r="B907" s="4" t="s">
        <v>5</v>
      </c>
      <c r="C907" s="4" t="s">
        <v>10</v>
      </c>
    </row>
    <row r="908" spans="1:10">
      <c r="A908" t="n">
        <v>6604</v>
      </c>
      <c r="B908" s="26" t="n">
        <v>16</v>
      </c>
      <c r="C908" s="7" t="n">
        <v>0</v>
      </c>
    </row>
    <row r="909" spans="1:10">
      <c r="A909" t="s">
        <v>4</v>
      </c>
      <c r="B909" s="4" t="s">
        <v>5</v>
      </c>
      <c r="C909" s="4" t="s">
        <v>10</v>
      </c>
      <c r="D909" s="4" t="s">
        <v>14</v>
      </c>
      <c r="E909" s="4" t="s">
        <v>9</v>
      </c>
      <c r="F909" s="4" t="s">
        <v>117</v>
      </c>
      <c r="G909" s="4" t="s">
        <v>14</v>
      </c>
      <c r="H909" s="4" t="s">
        <v>14</v>
      </c>
    </row>
    <row r="910" spans="1:10">
      <c r="A910" t="n">
        <v>6607</v>
      </c>
      <c r="B910" s="51" t="n">
        <v>26</v>
      </c>
      <c r="C910" s="7" t="n">
        <v>8</v>
      </c>
      <c r="D910" s="7" t="n">
        <v>17</v>
      </c>
      <c r="E910" s="7" t="n">
        <v>9399</v>
      </c>
      <c r="F910" s="7" t="s">
        <v>130</v>
      </c>
      <c r="G910" s="7" t="n">
        <v>2</v>
      </c>
      <c r="H910" s="7" t="n">
        <v>0</v>
      </c>
    </row>
    <row r="911" spans="1:10">
      <c r="A911" t="s">
        <v>4</v>
      </c>
      <c r="B911" s="4" t="s">
        <v>5</v>
      </c>
    </row>
    <row r="912" spans="1:10">
      <c r="A912" t="n">
        <v>6645</v>
      </c>
      <c r="B912" s="52" t="n">
        <v>28</v>
      </c>
    </row>
    <row r="913" spans="1:10">
      <c r="A913" t="s">
        <v>4</v>
      </c>
      <c r="B913" s="4" t="s">
        <v>5</v>
      </c>
      <c r="C913" s="4" t="s">
        <v>10</v>
      </c>
      <c r="D913" s="4" t="s">
        <v>14</v>
      </c>
    </row>
    <row r="914" spans="1:10">
      <c r="A914" t="n">
        <v>6646</v>
      </c>
      <c r="B914" s="53" t="n">
        <v>89</v>
      </c>
      <c r="C914" s="7" t="n">
        <v>65533</v>
      </c>
      <c r="D914" s="7" t="n">
        <v>1</v>
      </c>
    </row>
    <row r="915" spans="1:10">
      <c r="A915" t="s">
        <v>4</v>
      </c>
      <c r="B915" s="4" t="s">
        <v>5</v>
      </c>
      <c r="C915" s="4" t="s">
        <v>14</v>
      </c>
      <c r="D915" s="41" t="s">
        <v>92</v>
      </c>
      <c r="E915" s="4" t="s">
        <v>5</v>
      </c>
      <c r="F915" s="4" t="s">
        <v>14</v>
      </c>
      <c r="G915" s="4" t="s">
        <v>10</v>
      </c>
      <c r="H915" s="41" t="s">
        <v>93</v>
      </c>
      <c r="I915" s="4" t="s">
        <v>14</v>
      </c>
      <c r="J915" s="4" t="s">
        <v>21</v>
      </c>
    </row>
    <row r="916" spans="1:10">
      <c r="A916" t="n">
        <v>6650</v>
      </c>
      <c r="B916" s="11" t="n">
        <v>5</v>
      </c>
      <c r="C916" s="7" t="n">
        <v>28</v>
      </c>
      <c r="D916" s="41" t="s">
        <v>3</v>
      </c>
      <c r="E916" s="31" t="n">
        <v>64</v>
      </c>
      <c r="F916" s="7" t="n">
        <v>5</v>
      </c>
      <c r="G916" s="7" t="n">
        <v>11</v>
      </c>
      <c r="H916" s="41" t="s">
        <v>3</v>
      </c>
      <c r="I916" s="7" t="n">
        <v>1</v>
      </c>
      <c r="J916" s="12" t="n">
        <f t="normal" ca="1">A928</f>
        <v>0</v>
      </c>
    </row>
    <row r="917" spans="1:10">
      <c r="A917" t="s">
        <v>4</v>
      </c>
      <c r="B917" s="4" t="s">
        <v>5</v>
      </c>
      <c r="C917" s="4" t="s">
        <v>14</v>
      </c>
      <c r="D917" s="4" t="s">
        <v>10</v>
      </c>
      <c r="E917" s="4" t="s">
        <v>6</v>
      </c>
    </row>
    <row r="918" spans="1:10">
      <c r="A918" t="n">
        <v>6661</v>
      </c>
      <c r="B918" s="47" t="n">
        <v>51</v>
      </c>
      <c r="C918" s="7" t="n">
        <v>4</v>
      </c>
      <c r="D918" s="7" t="n">
        <v>11</v>
      </c>
      <c r="E918" s="7" t="s">
        <v>131</v>
      </c>
    </row>
    <row r="919" spans="1:10">
      <c r="A919" t="s">
        <v>4</v>
      </c>
      <c r="B919" s="4" t="s">
        <v>5</v>
      </c>
      <c r="C919" s="4" t="s">
        <v>10</v>
      </c>
    </row>
    <row r="920" spans="1:10">
      <c r="A920" t="n">
        <v>6675</v>
      </c>
      <c r="B920" s="26" t="n">
        <v>16</v>
      </c>
      <c r="C920" s="7" t="n">
        <v>0</v>
      </c>
    </row>
    <row r="921" spans="1:10">
      <c r="A921" t="s">
        <v>4</v>
      </c>
      <c r="B921" s="4" t="s">
        <v>5</v>
      </c>
      <c r="C921" s="4" t="s">
        <v>10</v>
      </c>
      <c r="D921" s="4" t="s">
        <v>14</v>
      </c>
      <c r="E921" s="4" t="s">
        <v>9</v>
      </c>
      <c r="F921" s="4" t="s">
        <v>117</v>
      </c>
      <c r="G921" s="4" t="s">
        <v>14</v>
      </c>
      <c r="H921" s="4" t="s">
        <v>14</v>
      </c>
    </row>
    <row r="922" spans="1:10">
      <c r="A922" t="n">
        <v>6678</v>
      </c>
      <c r="B922" s="51" t="n">
        <v>26</v>
      </c>
      <c r="C922" s="7" t="n">
        <v>11</v>
      </c>
      <c r="D922" s="7" t="n">
        <v>17</v>
      </c>
      <c r="E922" s="7" t="n">
        <v>10951</v>
      </c>
      <c r="F922" s="7" t="s">
        <v>132</v>
      </c>
      <c r="G922" s="7" t="n">
        <v>2</v>
      </c>
      <c r="H922" s="7" t="n">
        <v>0</v>
      </c>
    </row>
    <row r="923" spans="1:10">
      <c r="A923" t="s">
        <v>4</v>
      </c>
      <c r="B923" s="4" t="s">
        <v>5</v>
      </c>
    </row>
    <row r="924" spans="1:10">
      <c r="A924" t="n">
        <v>6695</v>
      </c>
      <c r="B924" s="52" t="n">
        <v>28</v>
      </c>
    </row>
    <row r="925" spans="1:10">
      <c r="A925" t="s">
        <v>4</v>
      </c>
      <c r="B925" s="4" t="s">
        <v>5</v>
      </c>
      <c r="C925" s="4" t="s">
        <v>10</v>
      </c>
      <c r="D925" s="4" t="s">
        <v>14</v>
      </c>
    </row>
    <row r="926" spans="1:10">
      <c r="A926" t="n">
        <v>6696</v>
      </c>
      <c r="B926" s="53" t="n">
        <v>89</v>
      </c>
      <c r="C926" s="7" t="n">
        <v>65533</v>
      </c>
      <c r="D926" s="7" t="n">
        <v>1</v>
      </c>
    </row>
    <row r="927" spans="1:10">
      <c r="A927" t="s">
        <v>4</v>
      </c>
      <c r="B927" s="4" t="s">
        <v>5</v>
      </c>
      <c r="C927" s="4" t="s">
        <v>14</v>
      </c>
      <c r="D927" s="4" t="s">
        <v>10</v>
      </c>
      <c r="E927" s="4" t="s">
        <v>20</v>
      </c>
    </row>
    <row r="928" spans="1:10">
      <c r="A928" t="n">
        <v>6700</v>
      </c>
      <c r="B928" s="28" t="n">
        <v>58</v>
      </c>
      <c r="C928" s="7" t="n">
        <v>101</v>
      </c>
      <c r="D928" s="7" t="n">
        <v>300</v>
      </c>
      <c r="E928" s="7" t="n">
        <v>1</v>
      </c>
    </row>
    <row r="929" spans="1:10">
      <c r="A929" t="s">
        <v>4</v>
      </c>
      <c r="B929" s="4" t="s">
        <v>5</v>
      </c>
      <c r="C929" s="4" t="s">
        <v>14</v>
      </c>
      <c r="D929" s="4" t="s">
        <v>10</v>
      </c>
    </row>
    <row r="930" spans="1:10">
      <c r="A930" t="n">
        <v>6708</v>
      </c>
      <c r="B930" s="28" t="n">
        <v>58</v>
      </c>
      <c r="C930" s="7" t="n">
        <v>254</v>
      </c>
      <c r="D930" s="7" t="n">
        <v>0</v>
      </c>
    </row>
    <row r="931" spans="1:10">
      <c r="A931" t="s">
        <v>4</v>
      </c>
      <c r="B931" s="4" t="s">
        <v>5</v>
      </c>
      <c r="C931" s="4" t="s">
        <v>14</v>
      </c>
      <c r="D931" s="4" t="s">
        <v>14</v>
      </c>
      <c r="E931" s="4" t="s">
        <v>20</v>
      </c>
      <c r="F931" s="4" t="s">
        <v>20</v>
      </c>
      <c r="G931" s="4" t="s">
        <v>20</v>
      </c>
      <c r="H931" s="4" t="s">
        <v>10</v>
      </c>
    </row>
    <row r="932" spans="1:10">
      <c r="A932" t="n">
        <v>6712</v>
      </c>
      <c r="B932" s="32" t="n">
        <v>45</v>
      </c>
      <c r="C932" s="7" t="n">
        <v>2</v>
      </c>
      <c r="D932" s="7" t="n">
        <v>3</v>
      </c>
      <c r="E932" s="7" t="n">
        <v>-0.0299999993294477</v>
      </c>
      <c r="F932" s="7" t="n">
        <v>-2.3199999332428</v>
      </c>
      <c r="G932" s="7" t="n">
        <v>-165.580001831055</v>
      </c>
      <c r="H932" s="7" t="n">
        <v>0</v>
      </c>
    </row>
    <row r="933" spans="1:10">
      <c r="A933" t="s">
        <v>4</v>
      </c>
      <c r="B933" s="4" t="s">
        <v>5</v>
      </c>
      <c r="C933" s="4" t="s">
        <v>14</v>
      </c>
      <c r="D933" s="4" t="s">
        <v>14</v>
      </c>
      <c r="E933" s="4" t="s">
        <v>20</v>
      </c>
      <c r="F933" s="4" t="s">
        <v>20</v>
      </c>
      <c r="G933" s="4" t="s">
        <v>20</v>
      </c>
      <c r="H933" s="4" t="s">
        <v>10</v>
      </c>
      <c r="I933" s="4" t="s">
        <v>14</v>
      </c>
    </row>
    <row r="934" spans="1:10">
      <c r="A934" t="n">
        <v>6729</v>
      </c>
      <c r="B934" s="32" t="n">
        <v>45</v>
      </c>
      <c r="C934" s="7" t="n">
        <v>4</v>
      </c>
      <c r="D934" s="7" t="n">
        <v>3</v>
      </c>
      <c r="E934" s="7" t="n">
        <v>-14.6300001144409</v>
      </c>
      <c r="F934" s="7" t="n">
        <v>179.589996337891</v>
      </c>
      <c r="G934" s="7" t="n">
        <v>0</v>
      </c>
      <c r="H934" s="7" t="n">
        <v>0</v>
      </c>
      <c r="I934" s="7" t="n">
        <v>1</v>
      </c>
    </row>
    <row r="935" spans="1:10">
      <c r="A935" t="s">
        <v>4</v>
      </c>
      <c r="B935" s="4" t="s">
        <v>5</v>
      </c>
      <c r="C935" s="4" t="s">
        <v>14</v>
      </c>
      <c r="D935" s="4" t="s">
        <v>14</v>
      </c>
      <c r="E935" s="4" t="s">
        <v>20</v>
      </c>
      <c r="F935" s="4" t="s">
        <v>10</v>
      </c>
    </row>
    <row r="936" spans="1:10">
      <c r="A936" t="n">
        <v>6747</v>
      </c>
      <c r="B936" s="32" t="n">
        <v>45</v>
      </c>
      <c r="C936" s="7" t="n">
        <v>5</v>
      </c>
      <c r="D936" s="7" t="n">
        <v>3</v>
      </c>
      <c r="E936" s="7" t="n">
        <v>2.29999995231628</v>
      </c>
      <c r="F936" s="7" t="n">
        <v>0</v>
      </c>
    </row>
    <row r="937" spans="1:10">
      <c r="A937" t="s">
        <v>4</v>
      </c>
      <c r="B937" s="4" t="s">
        <v>5</v>
      </c>
      <c r="C937" s="4" t="s">
        <v>14</v>
      </c>
      <c r="D937" s="4" t="s">
        <v>14</v>
      </c>
      <c r="E937" s="4" t="s">
        <v>20</v>
      </c>
      <c r="F937" s="4" t="s">
        <v>10</v>
      </c>
    </row>
    <row r="938" spans="1:10">
      <c r="A938" t="n">
        <v>6756</v>
      </c>
      <c r="B938" s="32" t="n">
        <v>45</v>
      </c>
      <c r="C938" s="7" t="n">
        <v>11</v>
      </c>
      <c r="D938" s="7" t="n">
        <v>3</v>
      </c>
      <c r="E938" s="7" t="n">
        <v>22</v>
      </c>
      <c r="F938" s="7" t="n">
        <v>0</v>
      </c>
    </row>
    <row r="939" spans="1:10">
      <c r="A939" t="s">
        <v>4</v>
      </c>
      <c r="B939" s="4" t="s">
        <v>5</v>
      </c>
      <c r="C939" s="4" t="s">
        <v>14</v>
      </c>
      <c r="D939" s="4" t="s">
        <v>14</v>
      </c>
      <c r="E939" s="4" t="s">
        <v>20</v>
      </c>
      <c r="F939" s="4" t="s">
        <v>20</v>
      </c>
      <c r="G939" s="4" t="s">
        <v>20</v>
      </c>
      <c r="H939" s="4" t="s">
        <v>10</v>
      </c>
    </row>
    <row r="940" spans="1:10">
      <c r="A940" t="n">
        <v>6765</v>
      </c>
      <c r="B940" s="32" t="n">
        <v>45</v>
      </c>
      <c r="C940" s="7" t="n">
        <v>2</v>
      </c>
      <c r="D940" s="7" t="n">
        <v>3</v>
      </c>
      <c r="E940" s="7" t="n">
        <v>0.0299999993294477</v>
      </c>
      <c r="F940" s="7" t="n">
        <v>-2.3199999332428</v>
      </c>
      <c r="G940" s="7" t="n">
        <v>-165.580001831055</v>
      </c>
      <c r="H940" s="7" t="n">
        <v>0</v>
      </c>
    </row>
    <row r="941" spans="1:10">
      <c r="A941" t="s">
        <v>4</v>
      </c>
      <c r="B941" s="4" t="s">
        <v>5</v>
      </c>
      <c r="C941" s="4" t="s">
        <v>14</v>
      </c>
      <c r="D941" s="4" t="s">
        <v>14</v>
      </c>
      <c r="E941" s="4" t="s">
        <v>20</v>
      </c>
      <c r="F941" s="4" t="s">
        <v>20</v>
      </c>
      <c r="G941" s="4" t="s">
        <v>20</v>
      </c>
      <c r="H941" s="4" t="s">
        <v>10</v>
      </c>
      <c r="I941" s="4" t="s">
        <v>14</v>
      </c>
    </row>
    <row r="942" spans="1:10">
      <c r="A942" t="n">
        <v>6782</v>
      </c>
      <c r="B942" s="32" t="n">
        <v>45</v>
      </c>
      <c r="C942" s="7" t="n">
        <v>4</v>
      </c>
      <c r="D942" s="7" t="n">
        <v>3</v>
      </c>
      <c r="E942" s="7" t="n">
        <v>-14.6300001144409</v>
      </c>
      <c r="F942" s="7" t="n">
        <v>179.589996337891</v>
      </c>
      <c r="G942" s="7" t="n">
        <v>0</v>
      </c>
      <c r="H942" s="7" t="n">
        <v>0</v>
      </c>
      <c r="I942" s="7" t="n">
        <v>0</v>
      </c>
    </row>
    <row r="943" spans="1:10">
      <c r="A943" t="s">
        <v>4</v>
      </c>
      <c r="B943" s="4" t="s">
        <v>5</v>
      </c>
      <c r="C943" s="4" t="s">
        <v>14</v>
      </c>
      <c r="D943" s="4" t="s">
        <v>14</v>
      </c>
      <c r="E943" s="4" t="s">
        <v>20</v>
      </c>
      <c r="F943" s="4" t="s">
        <v>10</v>
      </c>
    </row>
    <row r="944" spans="1:10">
      <c r="A944" t="n">
        <v>6800</v>
      </c>
      <c r="B944" s="32" t="n">
        <v>45</v>
      </c>
      <c r="C944" s="7" t="n">
        <v>5</v>
      </c>
      <c r="D944" s="7" t="n">
        <v>3</v>
      </c>
      <c r="E944" s="7" t="n">
        <v>2.29999995231628</v>
      </c>
      <c r="F944" s="7" t="n">
        <v>0</v>
      </c>
    </row>
    <row r="945" spans="1:9">
      <c r="A945" t="s">
        <v>4</v>
      </c>
      <c r="B945" s="4" t="s">
        <v>5</v>
      </c>
      <c r="C945" s="4" t="s">
        <v>14</v>
      </c>
      <c r="D945" s="4" t="s">
        <v>14</v>
      </c>
      <c r="E945" s="4" t="s">
        <v>20</v>
      </c>
      <c r="F945" s="4" t="s">
        <v>10</v>
      </c>
    </row>
    <row r="946" spans="1:9">
      <c r="A946" t="n">
        <v>6809</v>
      </c>
      <c r="B946" s="32" t="n">
        <v>45</v>
      </c>
      <c r="C946" s="7" t="n">
        <v>11</v>
      </c>
      <c r="D946" s="7" t="n">
        <v>3</v>
      </c>
      <c r="E946" s="7" t="n">
        <v>22</v>
      </c>
      <c r="F946" s="7" t="n">
        <v>0</v>
      </c>
    </row>
    <row r="947" spans="1:9">
      <c r="A947" t="s">
        <v>4</v>
      </c>
      <c r="B947" s="4" t="s">
        <v>5</v>
      </c>
      <c r="C947" s="4" t="s">
        <v>14</v>
      </c>
      <c r="D947" s="4" t="s">
        <v>14</v>
      </c>
      <c r="E947" s="4" t="s">
        <v>20</v>
      </c>
      <c r="F947" s="4" t="s">
        <v>20</v>
      </c>
      <c r="G947" s="4" t="s">
        <v>20</v>
      </c>
      <c r="H947" s="4" t="s">
        <v>10</v>
      </c>
    </row>
    <row r="948" spans="1:9">
      <c r="A948" t="n">
        <v>6818</v>
      </c>
      <c r="B948" s="32" t="n">
        <v>45</v>
      </c>
      <c r="C948" s="7" t="n">
        <v>2</v>
      </c>
      <c r="D948" s="7" t="n">
        <v>3</v>
      </c>
      <c r="E948" s="7" t="n">
        <v>0.0299999993294477</v>
      </c>
      <c r="F948" s="7" t="n">
        <v>-2.38000011444092</v>
      </c>
      <c r="G948" s="7" t="n">
        <v>-165.580001831055</v>
      </c>
      <c r="H948" s="7" t="n">
        <v>0</v>
      </c>
    </row>
    <row r="949" spans="1:9">
      <c r="A949" t="s">
        <v>4</v>
      </c>
      <c r="B949" s="4" t="s">
        <v>5</v>
      </c>
      <c r="C949" s="4" t="s">
        <v>14</v>
      </c>
      <c r="D949" s="4" t="s">
        <v>14</v>
      </c>
      <c r="E949" s="4" t="s">
        <v>20</v>
      </c>
      <c r="F949" s="4" t="s">
        <v>20</v>
      </c>
      <c r="G949" s="4" t="s">
        <v>20</v>
      </c>
      <c r="H949" s="4" t="s">
        <v>10</v>
      </c>
      <c r="I949" s="4" t="s">
        <v>14</v>
      </c>
    </row>
    <row r="950" spans="1:9">
      <c r="A950" t="n">
        <v>6835</v>
      </c>
      <c r="B950" s="32" t="n">
        <v>45</v>
      </c>
      <c r="C950" s="7" t="n">
        <v>4</v>
      </c>
      <c r="D950" s="7" t="n">
        <v>3</v>
      </c>
      <c r="E950" s="7" t="n">
        <v>340.640014648438</v>
      </c>
      <c r="F950" s="7" t="n">
        <v>163.300003051758</v>
      </c>
      <c r="G950" s="7" t="n">
        <v>0</v>
      </c>
      <c r="H950" s="7" t="n">
        <v>0</v>
      </c>
      <c r="I950" s="7" t="n">
        <v>0</v>
      </c>
    </row>
    <row r="951" spans="1:9">
      <c r="A951" t="s">
        <v>4</v>
      </c>
      <c r="B951" s="4" t="s">
        <v>5</v>
      </c>
      <c r="C951" s="4" t="s">
        <v>14</v>
      </c>
      <c r="D951" s="4" t="s">
        <v>14</v>
      </c>
      <c r="E951" s="4" t="s">
        <v>20</v>
      </c>
      <c r="F951" s="4" t="s">
        <v>10</v>
      </c>
    </row>
    <row r="952" spans="1:9">
      <c r="A952" t="n">
        <v>6853</v>
      </c>
      <c r="B952" s="32" t="n">
        <v>45</v>
      </c>
      <c r="C952" s="7" t="n">
        <v>5</v>
      </c>
      <c r="D952" s="7" t="n">
        <v>3</v>
      </c>
      <c r="E952" s="7" t="n">
        <v>2.29999995231628</v>
      </c>
      <c r="F952" s="7" t="n">
        <v>0</v>
      </c>
    </row>
    <row r="953" spans="1:9">
      <c r="A953" t="s">
        <v>4</v>
      </c>
      <c r="B953" s="4" t="s">
        <v>5</v>
      </c>
      <c r="C953" s="4" t="s">
        <v>14</v>
      </c>
      <c r="D953" s="4" t="s">
        <v>14</v>
      </c>
      <c r="E953" s="4" t="s">
        <v>20</v>
      </c>
      <c r="F953" s="4" t="s">
        <v>10</v>
      </c>
    </row>
    <row r="954" spans="1:9">
      <c r="A954" t="n">
        <v>6862</v>
      </c>
      <c r="B954" s="32" t="n">
        <v>45</v>
      </c>
      <c r="C954" s="7" t="n">
        <v>11</v>
      </c>
      <c r="D954" s="7" t="n">
        <v>3</v>
      </c>
      <c r="E954" s="7" t="n">
        <v>22</v>
      </c>
      <c r="F954" s="7" t="n">
        <v>0</v>
      </c>
    </row>
    <row r="955" spans="1:9">
      <c r="A955" t="s">
        <v>4</v>
      </c>
      <c r="B955" s="4" t="s">
        <v>5</v>
      </c>
      <c r="C955" s="4" t="s">
        <v>14</v>
      </c>
      <c r="D955" s="4" t="s">
        <v>14</v>
      </c>
      <c r="E955" s="4" t="s">
        <v>20</v>
      </c>
      <c r="F955" s="4" t="s">
        <v>10</v>
      </c>
    </row>
    <row r="956" spans="1:9">
      <c r="A956" t="n">
        <v>6871</v>
      </c>
      <c r="B956" s="32" t="n">
        <v>45</v>
      </c>
      <c r="C956" s="7" t="n">
        <v>5</v>
      </c>
      <c r="D956" s="7" t="n">
        <v>3</v>
      </c>
      <c r="E956" s="7" t="n">
        <v>2.09999990463257</v>
      </c>
      <c r="F956" s="7" t="n">
        <v>3000</v>
      </c>
    </row>
    <row r="957" spans="1:9">
      <c r="A957" t="s">
        <v>4</v>
      </c>
      <c r="B957" s="4" t="s">
        <v>5</v>
      </c>
      <c r="C957" s="4" t="s">
        <v>14</v>
      </c>
      <c r="D957" s="4" t="s">
        <v>10</v>
      </c>
    </row>
    <row r="958" spans="1:9">
      <c r="A958" t="n">
        <v>6880</v>
      </c>
      <c r="B958" s="28" t="n">
        <v>58</v>
      </c>
      <c r="C958" s="7" t="n">
        <v>255</v>
      </c>
      <c r="D958" s="7" t="n">
        <v>0</v>
      </c>
    </row>
    <row r="959" spans="1:9">
      <c r="A959" t="s">
        <v>4</v>
      </c>
      <c r="B959" s="4" t="s">
        <v>5</v>
      </c>
      <c r="C959" s="4" t="s">
        <v>10</v>
      </c>
      <c r="D959" s="4" t="s">
        <v>14</v>
      </c>
      <c r="E959" s="4" t="s">
        <v>20</v>
      </c>
      <c r="F959" s="4" t="s">
        <v>10</v>
      </c>
    </row>
    <row r="960" spans="1:9">
      <c r="A960" t="n">
        <v>6884</v>
      </c>
      <c r="B960" s="54" t="n">
        <v>59</v>
      </c>
      <c r="C960" s="7" t="n">
        <v>0</v>
      </c>
      <c r="D960" s="7" t="n">
        <v>9</v>
      </c>
      <c r="E960" s="7" t="n">
        <v>0.150000005960464</v>
      </c>
      <c r="F960" s="7" t="n">
        <v>0</v>
      </c>
    </row>
    <row r="961" spans="1:9">
      <c r="A961" t="s">
        <v>4</v>
      </c>
      <c r="B961" s="4" t="s">
        <v>5</v>
      </c>
      <c r="C961" s="4" t="s">
        <v>10</v>
      </c>
    </row>
    <row r="962" spans="1:9">
      <c r="A962" t="n">
        <v>6894</v>
      </c>
      <c r="B962" s="26" t="n">
        <v>16</v>
      </c>
      <c r="C962" s="7" t="n">
        <v>1800</v>
      </c>
    </row>
    <row r="963" spans="1:9">
      <c r="A963" t="s">
        <v>4</v>
      </c>
      <c r="B963" s="4" t="s">
        <v>5</v>
      </c>
      <c r="C963" s="4" t="s">
        <v>10</v>
      </c>
      <c r="D963" s="4" t="s">
        <v>14</v>
      </c>
      <c r="E963" s="4" t="s">
        <v>20</v>
      </c>
      <c r="F963" s="4" t="s">
        <v>10</v>
      </c>
    </row>
    <row r="964" spans="1:9">
      <c r="A964" t="n">
        <v>6897</v>
      </c>
      <c r="B964" s="54" t="n">
        <v>59</v>
      </c>
      <c r="C964" s="7" t="n">
        <v>0</v>
      </c>
      <c r="D964" s="7" t="n">
        <v>255</v>
      </c>
      <c r="E964" s="7" t="n">
        <v>0</v>
      </c>
      <c r="F964" s="7" t="n">
        <v>0</v>
      </c>
    </row>
    <row r="965" spans="1:9">
      <c r="A965" t="s">
        <v>4</v>
      </c>
      <c r="B965" s="4" t="s">
        <v>5</v>
      </c>
      <c r="C965" s="4" t="s">
        <v>14</v>
      </c>
      <c r="D965" s="4" t="s">
        <v>10</v>
      </c>
      <c r="E965" s="4" t="s">
        <v>6</v>
      </c>
    </row>
    <row r="966" spans="1:9">
      <c r="A966" t="n">
        <v>6907</v>
      </c>
      <c r="B966" s="47" t="n">
        <v>51</v>
      </c>
      <c r="C966" s="7" t="n">
        <v>4</v>
      </c>
      <c r="D966" s="7" t="n">
        <v>0</v>
      </c>
      <c r="E966" s="7" t="s">
        <v>133</v>
      </c>
    </row>
    <row r="967" spans="1:9">
      <c r="A967" t="s">
        <v>4</v>
      </c>
      <c r="B967" s="4" t="s">
        <v>5</v>
      </c>
      <c r="C967" s="4" t="s">
        <v>10</v>
      </c>
    </row>
    <row r="968" spans="1:9">
      <c r="A968" t="n">
        <v>6921</v>
      </c>
      <c r="B968" s="26" t="n">
        <v>16</v>
      </c>
      <c r="C968" s="7" t="n">
        <v>0</v>
      </c>
    </row>
    <row r="969" spans="1:9">
      <c r="A969" t="s">
        <v>4</v>
      </c>
      <c r="B969" s="4" t="s">
        <v>5</v>
      </c>
      <c r="C969" s="4" t="s">
        <v>10</v>
      </c>
      <c r="D969" s="4" t="s">
        <v>14</v>
      </c>
      <c r="E969" s="4" t="s">
        <v>9</v>
      </c>
      <c r="F969" s="4" t="s">
        <v>117</v>
      </c>
      <c r="G969" s="4" t="s">
        <v>14</v>
      </c>
      <c r="H969" s="4" t="s">
        <v>14</v>
      </c>
      <c r="I969" s="4" t="s">
        <v>14</v>
      </c>
      <c r="J969" s="4" t="s">
        <v>9</v>
      </c>
      <c r="K969" s="4" t="s">
        <v>117</v>
      </c>
      <c r="L969" s="4" t="s">
        <v>14</v>
      </c>
      <c r="M969" s="4" t="s">
        <v>14</v>
      </c>
      <c r="N969" s="4" t="s">
        <v>14</v>
      </c>
      <c r="O969" s="4" t="s">
        <v>9</v>
      </c>
      <c r="P969" s="4" t="s">
        <v>117</v>
      </c>
      <c r="Q969" s="4" t="s">
        <v>14</v>
      </c>
      <c r="R969" s="4" t="s">
        <v>14</v>
      </c>
    </row>
    <row r="970" spans="1:9">
      <c r="A970" t="n">
        <v>6924</v>
      </c>
      <c r="B970" s="51" t="n">
        <v>26</v>
      </c>
      <c r="C970" s="7" t="n">
        <v>0</v>
      </c>
      <c r="D970" s="7" t="n">
        <v>17</v>
      </c>
      <c r="E970" s="7" t="n">
        <v>53061</v>
      </c>
      <c r="F970" s="7" t="s">
        <v>134</v>
      </c>
      <c r="G970" s="7" t="n">
        <v>2</v>
      </c>
      <c r="H970" s="7" t="n">
        <v>3</v>
      </c>
      <c r="I970" s="7" t="n">
        <v>17</v>
      </c>
      <c r="J970" s="7" t="n">
        <v>53062</v>
      </c>
      <c r="K970" s="7" t="s">
        <v>135</v>
      </c>
      <c r="L970" s="7" t="n">
        <v>2</v>
      </c>
      <c r="M970" s="7" t="n">
        <v>3</v>
      </c>
      <c r="N970" s="7" t="n">
        <v>17</v>
      </c>
      <c r="O970" s="7" t="n">
        <v>53063</v>
      </c>
      <c r="P970" s="7" t="s">
        <v>136</v>
      </c>
      <c r="Q970" s="7" t="n">
        <v>2</v>
      </c>
      <c r="R970" s="7" t="n">
        <v>0</v>
      </c>
    </row>
    <row r="971" spans="1:9">
      <c r="A971" t="s">
        <v>4</v>
      </c>
      <c r="B971" s="4" t="s">
        <v>5</v>
      </c>
    </row>
    <row r="972" spans="1:9">
      <c r="A972" t="n">
        <v>7049</v>
      </c>
      <c r="B972" s="52" t="n">
        <v>28</v>
      </c>
    </row>
    <row r="973" spans="1:9">
      <c r="A973" t="s">
        <v>4</v>
      </c>
      <c r="B973" s="4" t="s">
        <v>5</v>
      </c>
      <c r="C973" s="4" t="s">
        <v>10</v>
      </c>
      <c r="D973" s="4" t="s">
        <v>14</v>
      </c>
    </row>
    <row r="974" spans="1:9">
      <c r="A974" t="n">
        <v>7050</v>
      </c>
      <c r="B974" s="53" t="n">
        <v>89</v>
      </c>
      <c r="C974" s="7" t="n">
        <v>65533</v>
      </c>
      <c r="D974" s="7" t="n">
        <v>1</v>
      </c>
    </row>
    <row r="975" spans="1:9">
      <c r="A975" t="s">
        <v>4</v>
      </c>
      <c r="B975" s="4" t="s">
        <v>5</v>
      </c>
      <c r="C975" s="4" t="s">
        <v>14</v>
      </c>
      <c r="D975" s="4" t="s">
        <v>10</v>
      </c>
      <c r="E975" s="4" t="s">
        <v>10</v>
      </c>
      <c r="F975" s="4" t="s">
        <v>14</v>
      </c>
    </row>
    <row r="976" spans="1:9">
      <c r="A976" t="n">
        <v>7054</v>
      </c>
      <c r="B976" s="55" t="n">
        <v>25</v>
      </c>
      <c r="C976" s="7" t="n">
        <v>1</v>
      </c>
      <c r="D976" s="7" t="n">
        <v>60</v>
      </c>
      <c r="E976" s="7" t="n">
        <v>280</v>
      </c>
      <c r="F976" s="7" t="n">
        <v>2</v>
      </c>
    </row>
    <row r="977" spans="1:18">
      <c r="A977" t="s">
        <v>4</v>
      </c>
      <c r="B977" s="4" t="s">
        <v>5</v>
      </c>
      <c r="C977" s="4" t="s">
        <v>6</v>
      </c>
      <c r="D977" s="4" t="s">
        <v>10</v>
      </c>
    </row>
    <row r="978" spans="1:18">
      <c r="A978" t="n">
        <v>7061</v>
      </c>
      <c r="B978" s="56" t="n">
        <v>29</v>
      </c>
      <c r="C978" s="7" t="s">
        <v>137</v>
      </c>
      <c r="D978" s="7" t="n">
        <v>65533</v>
      </c>
    </row>
    <row r="979" spans="1:18">
      <c r="A979" t="s">
        <v>4</v>
      </c>
      <c r="B979" s="4" t="s">
        <v>5</v>
      </c>
      <c r="C979" s="4" t="s">
        <v>14</v>
      </c>
      <c r="D979" s="4" t="s">
        <v>10</v>
      </c>
      <c r="E979" s="4" t="s">
        <v>6</v>
      </c>
    </row>
    <row r="980" spans="1:18">
      <c r="A980" t="n">
        <v>7075</v>
      </c>
      <c r="B980" s="47" t="n">
        <v>51</v>
      </c>
      <c r="C980" s="7" t="n">
        <v>4</v>
      </c>
      <c r="D980" s="7" t="n">
        <v>27</v>
      </c>
      <c r="E980" s="7" t="s">
        <v>138</v>
      </c>
    </row>
    <row r="981" spans="1:18">
      <c r="A981" t="s">
        <v>4</v>
      </c>
      <c r="B981" s="4" t="s">
        <v>5</v>
      </c>
      <c r="C981" s="4" t="s">
        <v>10</v>
      </c>
    </row>
    <row r="982" spans="1:18">
      <c r="A982" t="n">
        <v>7089</v>
      </c>
      <c r="B982" s="26" t="n">
        <v>16</v>
      </c>
      <c r="C982" s="7" t="n">
        <v>0</v>
      </c>
    </row>
    <row r="983" spans="1:18">
      <c r="A983" t="s">
        <v>4</v>
      </c>
      <c r="B983" s="4" t="s">
        <v>5</v>
      </c>
      <c r="C983" s="4" t="s">
        <v>10</v>
      </c>
      <c r="D983" s="4" t="s">
        <v>14</v>
      </c>
      <c r="E983" s="4" t="s">
        <v>9</v>
      </c>
      <c r="F983" s="4" t="s">
        <v>117</v>
      </c>
      <c r="G983" s="4" t="s">
        <v>14</v>
      </c>
      <c r="H983" s="4" t="s">
        <v>14</v>
      </c>
    </row>
    <row r="984" spans="1:18">
      <c r="A984" t="n">
        <v>7092</v>
      </c>
      <c r="B984" s="51" t="n">
        <v>26</v>
      </c>
      <c r="C984" s="7" t="n">
        <v>27</v>
      </c>
      <c r="D984" s="7" t="n">
        <v>17</v>
      </c>
      <c r="E984" s="7" t="n">
        <v>31393</v>
      </c>
      <c r="F984" s="7" t="s">
        <v>139</v>
      </c>
      <c r="G984" s="7" t="n">
        <v>2</v>
      </c>
      <c r="H984" s="7" t="n">
        <v>0</v>
      </c>
    </row>
    <row r="985" spans="1:18">
      <c r="A985" t="s">
        <v>4</v>
      </c>
      <c r="B985" s="4" t="s">
        <v>5</v>
      </c>
    </row>
    <row r="986" spans="1:18">
      <c r="A986" t="n">
        <v>7112</v>
      </c>
      <c r="B986" s="52" t="n">
        <v>28</v>
      </c>
    </row>
    <row r="987" spans="1:18">
      <c r="A987" t="s">
        <v>4</v>
      </c>
      <c r="B987" s="4" t="s">
        <v>5</v>
      </c>
      <c r="C987" s="4" t="s">
        <v>6</v>
      </c>
      <c r="D987" s="4" t="s">
        <v>10</v>
      </c>
    </row>
    <row r="988" spans="1:18">
      <c r="A988" t="n">
        <v>7113</v>
      </c>
      <c r="B988" s="56" t="n">
        <v>29</v>
      </c>
      <c r="C988" s="7" t="s">
        <v>13</v>
      </c>
      <c r="D988" s="7" t="n">
        <v>65533</v>
      </c>
    </row>
    <row r="989" spans="1:18">
      <c r="A989" t="s">
        <v>4</v>
      </c>
      <c r="B989" s="4" t="s">
        <v>5</v>
      </c>
      <c r="C989" s="4" t="s">
        <v>10</v>
      </c>
      <c r="D989" s="4" t="s">
        <v>14</v>
      </c>
    </row>
    <row r="990" spans="1:18">
      <c r="A990" t="n">
        <v>7117</v>
      </c>
      <c r="B990" s="53" t="n">
        <v>89</v>
      </c>
      <c r="C990" s="7" t="n">
        <v>65533</v>
      </c>
      <c r="D990" s="7" t="n">
        <v>1</v>
      </c>
    </row>
    <row r="991" spans="1:18">
      <c r="A991" t="s">
        <v>4</v>
      </c>
      <c r="B991" s="4" t="s">
        <v>5</v>
      </c>
      <c r="C991" s="4" t="s">
        <v>14</v>
      </c>
      <c r="D991" s="4" t="s">
        <v>10</v>
      </c>
      <c r="E991" s="4" t="s">
        <v>10</v>
      </c>
      <c r="F991" s="4" t="s">
        <v>14</v>
      </c>
    </row>
    <row r="992" spans="1:18">
      <c r="A992" t="n">
        <v>7121</v>
      </c>
      <c r="B992" s="55" t="n">
        <v>25</v>
      </c>
      <c r="C992" s="7" t="n">
        <v>1</v>
      </c>
      <c r="D992" s="7" t="n">
        <v>65535</v>
      </c>
      <c r="E992" s="7" t="n">
        <v>65535</v>
      </c>
      <c r="F992" s="7" t="n">
        <v>0</v>
      </c>
    </row>
    <row r="993" spans="1:8">
      <c r="A993" t="s">
        <v>4</v>
      </c>
      <c r="B993" s="4" t="s">
        <v>5</v>
      </c>
      <c r="C993" s="4" t="s">
        <v>14</v>
      </c>
      <c r="D993" s="4" t="s">
        <v>14</v>
      </c>
    </row>
    <row r="994" spans="1:8">
      <c r="A994" t="n">
        <v>7128</v>
      </c>
      <c r="B994" s="13" t="n">
        <v>49</v>
      </c>
      <c r="C994" s="7" t="n">
        <v>2</v>
      </c>
      <c r="D994" s="7" t="n">
        <v>0</v>
      </c>
    </row>
    <row r="995" spans="1:8">
      <c r="A995" t="s">
        <v>4</v>
      </c>
      <c r="B995" s="4" t="s">
        <v>5</v>
      </c>
      <c r="C995" s="4" t="s">
        <v>14</v>
      </c>
      <c r="D995" s="4" t="s">
        <v>10</v>
      </c>
      <c r="E995" s="4" t="s">
        <v>9</v>
      </c>
      <c r="F995" s="4" t="s">
        <v>10</v>
      </c>
      <c r="G995" s="4" t="s">
        <v>9</v>
      </c>
      <c r="H995" s="4" t="s">
        <v>14</v>
      </c>
    </row>
    <row r="996" spans="1:8">
      <c r="A996" t="n">
        <v>7131</v>
      </c>
      <c r="B996" s="13" t="n">
        <v>49</v>
      </c>
      <c r="C996" s="7" t="n">
        <v>0</v>
      </c>
      <c r="D996" s="7" t="n">
        <v>555</v>
      </c>
      <c r="E996" s="7" t="n">
        <v>1065353216</v>
      </c>
      <c r="F996" s="7" t="n">
        <v>0</v>
      </c>
      <c r="G996" s="7" t="n">
        <v>0</v>
      </c>
      <c r="H996" s="7" t="n">
        <v>0</v>
      </c>
    </row>
    <row r="997" spans="1:8">
      <c r="A997" t="s">
        <v>4</v>
      </c>
      <c r="B997" s="4" t="s">
        <v>5</v>
      </c>
      <c r="C997" s="4" t="s">
        <v>14</v>
      </c>
      <c r="D997" s="4" t="s">
        <v>10</v>
      </c>
      <c r="E997" s="4" t="s">
        <v>20</v>
      </c>
    </row>
    <row r="998" spans="1:8">
      <c r="A998" t="n">
        <v>7146</v>
      </c>
      <c r="B998" s="28" t="n">
        <v>58</v>
      </c>
      <c r="C998" s="7" t="n">
        <v>101</v>
      </c>
      <c r="D998" s="7" t="n">
        <v>500</v>
      </c>
      <c r="E998" s="7" t="n">
        <v>1</v>
      </c>
    </row>
    <row r="999" spans="1:8">
      <c r="A999" t="s">
        <v>4</v>
      </c>
      <c r="B999" s="4" t="s">
        <v>5</v>
      </c>
      <c r="C999" s="4" t="s">
        <v>14</v>
      </c>
      <c r="D999" s="4" t="s">
        <v>10</v>
      </c>
    </row>
    <row r="1000" spans="1:8">
      <c r="A1000" t="n">
        <v>7154</v>
      </c>
      <c r="B1000" s="28" t="n">
        <v>58</v>
      </c>
      <c r="C1000" s="7" t="n">
        <v>254</v>
      </c>
      <c r="D1000" s="7" t="n">
        <v>0</v>
      </c>
    </row>
    <row r="1001" spans="1:8">
      <c r="A1001" t="s">
        <v>4</v>
      </c>
      <c r="B1001" s="4" t="s">
        <v>5</v>
      </c>
      <c r="C1001" s="4" t="s">
        <v>14</v>
      </c>
      <c r="D1001" s="4" t="s">
        <v>14</v>
      </c>
      <c r="E1001" s="4" t="s">
        <v>20</v>
      </c>
      <c r="F1001" s="4" t="s">
        <v>20</v>
      </c>
      <c r="G1001" s="4" t="s">
        <v>20</v>
      </c>
      <c r="H1001" s="4" t="s">
        <v>10</v>
      </c>
    </row>
    <row r="1002" spans="1:8">
      <c r="A1002" t="n">
        <v>7158</v>
      </c>
      <c r="B1002" s="32" t="n">
        <v>45</v>
      </c>
      <c r="C1002" s="7" t="n">
        <v>2</v>
      </c>
      <c r="D1002" s="7" t="n">
        <v>3</v>
      </c>
      <c r="E1002" s="7" t="n">
        <v>11.3000001907349</v>
      </c>
      <c r="F1002" s="7" t="n">
        <v>-3.46000003814697</v>
      </c>
      <c r="G1002" s="7" t="n">
        <v>-178.729995727539</v>
      </c>
      <c r="H1002" s="7" t="n">
        <v>0</v>
      </c>
    </row>
    <row r="1003" spans="1:8">
      <c r="A1003" t="s">
        <v>4</v>
      </c>
      <c r="B1003" s="4" t="s">
        <v>5</v>
      </c>
      <c r="C1003" s="4" t="s">
        <v>14</v>
      </c>
      <c r="D1003" s="4" t="s">
        <v>14</v>
      </c>
      <c r="E1003" s="4" t="s">
        <v>20</v>
      </c>
      <c r="F1003" s="4" t="s">
        <v>20</v>
      </c>
      <c r="G1003" s="4" t="s">
        <v>20</v>
      </c>
      <c r="H1003" s="4" t="s">
        <v>10</v>
      </c>
      <c r="I1003" s="4" t="s">
        <v>14</v>
      </c>
    </row>
    <row r="1004" spans="1:8">
      <c r="A1004" t="n">
        <v>7175</v>
      </c>
      <c r="B1004" s="32" t="n">
        <v>45</v>
      </c>
      <c r="C1004" s="7" t="n">
        <v>4</v>
      </c>
      <c r="D1004" s="7" t="n">
        <v>3</v>
      </c>
      <c r="E1004" s="7" t="n">
        <v>3.35999989509583</v>
      </c>
      <c r="F1004" s="7" t="n">
        <v>332.109985351563</v>
      </c>
      <c r="G1004" s="7" t="n">
        <v>0</v>
      </c>
      <c r="H1004" s="7" t="n">
        <v>0</v>
      </c>
      <c r="I1004" s="7" t="n">
        <v>1</v>
      </c>
    </row>
    <row r="1005" spans="1:8">
      <c r="A1005" t="s">
        <v>4</v>
      </c>
      <c r="B1005" s="4" t="s">
        <v>5</v>
      </c>
      <c r="C1005" s="4" t="s">
        <v>14</v>
      </c>
      <c r="D1005" s="4" t="s">
        <v>14</v>
      </c>
      <c r="E1005" s="4" t="s">
        <v>20</v>
      </c>
      <c r="F1005" s="4" t="s">
        <v>10</v>
      </c>
    </row>
    <row r="1006" spans="1:8">
      <c r="A1006" t="n">
        <v>7193</v>
      </c>
      <c r="B1006" s="32" t="n">
        <v>45</v>
      </c>
      <c r="C1006" s="7" t="n">
        <v>5</v>
      </c>
      <c r="D1006" s="7" t="n">
        <v>3</v>
      </c>
      <c r="E1006" s="7" t="n">
        <v>2.70000004768372</v>
      </c>
      <c r="F1006" s="7" t="n">
        <v>0</v>
      </c>
    </row>
    <row r="1007" spans="1:8">
      <c r="A1007" t="s">
        <v>4</v>
      </c>
      <c r="B1007" s="4" t="s">
        <v>5</v>
      </c>
      <c r="C1007" s="4" t="s">
        <v>14</v>
      </c>
      <c r="D1007" s="4" t="s">
        <v>14</v>
      </c>
      <c r="E1007" s="4" t="s">
        <v>20</v>
      </c>
      <c r="F1007" s="4" t="s">
        <v>10</v>
      </c>
    </row>
    <row r="1008" spans="1:8">
      <c r="A1008" t="n">
        <v>7202</v>
      </c>
      <c r="B1008" s="32" t="n">
        <v>45</v>
      </c>
      <c r="C1008" s="7" t="n">
        <v>11</v>
      </c>
      <c r="D1008" s="7" t="n">
        <v>3</v>
      </c>
      <c r="E1008" s="7" t="n">
        <v>27.2000007629395</v>
      </c>
      <c r="F1008" s="7" t="n">
        <v>0</v>
      </c>
    </row>
    <row r="1009" spans="1:9">
      <c r="A1009" t="s">
        <v>4</v>
      </c>
      <c r="B1009" s="4" t="s">
        <v>5</v>
      </c>
      <c r="C1009" s="4" t="s">
        <v>14</v>
      </c>
      <c r="D1009" s="4" t="s">
        <v>10</v>
      </c>
    </row>
    <row r="1010" spans="1:9">
      <c r="A1010" t="n">
        <v>7211</v>
      </c>
      <c r="B1010" s="28" t="n">
        <v>58</v>
      </c>
      <c r="C1010" s="7" t="n">
        <v>254</v>
      </c>
      <c r="D1010" s="7" t="n">
        <v>0</v>
      </c>
    </row>
    <row r="1011" spans="1:9">
      <c r="A1011" t="s">
        <v>4</v>
      </c>
      <c r="B1011" s="4" t="s">
        <v>5</v>
      </c>
      <c r="C1011" s="4" t="s">
        <v>10</v>
      </c>
      <c r="D1011" s="4" t="s">
        <v>9</v>
      </c>
      <c r="E1011" s="4" t="s">
        <v>9</v>
      </c>
      <c r="F1011" s="4" t="s">
        <v>9</v>
      </c>
      <c r="G1011" s="4" t="s">
        <v>9</v>
      </c>
      <c r="H1011" s="4" t="s">
        <v>10</v>
      </c>
      <c r="I1011" s="4" t="s">
        <v>14</v>
      </c>
    </row>
    <row r="1012" spans="1:9">
      <c r="A1012" t="n">
        <v>7215</v>
      </c>
      <c r="B1012" s="48" t="n">
        <v>66</v>
      </c>
      <c r="C1012" s="7" t="n">
        <v>27</v>
      </c>
      <c r="D1012" s="7" t="n">
        <v>1065353216</v>
      </c>
      <c r="E1012" s="7" t="n">
        <v>1065353216</v>
      </c>
      <c r="F1012" s="7" t="n">
        <v>1065353216</v>
      </c>
      <c r="G1012" s="7" t="n">
        <v>1065353216</v>
      </c>
      <c r="H1012" s="7" t="n">
        <v>0</v>
      </c>
      <c r="I1012" s="7" t="n">
        <v>3</v>
      </c>
    </row>
    <row r="1013" spans="1:9">
      <c r="A1013" t="s">
        <v>4</v>
      </c>
      <c r="B1013" s="4" t="s">
        <v>5</v>
      </c>
      <c r="C1013" s="4" t="s">
        <v>10</v>
      </c>
      <c r="D1013" s="4" t="s">
        <v>20</v>
      </c>
      <c r="E1013" s="4" t="s">
        <v>20</v>
      </c>
      <c r="F1013" s="4" t="s">
        <v>20</v>
      </c>
      <c r="G1013" s="4" t="s">
        <v>20</v>
      </c>
    </row>
    <row r="1014" spans="1:9">
      <c r="A1014" t="n">
        <v>7237</v>
      </c>
      <c r="B1014" s="38" t="n">
        <v>46</v>
      </c>
      <c r="C1014" s="7" t="n">
        <v>27</v>
      </c>
      <c r="D1014" s="7" t="n">
        <v>12.1199998855591</v>
      </c>
      <c r="E1014" s="7" t="n">
        <v>-3.90000009536743</v>
      </c>
      <c r="F1014" s="7" t="n">
        <v>-178.410003662109</v>
      </c>
      <c r="G1014" s="7" t="n">
        <v>253.300003051758</v>
      </c>
    </row>
    <row r="1015" spans="1:9">
      <c r="A1015" t="s">
        <v>4</v>
      </c>
      <c r="B1015" s="4" t="s">
        <v>5</v>
      </c>
      <c r="C1015" s="4" t="s">
        <v>10</v>
      </c>
    </row>
    <row r="1016" spans="1:9">
      <c r="A1016" t="n">
        <v>7256</v>
      </c>
      <c r="B1016" s="26" t="n">
        <v>16</v>
      </c>
      <c r="C1016" s="7" t="n">
        <v>500</v>
      </c>
    </row>
    <row r="1017" spans="1:9">
      <c r="A1017" t="s">
        <v>4</v>
      </c>
      <c r="B1017" s="4" t="s">
        <v>5</v>
      </c>
      <c r="C1017" s="4" t="s">
        <v>10</v>
      </c>
      <c r="D1017" s="4" t="s">
        <v>10</v>
      </c>
      <c r="E1017" s="4" t="s">
        <v>20</v>
      </c>
      <c r="F1017" s="4" t="s">
        <v>20</v>
      </c>
      <c r="G1017" s="4" t="s">
        <v>20</v>
      </c>
      <c r="H1017" s="4" t="s">
        <v>20</v>
      </c>
      <c r="I1017" s="4" t="s">
        <v>14</v>
      </c>
      <c r="J1017" s="4" t="s">
        <v>10</v>
      </c>
    </row>
    <row r="1018" spans="1:9">
      <c r="A1018" t="n">
        <v>7259</v>
      </c>
      <c r="B1018" s="49" t="n">
        <v>55</v>
      </c>
      <c r="C1018" s="7" t="n">
        <v>27</v>
      </c>
      <c r="D1018" s="7" t="n">
        <v>65533</v>
      </c>
      <c r="E1018" s="7" t="n">
        <v>10.7600002288818</v>
      </c>
      <c r="F1018" s="7" t="n">
        <v>-3.90000009536743</v>
      </c>
      <c r="G1018" s="7" t="n">
        <v>-178.820007324219</v>
      </c>
      <c r="H1018" s="7" t="n">
        <v>0.769999980926514</v>
      </c>
      <c r="I1018" s="7" t="n">
        <v>1</v>
      </c>
      <c r="J1018" s="7" t="n">
        <v>0</v>
      </c>
    </row>
    <row r="1019" spans="1:9">
      <c r="A1019" t="s">
        <v>4</v>
      </c>
      <c r="B1019" s="4" t="s">
        <v>5</v>
      </c>
      <c r="C1019" s="4" t="s">
        <v>10</v>
      </c>
    </row>
    <row r="1020" spans="1:9">
      <c r="A1020" t="n">
        <v>7283</v>
      </c>
      <c r="B1020" s="26" t="n">
        <v>16</v>
      </c>
      <c r="C1020" s="7" t="n">
        <v>1</v>
      </c>
    </row>
    <row r="1021" spans="1:9">
      <c r="A1021" t="s">
        <v>4</v>
      </c>
      <c r="B1021" s="4" t="s">
        <v>5</v>
      </c>
      <c r="C1021" s="4" t="s">
        <v>10</v>
      </c>
      <c r="D1021" s="4" t="s">
        <v>9</v>
      </c>
    </row>
    <row r="1022" spans="1:9">
      <c r="A1022" t="n">
        <v>7286</v>
      </c>
      <c r="B1022" s="57" t="n">
        <v>98</v>
      </c>
      <c r="C1022" s="7" t="n">
        <v>27</v>
      </c>
      <c r="D1022" s="7" t="n">
        <v>1061158912</v>
      </c>
    </row>
    <row r="1023" spans="1:9">
      <c r="A1023" t="s">
        <v>4</v>
      </c>
      <c r="B1023" s="4" t="s">
        <v>5</v>
      </c>
      <c r="C1023" s="4" t="s">
        <v>10</v>
      </c>
    </row>
    <row r="1024" spans="1:9">
      <c r="A1024" t="n">
        <v>7293</v>
      </c>
      <c r="B1024" s="26" t="n">
        <v>16</v>
      </c>
      <c r="C1024" s="7" t="n">
        <v>1700</v>
      </c>
    </row>
    <row r="1025" spans="1:10">
      <c r="A1025" t="s">
        <v>4</v>
      </c>
      <c r="B1025" s="4" t="s">
        <v>5</v>
      </c>
      <c r="C1025" s="4" t="s">
        <v>14</v>
      </c>
      <c r="D1025" s="4" t="s">
        <v>10</v>
      </c>
      <c r="E1025" s="4" t="s">
        <v>20</v>
      </c>
    </row>
    <row r="1026" spans="1:10">
      <c r="A1026" t="n">
        <v>7296</v>
      </c>
      <c r="B1026" s="28" t="n">
        <v>58</v>
      </c>
      <c r="C1026" s="7" t="n">
        <v>101</v>
      </c>
      <c r="D1026" s="7" t="n">
        <v>300</v>
      </c>
      <c r="E1026" s="7" t="n">
        <v>1</v>
      </c>
    </row>
    <row r="1027" spans="1:10">
      <c r="A1027" t="s">
        <v>4</v>
      </c>
      <c r="B1027" s="4" t="s">
        <v>5</v>
      </c>
      <c r="C1027" s="4" t="s">
        <v>14</v>
      </c>
      <c r="D1027" s="4" t="s">
        <v>10</v>
      </c>
    </row>
    <row r="1028" spans="1:10">
      <c r="A1028" t="n">
        <v>7304</v>
      </c>
      <c r="B1028" s="28" t="n">
        <v>58</v>
      </c>
      <c r="C1028" s="7" t="n">
        <v>254</v>
      </c>
      <c r="D1028" s="7" t="n">
        <v>0</v>
      </c>
    </row>
    <row r="1029" spans="1:10">
      <c r="A1029" t="s">
        <v>4</v>
      </c>
      <c r="B1029" s="4" t="s">
        <v>5</v>
      </c>
      <c r="C1029" s="4" t="s">
        <v>14</v>
      </c>
      <c r="D1029" s="4" t="s">
        <v>14</v>
      </c>
      <c r="E1029" s="4" t="s">
        <v>20</v>
      </c>
      <c r="F1029" s="4" t="s">
        <v>20</v>
      </c>
      <c r="G1029" s="4" t="s">
        <v>20</v>
      </c>
      <c r="H1029" s="4" t="s">
        <v>10</v>
      </c>
    </row>
    <row r="1030" spans="1:10">
      <c r="A1030" t="n">
        <v>7308</v>
      </c>
      <c r="B1030" s="32" t="n">
        <v>45</v>
      </c>
      <c r="C1030" s="7" t="n">
        <v>2</v>
      </c>
      <c r="D1030" s="7" t="n">
        <v>3</v>
      </c>
      <c r="E1030" s="7" t="n">
        <v>0.439999997615814</v>
      </c>
      <c r="F1030" s="7" t="n">
        <v>-2.36999988555908</v>
      </c>
      <c r="G1030" s="7" t="n">
        <v>-175.229995727539</v>
      </c>
      <c r="H1030" s="7" t="n">
        <v>0</v>
      </c>
    </row>
    <row r="1031" spans="1:10">
      <c r="A1031" t="s">
        <v>4</v>
      </c>
      <c r="B1031" s="4" t="s">
        <v>5</v>
      </c>
      <c r="C1031" s="4" t="s">
        <v>14</v>
      </c>
      <c r="D1031" s="4" t="s">
        <v>14</v>
      </c>
      <c r="E1031" s="4" t="s">
        <v>20</v>
      </c>
      <c r="F1031" s="4" t="s">
        <v>20</v>
      </c>
      <c r="G1031" s="4" t="s">
        <v>20</v>
      </c>
      <c r="H1031" s="4" t="s">
        <v>10</v>
      </c>
      <c r="I1031" s="4" t="s">
        <v>14</v>
      </c>
    </row>
    <row r="1032" spans="1:10">
      <c r="A1032" t="n">
        <v>7325</v>
      </c>
      <c r="B1032" s="32" t="n">
        <v>45</v>
      </c>
      <c r="C1032" s="7" t="n">
        <v>4</v>
      </c>
      <c r="D1032" s="7" t="n">
        <v>3</v>
      </c>
      <c r="E1032" s="7" t="n">
        <v>353.450012207031</v>
      </c>
      <c r="F1032" s="7" t="n">
        <v>348.010009765625</v>
      </c>
      <c r="G1032" s="7" t="n">
        <v>14</v>
      </c>
      <c r="H1032" s="7" t="n">
        <v>0</v>
      </c>
      <c r="I1032" s="7" t="n">
        <v>1</v>
      </c>
    </row>
    <row r="1033" spans="1:10">
      <c r="A1033" t="s">
        <v>4</v>
      </c>
      <c r="B1033" s="4" t="s">
        <v>5</v>
      </c>
      <c r="C1033" s="4" t="s">
        <v>14</v>
      </c>
      <c r="D1033" s="4" t="s">
        <v>14</v>
      </c>
      <c r="E1033" s="4" t="s">
        <v>20</v>
      </c>
      <c r="F1033" s="4" t="s">
        <v>10</v>
      </c>
    </row>
    <row r="1034" spans="1:10">
      <c r="A1034" t="n">
        <v>7343</v>
      </c>
      <c r="B1034" s="32" t="n">
        <v>45</v>
      </c>
      <c r="C1034" s="7" t="n">
        <v>5</v>
      </c>
      <c r="D1034" s="7" t="n">
        <v>3</v>
      </c>
      <c r="E1034" s="7" t="n">
        <v>4.19999980926514</v>
      </c>
      <c r="F1034" s="7" t="n">
        <v>0</v>
      </c>
    </row>
    <row r="1035" spans="1:10">
      <c r="A1035" t="s">
        <v>4</v>
      </c>
      <c r="B1035" s="4" t="s">
        <v>5</v>
      </c>
      <c r="C1035" s="4" t="s">
        <v>14</v>
      </c>
      <c r="D1035" s="4" t="s">
        <v>14</v>
      </c>
      <c r="E1035" s="4" t="s">
        <v>20</v>
      </c>
      <c r="F1035" s="4" t="s">
        <v>10</v>
      </c>
    </row>
    <row r="1036" spans="1:10">
      <c r="A1036" t="n">
        <v>7352</v>
      </c>
      <c r="B1036" s="32" t="n">
        <v>45</v>
      </c>
      <c r="C1036" s="7" t="n">
        <v>11</v>
      </c>
      <c r="D1036" s="7" t="n">
        <v>3</v>
      </c>
      <c r="E1036" s="7" t="n">
        <v>15.6999998092651</v>
      </c>
      <c r="F1036" s="7" t="n">
        <v>0</v>
      </c>
    </row>
    <row r="1037" spans="1:10">
      <c r="A1037" t="s">
        <v>4</v>
      </c>
      <c r="B1037" s="4" t="s">
        <v>5</v>
      </c>
      <c r="C1037" s="4" t="s">
        <v>14</v>
      </c>
      <c r="D1037" s="4" t="s">
        <v>14</v>
      </c>
      <c r="E1037" s="4" t="s">
        <v>20</v>
      </c>
      <c r="F1037" s="4" t="s">
        <v>20</v>
      </c>
      <c r="G1037" s="4" t="s">
        <v>20</v>
      </c>
      <c r="H1037" s="4" t="s">
        <v>10</v>
      </c>
    </row>
    <row r="1038" spans="1:10">
      <c r="A1038" t="n">
        <v>7361</v>
      </c>
      <c r="B1038" s="32" t="n">
        <v>45</v>
      </c>
      <c r="C1038" s="7" t="n">
        <v>2</v>
      </c>
      <c r="D1038" s="7" t="n">
        <v>3</v>
      </c>
      <c r="E1038" s="7" t="n">
        <v>0.0799999982118607</v>
      </c>
      <c r="F1038" s="7" t="n">
        <v>-2.40000009536743</v>
      </c>
      <c r="G1038" s="7" t="n">
        <v>-175.029998779297</v>
      </c>
      <c r="H1038" s="7" t="n">
        <v>6000</v>
      </c>
    </row>
    <row r="1039" spans="1:10">
      <c r="A1039" t="s">
        <v>4</v>
      </c>
      <c r="B1039" s="4" t="s">
        <v>5</v>
      </c>
      <c r="C1039" s="4" t="s">
        <v>14</v>
      </c>
      <c r="D1039" s="4" t="s">
        <v>14</v>
      </c>
      <c r="E1039" s="4" t="s">
        <v>20</v>
      </c>
      <c r="F1039" s="4" t="s">
        <v>20</v>
      </c>
      <c r="G1039" s="4" t="s">
        <v>20</v>
      </c>
      <c r="H1039" s="4" t="s">
        <v>10</v>
      </c>
      <c r="I1039" s="4" t="s">
        <v>14</v>
      </c>
    </row>
    <row r="1040" spans="1:10">
      <c r="A1040" t="n">
        <v>7378</v>
      </c>
      <c r="B1040" s="32" t="n">
        <v>45</v>
      </c>
      <c r="C1040" s="7" t="n">
        <v>4</v>
      </c>
      <c r="D1040" s="7" t="n">
        <v>3</v>
      </c>
      <c r="E1040" s="7" t="n">
        <v>353.450012207031</v>
      </c>
      <c r="F1040" s="7" t="n">
        <v>9.02000045776367</v>
      </c>
      <c r="G1040" s="7" t="n">
        <v>14</v>
      </c>
      <c r="H1040" s="7" t="n">
        <v>6000</v>
      </c>
      <c r="I1040" s="7" t="n">
        <v>1</v>
      </c>
    </row>
    <row r="1041" spans="1:9">
      <c r="A1041" t="s">
        <v>4</v>
      </c>
      <c r="B1041" s="4" t="s">
        <v>5</v>
      </c>
      <c r="C1041" s="4" t="s">
        <v>14</v>
      </c>
      <c r="D1041" s="4" t="s">
        <v>14</v>
      </c>
      <c r="E1041" s="4" t="s">
        <v>20</v>
      </c>
      <c r="F1041" s="4" t="s">
        <v>10</v>
      </c>
    </row>
    <row r="1042" spans="1:9">
      <c r="A1042" t="n">
        <v>7396</v>
      </c>
      <c r="B1042" s="32" t="n">
        <v>45</v>
      </c>
      <c r="C1042" s="7" t="n">
        <v>5</v>
      </c>
      <c r="D1042" s="7" t="n">
        <v>3</v>
      </c>
      <c r="E1042" s="7" t="n">
        <v>3.29999995231628</v>
      </c>
      <c r="F1042" s="7" t="n">
        <v>6000</v>
      </c>
    </row>
    <row r="1043" spans="1:9">
      <c r="A1043" t="s">
        <v>4</v>
      </c>
      <c r="B1043" s="4" t="s">
        <v>5</v>
      </c>
      <c r="C1043" s="4" t="s">
        <v>10</v>
      </c>
      <c r="D1043" s="4" t="s">
        <v>14</v>
      </c>
    </row>
    <row r="1044" spans="1:9">
      <c r="A1044" t="n">
        <v>7405</v>
      </c>
      <c r="B1044" s="58" t="n">
        <v>56</v>
      </c>
      <c r="C1044" s="7" t="n">
        <v>27</v>
      </c>
      <c r="D1044" s="7" t="n">
        <v>1</v>
      </c>
    </row>
    <row r="1045" spans="1:9">
      <c r="A1045" t="s">
        <v>4</v>
      </c>
      <c r="B1045" s="4" t="s">
        <v>5</v>
      </c>
      <c r="C1045" s="4" t="s">
        <v>10</v>
      </c>
      <c r="D1045" s="4" t="s">
        <v>20</v>
      </c>
      <c r="E1045" s="4" t="s">
        <v>20</v>
      </c>
      <c r="F1045" s="4" t="s">
        <v>20</v>
      </c>
      <c r="G1045" s="4" t="s">
        <v>20</v>
      </c>
    </row>
    <row r="1046" spans="1:9">
      <c r="A1046" t="n">
        <v>7409</v>
      </c>
      <c r="B1046" s="38" t="n">
        <v>46</v>
      </c>
      <c r="C1046" s="7" t="n">
        <v>27</v>
      </c>
      <c r="D1046" s="7" t="n">
        <v>2.79999995231628</v>
      </c>
      <c r="E1046" s="7" t="n">
        <v>-3.90000009536743</v>
      </c>
      <c r="F1046" s="7" t="n">
        <v>-179.380004882813</v>
      </c>
      <c r="G1046" s="7" t="n">
        <v>201.699996948242</v>
      </c>
    </row>
    <row r="1047" spans="1:9">
      <c r="A1047" t="s">
        <v>4</v>
      </c>
      <c r="B1047" s="4" t="s">
        <v>5</v>
      </c>
      <c r="C1047" s="4" t="s">
        <v>10</v>
      </c>
      <c r="D1047" s="4" t="s">
        <v>10</v>
      </c>
      <c r="E1047" s="4" t="s">
        <v>20</v>
      </c>
      <c r="F1047" s="4" t="s">
        <v>20</v>
      </c>
      <c r="G1047" s="4" t="s">
        <v>20</v>
      </c>
      <c r="H1047" s="4" t="s">
        <v>20</v>
      </c>
      <c r="I1047" s="4" t="s">
        <v>14</v>
      </c>
      <c r="J1047" s="4" t="s">
        <v>10</v>
      </c>
    </row>
    <row r="1048" spans="1:9">
      <c r="A1048" t="n">
        <v>7428</v>
      </c>
      <c r="B1048" s="49" t="n">
        <v>55</v>
      </c>
      <c r="C1048" s="7" t="n">
        <v>27</v>
      </c>
      <c r="D1048" s="7" t="n">
        <v>65533</v>
      </c>
      <c r="E1048" s="7" t="n">
        <v>0.119999997317791</v>
      </c>
      <c r="F1048" s="7" t="n">
        <v>-3.90000009536743</v>
      </c>
      <c r="G1048" s="7" t="n">
        <v>-175.229995727539</v>
      </c>
      <c r="H1048" s="7" t="n">
        <v>1</v>
      </c>
      <c r="I1048" s="7" t="n">
        <v>1</v>
      </c>
      <c r="J1048" s="7" t="n">
        <v>0</v>
      </c>
    </row>
    <row r="1049" spans="1:9">
      <c r="A1049" t="s">
        <v>4</v>
      </c>
      <c r="B1049" s="4" t="s">
        <v>5</v>
      </c>
      <c r="C1049" s="4" t="s">
        <v>10</v>
      </c>
    </row>
    <row r="1050" spans="1:9">
      <c r="A1050" t="n">
        <v>7452</v>
      </c>
      <c r="B1050" s="26" t="n">
        <v>16</v>
      </c>
      <c r="C1050" s="7" t="n">
        <v>1</v>
      </c>
    </row>
    <row r="1051" spans="1:9">
      <c r="A1051" t="s">
        <v>4</v>
      </c>
      <c r="B1051" s="4" t="s">
        <v>5</v>
      </c>
      <c r="C1051" s="4" t="s">
        <v>10</v>
      </c>
      <c r="D1051" s="4" t="s">
        <v>9</v>
      </c>
    </row>
    <row r="1052" spans="1:9">
      <c r="A1052" t="n">
        <v>7455</v>
      </c>
      <c r="B1052" s="57" t="n">
        <v>98</v>
      </c>
      <c r="C1052" s="7" t="n">
        <v>27</v>
      </c>
      <c r="D1052" s="7" t="n">
        <v>1060320051</v>
      </c>
    </row>
    <row r="1053" spans="1:9">
      <c r="A1053" t="s">
        <v>4</v>
      </c>
      <c r="B1053" s="4" t="s">
        <v>5</v>
      </c>
      <c r="C1053" s="4" t="s">
        <v>10</v>
      </c>
    </row>
    <row r="1054" spans="1:9">
      <c r="A1054" t="n">
        <v>7462</v>
      </c>
      <c r="B1054" s="26" t="n">
        <v>16</v>
      </c>
      <c r="C1054" s="7" t="n">
        <v>3000</v>
      </c>
    </row>
    <row r="1055" spans="1:9">
      <c r="A1055" t="s">
        <v>4</v>
      </c>
      <c r="B1055" s="4" t="s">
        <v>5</v>
      </c>
      <c r="C1055" s="4" t="s">
        <v>14</v>
      </c>
      <c r="D1055" s="4" t="s">
        <v>10</v>
      </c>
      <c r="E1055" s="4" t="s">
        <v>6</v>
      </c>
      <c r="F1055" s="4" t="s">
        <v>6</v>
      </c>
      <c r="G1055" s="4" t="s">
        <v>6</v>
      </c>
      <c r="H1055" s="4" t="s">
        <v>6</v>
      </c>
    </row>
    <row r="1056" spans="1:9">
      <c r="A1056" t="n">
        <v>7465</v>
      </c>
      <c r="B1056" s="47" t="n">
        <v>51</v>
      </c>
      <c r="C1056" s="7" t="n">
        <v>3</v>
      </c>
      <c r="D1056" s="7" t="n">
        <v>27</v>
      </c>
      <c r="E1056" s="7" t="s">
        <v>113</v>
      </c>
      <c r="F1056" s="7" t="s">
        <v>140</v>
      </c>
      <c r="G1056" s="7" t="s">
        <v>114</v>
      </c>
      <c r="H1056" s="7" t="s">
        <v>115</v>
      </c>
    </row>
    <row r="1057" spans="1:10">
      <c r="A1057" t="s">
        <v>4</v>
      </c>
      <c r="B1057" s="4" t="s">
        <v>5</v>
      </c>
      <c r="C1057" s="4" t="s">
        <v>10</v>
      </c>
      <c r="D1057" s="4" t="s">
        <v>14</v>
      </c>
    </row>
    <row r="1058" spans="1:10">
      <c r="A1058" t="n">
        <v>7478</v>
      </c>
      <c r="B1058" s="58" t="n">
        <v>56</v>
      </c>
      <c r="C1058" s="7" t="n">
        <v>27</v>
      </c>
      <c r="D1058" s="7" t="n">
        <v>0</v>
      </c>
    </row>
    <row r="1059" spans="1:10">
      <c r="A1059" t="s">
        <v>4</v>
      </c>
      <c r="B1059" s="4" t="s">
        <v>5</v>
      </c>
      <c r="C1059" s="4" t="s">
        <v>10</v>
      </c>
      <c r="D1059" s="4" t="s">
        <v>10</v>
      </c>
      <c r="E1059" s="4" t="s">
        <v>20</v>
      </c>
      <c r="F1059" s="4" t="s">
        <v>14</v>
      </c>
    </row>
    <row r="1060" spans="1:10">
      <c r="A1060" t="n">
        <v>7482</v>
      </c>
      <c r="B1060" s="59" t="n">
        <v>53</v>
      </c>
      <c r="C1060" s="7" t="n">
        <v>27</v>
      </c>
      <c r="D1060" s="7" t="n">
        <v>0</v>
      </c>
      <c r="E1060" s="7" t="n">
        <v>10</v>
      </c>
      <c r="F1060" s="7" t="n">
        <v>0</v>
      </c>
    </row>
    <row r="1061" spans="1:10">
      <c r="A1061" t="s">
        <v>4</v>
      </c>
      <c r="B1061" s="4" t="s">
        <v>5</v>
      </c>
      <c r="C1061" s="4" t="s">
        <v>10</v>
      </c>
    </row>
    <row r="1062" spans="1:10">
      <c r="A1062" t="n">
        <v>7492</v>
      </c>
      <c r="B1062" s="60" t="n">
        <v>54</v>
      </c>
      <c r="C1062" s="7" t="n">
        <v>27</v>
      </c>
    </row>
    <row r="1063" spans="1:10">
      <c r="A1063" t="s">
        <v>4</v>
      </c>
      <c r="B1063" s="4" t="s">
        <v>5</v>
      </c>
      <c r="C1063" s="4" t="s">
        <v>10</v>
      </c>
    </row>
    <row r="1064" spans="1:10">
      <c r="A1064" t="n">
        <v>7495</v>
      </c>
      <c r="B1064" s="26" t="n">
        <v>16</v>
      </c>
      <c r="C1064" s="7" t="n">
        <v>500</v>
      </c>
    </row>
    <row r="1065" spans="1:10">
      <c r="A1065" t="s">
        <v>4</v>
      </c>
      <c r="B1065" s="4" t="s">
        <v>5</v>
      </c>
      <c r="C1065" s="4" t="s">
        <v>14</v>
      </c>
      <c r="D1065" s="4" t="s">
        <v>10</v>
      </c>
    </row>
    <row r="1066" spans="1:10">
      <c r="A1066" t="n">
        <v>7498</v>
      </c>
      <c r="B1066" s="32" t="n">
        <v>45</v>
      </c>
      <c r="C1066" s="7" t="n">
        <v>7</v>
      </c>
      <c r="D1066" s="7" t="n">
        <v>255</v>
      </c>
    </row>
    <row r="1067" spans="1:10">
      <c r="A1067" t="s">
        <v>4</v>
      </c>
      <c r="B1067" s="4" t="s">
        <v>5</v>
      </c>
      <c r="C1067" s="4" t="s">
        <v>14</v>
      </c>
      <c r="D1067" s="4" t="s">
        <v>14</v>
      </c>
      <c r="E1067" s="4" t="s">
        <v>20</v>
      </c>
      <c r="F1067" s="4" t="s">
        <v>10</v>
      </c>
    </row>
    <row r="1068" spans="1:10">
      <c r="A1068" t="n">
        <v>7502</v>
      </c>
      <c r="B1068" s="32" t="n">
        <v>45</v>
      </c>
      <c r="C1068" s="7" t="n">
        <v>5</v>
      </c>
      <c r="D1068" s="7" t="n">
        <v>3</v>
      </c>
      <c r="E1068" s="7" t="n">
        <v>3.09999990463257</v>
      </c>
      <c r="F1068" s="7" t="n">
        <v>20000</v>
      </c>
    </row>
    <row r="1069" spans="1:10">
      <c r="A1069" t="s">
        <v>4</v>
      </c>
      <c r="B1069" s="4" t="s">
        <v>5</v>
      </c>
      <c r="C1069" s="4" t="s">
        <v>14</v>
      </c>
      <c r="D1069" s="4" t="s">
        <v>20</v>
      </c>
      <c r="E1069" s="4" t="s">
        <v>10</v>
      </c>
      <c r="F1069" s="4" t="s">
        <v>14</v>
      </c>
    </row>
    <row r="1070" spans="1:10">
      <c r="A1070" t="n">
        <v>7511</v>
      </c>
      <c r="B1070" s="13" t="n">
        <v>49</v>
      </c>
      <c r="C1070" s="7" t="n">
        <v>3</v>
      </c>
      <c r="D1070" s="7" t="n">
        <v>0.699999988079071</v>
      </c>
      <c r="E1070" s="7" t="n">
        <v>500</v>
      </c>
      <c r="F1070" s="7" t="n">
        <v>0</v>
      </c>
    </row>
    <row r="1071" spans="1:10">
      <c r="A1071" t="s">
        <v>4</v>
      </c>
      <c r="B1071" s="4" t="s">
        <v>5</v>
      </c>
      <c r="C1071" s="4" t="s">
        <v>14</v>
      </c>
      <c r="D1071" s="4" t="s">
        <v>10</v>
      </c>
      <c r="E1071" s="4" t="s">
        <v>6</v>
      </c>
    </row>
    <row r="1072" spans="1:10">
      <c r="A1072" t="n">
        <v>7520</v>
      </c>
      <c r="B1072" s="47" t="n">
        <v>51</v>
      </c>
      <c r="C1072" s="7" t="n">
        <v>4</v>
      </c>
      <c r="D1072" s="7" t="n">
        <v>27</v>
      </c>
      <c r="E1072" s="7" t="s">
        <v>141</v>
      </c>
    </row>
    <row r="1073" spans="1:6">
      <c r="A1073" t="s">
        <v>4</v>
      </c>
      <c r="B1073" s="4" t="s">
        <v>5</v>
      </c>
      <c r="C1073" s="4" t="s">
        <v>10</v>
      </c>
    </row>
    <row r="1074" spans="1:6">
      <c r="A1074" t="n">
        <v>7534</v>
      </c>
      <c r="B1074" s="26" t="n">
        <v>16</v>
      </c>
      <c r="C1074" s="7" t="n">
        <v>0</v>
      </c>
    </row>
    <row r="1075" spans="1:6">
      <c r="A1075" t="s">
        <v>4</v>
      </c>
      <c r="B1075" s="4" t="s">
        <v>5</v>
      </c>
      <c r="C1075" s="4" t="s">
        <v>10</v>
      </c>
      <c r="D1075" s="4" t="s">
        <v>14</v>
      </c>
      <c r="E1075" s="4" t="s">
        <v>9</v>
      </c>
      <c r="F1075" s="4" t="s">
        <v>117</v>
      </c>
      <c r="G1075" s="4" t="s">
        <v>14</v>
      </c>
      <c r="H1075" s="4" t="s">
        <v>14</v>
      </c>
      <c r="I1075" s="4" t="s">
        <v>14</v>
      </c>
      <c r="J1075" s="4" t="s">
        <v>9</v>
      </c>
      <c r="K1075" s="4" t="s">
        <v>117</v>
      </c>
      <c r="L1075" s="4" t="s">
        <v>14</v>
      </c>
      <c r="M1075" s="4" t="s">
        <v>14</v>
      </c>
    </row>
    <row r="1076" spans="1:6">
      <c r="A1076" t="n">
        <v>7537</v>
      </c>
      <c r="B1076" s="51" t="n">
        <v>26</v>
      </c>
      <c r="C1076" s="7" t="n">
        <v>27</v>
      </c>
      <c r="D1076" s="7" t="n">
        <v>17</v>
      </c>
      <c r="E1076" s="7" t="n">
        <v>31394</v>
      </c>
      <c r="F1076" s="7" t="s">
        <v>142</v>
      </c>
      <c r="G1076" s="7" t="n">
        <v>2</v>
      </c>
      <c r="H1076" s="7" t="n">
        <v>3</v>
      </c>
      <c r="I1076" s="7" t="n">
        <v>17</v>
      </c>
      <c r="J1076" s="7" t="n">
        <v>31395</v>
      </c>
      <c r="K1076" s="7" t="s">
        <v>143</v>
      </c>
      <c r="L1076" s="7" t="n">
        <v>2</v>
      </c>
      <c r="M1076" s="7" t="n">
        <v>0</v>
      </c>
    </row>
    <row r="1077" spans="1:6">
      <c r="A1077" t="s">
        <v>4</v>
      </c>
      <c r="B1077" s="4" t="s">
        <v>5</v>
      </c>
    </row>
    <row r="1078" spans="1:6">
      <c r="A1078" t="n">
        <v>7690</v>
      </c>
      <c r="B1078" s="52" t="n">
        <v>28</v>
      </c>
    </row>
    <row r="1079" spans="1:6">
      <c r="A1079" t="s">
        <v>4</v>
      </c>
      <c r="B1079" s="4" t="s">
        <v>5</v>
      </c>
      <c r="C1079" s="4" t="s">
        <v>10</v>
      </c>
      <c r="D1079" s="4" t="s">
        <v>14</v>
      </c>
    </row>
    <row r="1080" spans="1:6">
      <c r="A1080" t="n">
        <v>7691</v>
      </c>
      <c r="B1080" s="53" t="n">
        <v>89</v>
      </c>
      <c r="C1080" s="7" t="n">
        <v>65533</v>
      </c>
      <c r="D1080" s="7" t="n">
        <v>1</v>
      </c>
    </row>
    <row r="1081" spans="1:6">
      <c r="A1081" t="s">
        <v>4</v>
      </c>
      <c r="B1081" s="4" t="s">
        <v>5</v>
      </c>
      <c r="C1081" s="4" t="s">
        <v>14</v>
      </c>
      <c r="D1081" s="4" t="s">
        <v>10</v>
      </c>
      <c r="E1081" s="4" t="s">
        <v>20</v>
      </c>
    </row>
    <row r="1082" spans="1:6">
      <c r="A1082" t="n">
        <v>7695</v>
      </c>
      <c r="B1082" s="28" t="n">
        <v>58</v>
      </c>
      <c r="C1082" s="7" t="n">
        <v>101</v>
      </c>
      <c r="D1082" s="7" t="n">
        <v>300</v>
      </c>
      <c r="E1082" s="7" t="n">
        <v>1</v>
      </c>
    </row>
    <row r="1083" spans="1:6">
      <c r="A1083" t="s">
        <v>4</v>
      </c>
      <c r="B1083" s="4" t="s">
        <v>5</v>
      </c>
      <c r="C1083" s="4" t="s">
        <v>14</v>
      </c>
      <c r="D1083" s="4" t="s">
        <v>10</v>
      </c>
    </row>
    <row r="1084" spans="1:6">
      <c r="A1084" t="n">
        <v>7703</v>
      </c>
      <c r="B1084" s="28" t="n">
        <v>58</v>
      </c>
      <c r="C1084" s="7" t="n">
        <v>254</v>
      </c>
      <c r="D1084" s="7" t="n">
        <v>0</v>
      </c>
    </row>
    <row r="1085" spans="1:6">
      <c r="A1085" t="s">
        <v>4</v>
      </c>
      <c r="B1085" s="4" t="s">
        <v>5</v>
      </c>
      <c r="C1085" s="4" t="s">
        <v>14</v>
      </c>
      <c r="D1085" s="4" t="s">
        <v>14</v>
      </c>
      <c r="E1085" s="4" t="s">
        <v>20</v>
      </c>
      <c r="F1085" s="4" t="s">
        <v>20</v>
      </c>
      <c r="G1085" s="4" t="s">
        <v>20</v>
      </c>
      <c r="H1085" s="4" t="s">
        <v>10</v>
      </c>
    </row>
    <row r="1086" spans="1:6">
      <c r="A1086" t="n">
        <v>7707</v>
      </c>
      <c r="B1086" s="32" t="n">
        <v>45</v>
      </c>
      <c r="C1086" s="7" t="n">
        <v>2</v>
      </c>
      <c r="D1086" s="7" t="n">
        <v>3</v>
      </c>
      <c r="E1086" s="7" t="n">
        <v>0.860000014305115</v>
      </c>
      <c r="F1086" s="7" t="n">
        <v>-2.63000011444092</v>
      </c>
      <c r="G1086" s="7" t="n">
        <v>-173.820007324219</v>
      </c>
      <c r="H1086" s="7" t="n">
        <v>0</v>
      </c>
    </row>
    <row r="1087" spans="1:6">
      <c r="A1087" t="s">
        <v>4</v>
      </c>
      <c r="B1087" s="4" t="s">
        <v>5</v>
      </c>
      <c r="C1087" s="4" t="s">
        <v>14</v>
      </c>
      <c r="D1087" s="4" t="s">
        <v>14</v>
      </c>
      <c r="E1087" s="4" t="s">
        <v>20</v>
      </c>
      <c r="F1087" s="4" t="s">
        <v>20</v>
      </c>
      <c r="G1087" s="4" t="s">
        <v>20</v>
      </c>
      <c r="H1087" s="4" t="s">
        <v>10</v>
      </c>
      <c r="I1087" s="4" t="s">
        <v>14</v>
      </c>
    </row>
    <row r="1088" spans="1:6">
      <c r="A1088" t="n">
        <v>7724</v>
      </c>
      <c r="B1088" s="32" t="n">
        <v>45</v>
      </c>
      <c r="C1088" s="7" t="n">
        <v>4</v>
      </c>
      <c r="D1088" s="7" t="n">
        <v>3</v>
      </c>
      <c r="E1088" s="7" t="n">
        <v>359.179992675781</v>
      </c>
      <c r="F1088" s="7" t="n">
        <v>169.509994506836</v>
      </c>
      <c r="G1088" s="7" t="n">
        <v>10</v>
      </c>
      <c r="H1088" s="7" t="n">
        <v>0</v>
      </c>
      <c r="I1088" s="7" t="n">
        <v>1</v>
      </c>
    </row>
    <row r="1089" spans="1:13">
      <c r="A1089" t="s">
        <v>4</v>
      </c>
      <c r="B1089" s="4" t="s">
        <v>5</v>
      </c>
      <c r="C1089" s="4" t="s">
        <v>14</v>
      </c>
      <c r="D1089" s="4" t="s">
        <v>14</v>
      </c>
      <c r="E1089" s="4" t="s">
        <v>20</v>
      </c>
      <c r="F1089" s="4" t="s">
        <v>10</v>
      </c>
    </row>
    <row r="1090" spans="1:13">
      <c r="A1090" t="n">
        <v>7742</v>
      </c>
      <c r="B1090" s="32" t="n">
        <v>45</v>
      </c>
      <c r="C1090" s="7" t="n">
        <v>5</v>
      </c>
      <c r="D1090" s="7" t="n">
        <v>3</v>
      </c>
      <c r="E1090" s="7" t="n">
        <v>6</v>
      </c>
      <c r="F1090" s="7" t="n">
        <v>0</v>
      </c>
    </row>
    <row r="1091" spans="1:13">
      <c r="A1091" t="s">
        <v>4</v>
      </c>
      <c r="B1091" s="4" t="s">
        <v>5</v>
      </c>
      <c r="C1091" s="4" t="s">
        <v>14</v>
      </c>
      <c r="D1091" s="4" t="s">
        <v>14</v>
      </c>
      <c r="E1091" s="4" t="s">
        <v>20</v>
      </c>
      <c r="F1091" s="4" t="s">
        <v>10</v>
      </c>
    </row>
    <row r="1092" spans="1:13">
      <c r="A1092" t="n">
        <v>7751</v>
      </c>
      <c r="B1092" s="32" t="n">
        <v>45</v>
      </c>
      <c r="C1092" s="7" t="n">
        <v>11</v>
      </c>
      <c r="D1092" s="7" t="n">
        <v>3</v>
      </c>
      <c r="E1092" s="7" t="n">
        <v>21</v>
      </c>
      <c r="F1092" s="7" t="n">
        <v>0</v>
      </c>
    </row>
    <row r="1093" spans="1:13">
      <c r="A1093" t="s">
        <v>4</v>
      </c>
      <c r="B1093" s="4" t="s">
        <v>5</v>
      </c>
      <c r="C1093" s="4" t="s">
        <v>14</v>
      </c>
      <c r="D1093" s="4" t="s">
        <v>14</v>
      </c>
      <c r="E1093" s="4" t="s">
        <v>20</v>
      </c>
      <c r="F1093" s="4" t="s">
        <v>20</v>
      </c>
      <c r="G1093" s="4" t="s">
        <v>20</v>
      </c>
      <c r="H1093" s="4" t="s">
        <v>10</v>
      </c>
    </row>
    <row r="1094" spans="1:13">
      <c r="A1094" t="n">
        <v>7760</v>
      </c>
      <c r="B1094" s="32" t="n">
        <v>45</v>
      </c>
      <c r="C1094" s="7" t="n">
        <v>2</v>
      </c>
      <c r="D1094" s="7" t="n">
        <v>3</v>
      </c>
      <c r="E1094" s="7" t="n">
        <v>0.860000014305115</v>
      </c>
      <c r="F1094" s="7" t="n">
        <v>-2.45000004768372</v>
      </c>
      <c r="G1094" s="7" t="n">
        <v>-173.820007324219</v>
      </c>
      <c r="H1094" s="7" t="n">
        <v>20000</v>
      </c>
    </row>
    <row r="1095" spans="1:13">
      <c r="A1095" t="s">
        <v>4</v>
      </c>
      <c r="B1095" s="4" t="s">
        <v>5</v>
      </c>
      <c r="C1095" s="4" t="s">
        <v>14</v>
      </c>
      <c r="D1095" s="4" t="s">
        <v>14</v>
      </c>
      <c r="E1095" s="4" t="s">
        <v>20</v>
      </c>
      <c r="F1095" s="4" t="s">
        <v>20</v>
      </c>
      <c r="G1095" s="4" t="s">
        <v>20</v>
      </c>
      <c r="H1095" s="4" t="s">
        <v>10</v>
      </c>
      <c r="I1095" s="4" t="s">
        <v>14</v>
      </c>
    </row>
    <row r="1096" spans="1:13">
      <c r="A1096" t="n">
        <v>7777</v>
      </c>
      <c r="B1096" s="32" t="n">
        <v>45</v>
      </c>
      <c r="C1096" s="7" t="n">
        <v>4</v>
      </c>
      <c r="D1096" s="7" t="n">
        <v>3</v>
      </c>
      <c r="E1096" s="7" t="n">
        <v>361.540008544922</v>
      </c>
      <c r="F1096" s="7" t="n">
        <v>170.970001220703</v>
      </c>
      <c r="G1096" s="7" t="n">
        <v>10</v>
      </c>
      <c r="H1096" s="7" t="n">
        <v>20000</v>
      </c>
      <c r="I1096" s="7" t="n">
        <v>1</v>
      </c>
    </row>
    <row r="1097" spans="1:13">
      <c r="A1097" t="s">
        <v>4</v>
      </c>
      <c r="B1097" s="4" t="s">
        <v>5</v>
      </c>
      <c r="C1097" s="4" t="s">
        <v>14</v>
      </c>
      <c r="D1097" s="4" t="s">
        <v>14</v>
      </c>
      <c r="E1097" s="4" t="s">
        <v>20</v>
      </c>
      <c r="F1097" s="4" t="s">
        <v>10</v>
      </c>
    </row>
    <row r="1098" spans="1:13">
      <c r="A1098" t="n">
        <v>7795</v>
      </c>
      <c r="B1098" s="32" t="n">
        <v>45</v>
      </c>
      <c r="C1098" s="7" t="n">
        <v>5</v>
      </c>
      <c r="D1098" s="7" t="n">
        <v>3</v>
      </c>
      <c r="E1098" s="7" t="n">
        <v>4.90000009536743</v>
      </c>
      <c r="F1098" s="7" t="n">
        <v>20000</v>
      </c>
    </row>
    <row r="1099" spans="1:13">
      <c r="A1099" t="s">
        <v>4</v>
      </c>
      <c r="B1099" s="4" t="s">
        <v>5</v>
      </c>
      <c r="C1099" s="4" t="s">
        <v>14</v>
      </c>
      <c r="D1099" s="4" t="s">
        <v>14</v>
      </c>
      <c r="E1099" s="4" t="s">
        <v>20</v>
      </c>
      <c r="F1099" s="4" t="s">
        <v>10</v>
      </c>
    </row>
    <row r="1100" spans="1:13">
      <c r="A1100" t="n">
        <v>7804</v>
      </c>
      <c r="B1100" s="32" t="n">
        <v>45</v>
      </c>
      <c r="C1100" s="7" t="n">
        <v>11</v>
      </c>
      <c r="D1100" s="7" t="n">
        <v>3</v>
      </c>
      <c r="E1100" s="7" t="n">
        <v>20.2999992370605</v>
      </c>
      <c r="F1100" s="7" t="n">
        <v>20000</v>
      </c>
    </row>
    <row r="1101" spans="1:13">
      <c r="A1101" t="s">
        <v>4</v>
      </c>
      <c r="B1101" s="4" t="s">
        <v>5</v>
      </c>
      <c r="C1101" s="4" t="s">
        <v>14</v>
      </c>
      <c r="D1101" s="4" t="s">
        <v>14</v>
      </c>
      <c r="E1101" s="4" t="s">
        <v>20</v>
      </c>
      <c r="F1101" s="4" t="s">
        <v>20</v>
      </c>
      <c r="G1101" s="4" t="s">
        <v>20</v>
      </c>
      <c r="H1101" s="4" t="s">
        <v>10</v>
      </c>
    </row>
    <row r="1102" spans="1:13">
      <c r="A1102" t="n">
        <v>7813</v>
      </c>
      <c r="B1102" s="32" t="n">
        <v>45</v>
      </c>
      <c r="C1102" s="7" t="n">
        <v>2</v>
      </c>
      <c r="D1102" s="7" t="n">
        <v>3</v>
      </c>
      <c r="E1102" s="7" t="n">
        <v>-0.219999998807907</v>
      </c>
      <c r="F1102" s="7" t="n">
        <v>-2.45000004768372</v>
      </c>
      <c r="G1102" s="7" t="n">
        <v>-173.479995727539</v>
      </c>
      <c r="H1102" s="7" t="n">
        <v>0</v>
      </c>
    </row>
    <row r="1103" spans="1:13">
      <c r="A1103" t="s">
        <v>4</v>
      </c>
      <c r="B1103" s="4" t="s">
        <v>5</v>
      </c>
      <c r="C1103" s="4" t="s">
        <v>14</v>
      </c>
      <c r="D1103" s="4" t="s">
        <v>14</v>
      </c>
      <c r="E1103" s="4" t="s">
        <v>20</v>
      </c>
      <c r="F1103" s="4" t="s">
        <v>20</v>
      </c>
      <c r="G1103" s="4" t="s">
        <v>20</v>
      </c>
      <c r="H1103" s="4" t="s">
        <v>10</v>
      </c>
      <c r="I1103" s="4" t="s">
        <v>14</v>
      </c>
    </row>
    <row r="1104" spans="1:13">
      <c r="A1104" t="n">
        <v>7830</v>
      </c>
      <c r="B1104" s="32" t="n">
        <v>45</v>
      </c>
      <c r="C1104" s="7" t="n">
        <v>4</v>
      </c>
      <c r="D1104" s="7" t="n">
        <v>3</v>
      </c>
      <c r="E1104" s="7" t="n">
        <v>1.92999994754791</v>
      </c>
      <c r="F1104" s="7" t="n">
        <v>188.979995727539</v>
      </c>
      <c r="G1104" s="7" t="n">
        <v>4</v>
      </c>
      <c r="H1104" s="7" t="n">
        <v>0</v>
      </c>
      <c r="I1104" s="7" t="n">
        <v>0</v>
      </c>
    </row>
    <row r="1105" spans="1:9">
      <c r="A1105" t="s">
        <v>4</v>
      </c>
      <c r="B1105" s="4" t="s">
        <v>5</v>
      </c>
      <c r="C1105" s="4" t="s">
        <v>14</v>
      </c>
      <c r="D1105" s="4" t="s">
        <v>14</v>
      </c>
      <c r="E1105" s="4" t="s">
        <v>20</v>
      </c>
      <c r="F1105" s="4" t="s">
        <v>10</v>
      </c>
    </row>
    <row r="1106" spans="1:9">
      <c r="A1106" t="n">
        <v>7848</v>
      </c>
      <c r="B1106" s="32" t="n">
        <v>45</v>
      </c>
      <c r="C1106" s="7" t="n">
        <v>5</v>
      </c>
      <c r="D1106" s="7" t="n">
        <v>3</v>
      </c>
      <c r="E1106" s="7" t="n">
        <v>5.09999990463257</v>
      </c>
      <c r="F1106" s="7" t="n">
        <v>0</v>
      </c>
    </row>
    <row r="1107" spans="1:9">
      <c r="A1107" t="s">
        <v>4</v>
      </c>
      <c r="B1107" s="4" t="s">
        <v>5</v>
      </c>
      <c r="C1107" s="4" t="s">
        <v>14</v>
      </c>
      <c r="D1107" s="4" t="s">
        <v>14</v>
      </c>
      <c r="E1107" s="4" t="s">
        <v>20</v>
      </c>
      <c r="F1107" s="4" t="s">
        <v>10</v>
      </c>
    </row>
    <row r="1108" spans="1:9">
      <c r="A1108" t="n">
        <v>7857</v>
      </c>
      <c r="B1108" s="32" t="n">
        <v>45</v>
      </c>
      <c r="C1108" s="7" t="n">
        <v>11</v>
      </c>
      <c r="D1108" s="7" t="n">
        <v>3</v>
      </c>
      <c r="E1108" s="7" t="n">
        <v>20.2999992370605</v>
      </c>
      <c r="F1108" s="7" t="n">
        <v>0</v>
      </c>
    </row>
    <row r="1109" spans="1:9">
      <c r="A1109" t="s">
        <v>4</v>
      </c>
      <c r="B1109" s="4" t="s">
        <v>5</v>
      </c>
      <c r="C1109" s="4" t="s">
        <v>14</v>
      </c>
      <c r="D1109" s="4" t="s">
        <v>14</v>
      </c>
      <c r="E1109" s="4" t="s">
        <v>20</v>
      </c>
      <c r="F1109" s="4" t="s">
        <v>20</v>
      </c>
      <c r="G1109" s="4" t="s">
        <v>20</v>
      </c>
      <c r="H1109" s="4" t="s">
        <v>10</v>
      </c>
    </row>
    <row r="1110" spans="1:9">
      <c r="A1110" t="n">
        <v>7866</v>
      </c>
      <c r="B1110" s="32" t="n">
        <v>45</v>
      </c>
      <c r="C1110" s="7" t="n">
        <v>2</v>
      </c>
      <c r="D1110" s="7" t="n">
        <v>3</v>
      </c>
      <c r="E1110" s="7" t="n">
        <v>-0.140000000596046</v>
      </c>
      <c r="F1110" s="7" t="n">
        <v>-2.45000004768372</v>
      </c>
      <c r="G1110" s="7" t="n">
        <v>-173.350006103516</v>
      </c>
      <c r="H1110" s="7" t="n">
        <v>20000</v>
      </c>
    </row>
    <row r="1111" spans="1:9">
      <c r="A1111" t="s">
        <v>4</v>
      </c>
      <c r="B1111" s="4" t="s">
        <v>5</v>
      </c>
      <c r="C1111" s="4" t="s">
        <v>14</v>
      </c>
      <c r="D1111" s="4" t="s">
        <v>14</v>
      </c>
      <c r="E1111" s="4" t="s">
        <v>20</v>
      </c>
      <c r="F1111" s="4" t="s">
        <v>20</v>
      </c>
      <c r="G1111" s="4" t="s">
        <v>20</v>
      </c>
      <c r="H1111" s="4" t="s">
        <v>10</v>
      </c>
      <c r="I1111" s="4" t="s">
        <v>14</v>
      </c>
    </row>
    <row r="1112" spans="1:9">
      <c r="A1112" t="n">
        <v>7883</v>
      </c>
      <c r="B1112" s="32" t="n">
        <v>45</v>
      </c>
      <c r="C1112" s="7" t="n">
        <v>4</v>
      </c>
      <c r="D1112" s="7" t="n">
        <v>3</v>
      </c>
      <c r="E1112" s="7" t="n">
        <v>1.92999994754791</v>
      </c>
      <c r="F1112" s="7" t="n">
        <v>187.070007324219</v>
      </c>
      <c r="G1112" s="7" t="n">
        <v>4</v>
      </c>
      <c r="H1112" s="7" t="n">
        <v>20000</v>
      </c>
      <c r="I1112" s="7" t="n">
        <v>0</v>
      </c>
    </row>
    <row r="1113" spans="1:9">
      <c r="A1113" t="s">
        <v>4</v>
      </c>
      <c r="B1113" s="4" t="s">
        <v>5</v>
      </c>
      <c r="C1113" s="4" t="s">
        <v>14</v>
      </c>
      <c r="D1113" s="4" t="s">
        <v>14</v>
      </c>
      <c r="E1113" s="4" t="s">
        <v>20</v>
      </c>
      <c r="F1113" s="4" t="s">
        <v>10</v>
      </c>
    </row>
    <row r="1114" spans="1:9">
      <c r="A1114" t="n">
        <v>7901</v>
      </c>
      <c r="B1114" s="32" t="n">
        <v>45</v>
      </c>
      <c r="C1114" s="7" t="n">
        <v>5</v>
      </c>
      <c r="D1114" s="7" t="n">
        <v>3</v>
      </c>
      <c r="E1114" s="7" t="n">
        <v>4.69999980926514</v>
      </c>
      <c r="F1114" s="7" t="n">
        <v>20000</v>
      </c>
    </row>
    <row r="1115" spans="1:9">
      <c r="A1115" t="s">
        <v>4</v>
      </c>
      <c r="B1115" s="4" t="s">
        <v>5</v>
      </c>
      <c r="C1115" s="4" t="s">
        <v>14</v>
      </c>
      <c r="D1115" s="4" t="s">
        <v>14</v>
      </c>
      <c r="E1115" s="4" t="s">
        <v>20</v>
      </c>
      <c r="F1115" s="4" t="s">
        <v>20</v>
      </c>
      <c r="G1115" s="4" t="s">
        <v>20</v>
      </c>
      <c r="H1115" s="4" t="s">
        <v>10</v>
      </c>
    </row>
    <row r="1116" spans="1:9">
      <c r="A1116" t="n">
        <v>7910</v>
      </c>
      <c r="B1116" s="32" t="n">
        <v>45</v>
      </c>
      <c r="C1116" s="7" t="n">
        <v>2</v>
      </c>
      <c r="D1116" s="7" t="n">
        <v>3</v>
      </c>
      <c r="E1116" s="7" t="n">
        <v>-0.389999985694885</v>
      </c>
      <c r="F1116" s="7" t="n">
        <v>-3.23000001907349</v>
      </c>
      <c r="G1116" s="7" t="n">
        <v>-173.740005493164</v>
      </c>
      <c r="H1116" s="7" t="n">
        <v>0</v>
      </c>
    </row>
    <row r="1117" spans="1:9">
      <c r="A1117" t="s">
        <v>4</v>
      </c>
      <c r="B1117" s="4" t="s">
        <v>5</v>
      </c>
      <c r="C1117" s="4" t="s">
        <v>14</v>
      </c>
      <c r="D1117" s="4" t="s">
        <v>14</v>
      </c>
      <c r="E1117" s="4" t="s">
        <v>20</v>
      </c>
      <c r="F1117" s="4" t="s">
        <v>20</v>
      </c>
      <c r="G1117" s="4" t="s">
        <v>20</v>
      </c>
      <c r="H1117" s="4" t="s">
        <v>10</v>
      </c>
      <c r="I1117" s="4" t="s">
        <v>14</v>
      </c>
    </row>
    <row r="1118" spans="1:9">
      <c r="A1118" t="n">
        <v>7927</v>
      </c>
      <c r="B1118" s="32" t="n">
        <v>45</v>
      </c>
      <c r="C1118" s="7" t="n">
        <v>4</v>
      </c>
      <c r="D1118" s="7" t="n">
        <v>3</v>
      </c>
      <c r="E1118" s="7" t="n">
        <v>0.100000001490116</v>
      </c>
      <c r="F1118" s="7" t="n">
        <v>186.820007324219</v>
      </c>
      <c r="G1118" s="7" t="n">
        <v>4</v>
      </c>
      <c r="H1118" s="7" t="n">
        <v>0</v>
      </c>
      <c r="I1118" s="7" t="n">
        <v>0</v>
      </c>
    </row>
    <row r="1119" spans="1:9">
      <c r="A1119" t="s">
        <v>4</v>
      </c>
      <c r="B1119" s="4" t="s">
        <v>5</v>
      </c>
      <c r="C1119" s="4" t="s">
        <v>14</v>
      </c>
      <c r="D1119" s="4" t="s">
        <v>14</v>
      </c>
      <c r="E1119" s="4" t="s">
        <v>20</v>
      </c>
      <c r="F1119" s="4" t="s">
        <v>10</v>
      </c>
    </row>
    <row r="1120" spans="1:9">
      <c r="A1120" t="n">
        <v>7945</v>
      </c>
      <c r="B1120" s="32" t="n">
        <v>45</v>
      </c>
      <c r="C1120" s="7" t="n">
        <v>5</v>
      </c>
      <c r="D1120" s="7" t="n">
        <v>3</v>
      </c>
      <c r="E1120" s="7" t="n">
        <v>4.80000019073486</v>
      </c>
      <c r="F1120" s="7" t="n">
        <v>0</v>
      </c>
    </row>
    <row r="1121" spans="1:9">
      <c r="A1121" t="s">
        <v>4</v>
      </c>
      <c r="B1121" s="4" t="s">
        <v>5</v>
      </c>
      <c r="C1121" s="4" t="s">
        <v>14</v>
      </c>
      <c r="D1121" s="4" t="s">
        <v>14</v>
      </c>
      <c r="E1121" s="4" t="s">
        <v>20</v>
      </c>
      <c r="F1121" s="4" t="s">
        <v>10</v>
      </c>
    </row>
    <row r="1122" spans="1:9">
      <c r="A1122" t="n">
        <v>7954</v>
      </c>
      <c r="B1122" s="32" t="n">
        <v>45</v>
      </c>
      <c r="C1122" s="7" t="n">
        <v>11</v>
      </c>
      <c r="D1122" s="7" t="n">
        <v>3</v>
      </c>
      <c r="E1122" s="7" t="n">
        <v>20.2999992370605</v>
      </c>
      <c r="F1122" s="7" t="n">
        <v>0</v>
      </c>
    </row>
    <row r="1123" spans="1:9">
      <c r="A1123" t="s">
        <v>4</v>
      </c>
      <c r="B1123" s="4" t="s">
        <v>5</v>
      </c>
      <c r="C1123" s="4" t="s">
        <v>14</v>
      </c>
      <c r="D1123" s="4" t="s">
        <v>14</v>
      </c>
      <c r="E1123" s="4" t="s">
        <v>20</v>
      </c>
      <c r="F1123" s="4" t="s">
        <v>20</v>
      </c>
      <c r="G1123" s="4" t="s">
        <v>20</v>
      </c>
      <c r="H1123" s="4" t="s">
        <v>10</v>
      </c>
    </row>
    <row r="1124" spans="1:9">
      <c r="A1124" t="n">
        <v>7963</v>
      </c>
      <c r="B1124" s="32" t="n">
        <v>45</v>
      </c>
      <c r="C1124" s="7" t="n">
        <v>2</v>
      </c>
      <c r="D1124" s="7" t="n">
        <v>3</v>
      </c>
      <c r="E1124" s="7" t="n">
        <v>-0.140000000596046</v>
      </c>
      <c r="F1124" s="7" t="n">
        <v>-1.9099999666214</v>
      </c>
      <c r="G1124" s="7" t="n">
        <v>-173.350006103516</v>
      </c>
      <c r="H1124" s="7" t="n">
        <v>0</v>
      </c>
    </row>
    <row r="1125" spans="1:9">
      <c r="A1125" t="s">
        <v>4</v>
      </c>
      <c r="B1125" s="4" t="s">
        <v>5</v>
      </c>
      <c r="C1125" s="4" t="s">
        <v>14</v>
      </c>
      <c r="D1125" s="4" t="s">
        <v>14</v>
      </c>
      <c r="E1125" s="4" t="s">
        <v>20</v>
      </c>
      <c r="F1125" s="4" t="s">
        <v>20</v>
      </c>
      <c r="G1125" s="4" t="s">
        <v>20</v>
      </c>
      <c r="H1125" s="4" t="s">
        <v>10</v>
      </c>
      <c r="I1125" s="4" t="s">
        <v>14</v>
      </c>
    </row>
    <row r="1126" spans="1:9">
      <c r="A1126" t="n">
        <v>7980</v>
      </c>
      <c r="B1126" s="32" t="n">
        <v>45</v>
      </c>
      <c r="C1126" s="7" t="n">
        <v>4</v>
      </c>
      <c r="D1126" s="7" t="n">
        <v>3</v>
      </c>
      <c r="E1126" s="7" t="n">
        <v>1.92999994754791</v>
      </c>
      <c r="F1126" s="7" t="n">
        <v>187.070007324219</v>
      </c>
      <c r="G1126" s="7" t="n">
        <v>4</v>
      </c>
      <c r="H1126" s="7" t="n">
        <v>0</v>
      </c>
      <c r="I1126" s="7" t="n">
        <v>0</v>
      </c>
    </row>
    <row r="1127" spans="1:9">
      <c r="A1127" t="s">
        <v>4</v>
      </c>
      <c r="B1127" s="4" t="s">
        <v>5</v>
      </c>
      <c r="C1127" s="4" t="s">
        <v>14</v>
      </c>
      <c r="D1127" s="4" t="s">
        <v>14</v>
      </c>
      <c r="E1127" s="4" t="s">
        <v>20</v>
      </c>
      <c r="F1127" s="4" t="s">
        <v>10</v>
      </c>
    </row>
    <row r="1128" spans="1:9">
      <c r="A1128" t="n">
        <v>7998</v>
      </c>
      <c r="B1128" s="32" t="n">
        <v>45</v>
      </c>
      <c r="C1128" s="7" t="n">
        <v>5</v>
      </c>
      <c r="D1128" s="7" t="n">
        <v>3</v>
      </c>
      <c r="E1128" s="7" t="n">
        <v>4.59999990463257</v>
      </c>
      <c r="F1128" s="7" t="n">
        <v>0</v>
      </c>
    </row>
    <row r="1129" spans="1:9">
      <c r="A1129" t="s">
        <v>4</v>
      </c>
      <c r="B1129" s="4" t="s">
        <v>5</v>
      </c>
      <c r="C1129" s="4" t="s">
        <v>14</v>
      </c>
      <c r="D1129" s="4" t="s">
        <v>14</v>
      </c>
      <c r="E1129" s="4" t="s">
        <v>20</v>
      </c>
      <c r="F1129" s="4" t="s">
        <v>10</v>
      </c>
    </row>
    <row r="1130" spans="1:9">
      <c r="A1130" t="n">
        <v>8007</v>
      </c>
      <c r="B1130" s="32" t="n">
        <v>45</v>
      </c>
      <c r="C1130" s="7" t="n">
        <v>11</v>
      </c>
      <c r="D1130" s="7" t="n">
        <v>3</v>
      </c>
      <c r="E1130" s="7" t="n">
        <v>20.2999992370605</v>
      </c>
      <c r="F1130" s="7" t="n">
        <v>0</v>
      </c>
    </row>
    <row r="1131" spans="1:9">
      <c r="A1131" t="s">
        <v>4</v>
      </c>
      <c r="B1131" s="4" t="s">
        <v>5</v>
      </c>
      <c r="C1131" s="4" t="s">
        <v>14</v>
      </c>
      <c r="D1131" s="4" t="s">
        <v>14</v>
      </c>
      <c r="E1131" s="4" t="s">
        <v>20</v>
      </c>
      <c r="F1131" s="4" t="s">
        <v>20</v>
      </c>
      <c r="G1131" s="4" t="s">
        <v>20</v>
      </c>
      <c r="H1131" s="4" t="s">
        <v>10</v>
      </c>
    </row>
    <row r="1132" spans="1:9">
      <c r="A1132" t="n">
        <v>8016</v>
      </c>
      <c r="B1132" s="32" t="n">
        <v>45</v>
      </c>
      <c r="C1132" s="7" t="n">
        <v>2</v>
      </c>
      <c r="D1132" s="7" t="n">
        <v>3</v>
      </c>
      <c r="E1132" s="7" t="n">
        <v>-0.140000000596046</v>
      </c>
      <c r="F1132" s="7" t="n">
        <v>-2.45000004768372</v>
      </c>
      <c r="G1132" s="7" t="n">
        <v>-173.350006103516</v>
      </c>
      <c r="H1132" s="7" t="n">
        <v>3000</v>
      </c>
    </row>
    <row r="1133" spans="1:9">
      <c r="A1133" t="s">
        <v>4</v>
      </c>
      <c r="B1133" s="4" t="s">
        <v>5</v>
      </c>
      <c r="C1133" s="4" t="s">
        <v>14</v>
      </c>
      <c r="D1133" s="4" t="s">
        <v>14</v>
      </c>
      <c r="E1133" s="4" t="s">
        <v>20</v>
      </c>
      <c r="F1133" s="4" t="s">
        <v>20</v>
      </c>
      <c r="G1133" s="4" t="s">
        <v>20</v>
      </c>
      <c r="H1133" s="4" t="s">
        <v>10</v>
      </c>
      <c r="I1133" s="4" t="s">
        <v>14</v>
      </c>
    </row>
    <row r="1134" spans="1:9">
      <c r="A1134" t="n">
        <v>8033</v>
      </c>
      <c r="B1134" s="32" t="n">
        <v>45</v>
      </c>
      <c r="C1134" s="7" t="n">
        <v>4</v>
      </c>
      <c r="D1134" s="7" t="n">
        <v>3</v>
      </c>
      <c r="E1134" s="7" t="n">
        <v>1.92999994754791</v>
      </c>
      <c r="F1134" s="7" t="n">
        <v>187.070007324219</v>
      </c>
      <c r="G1134" s="7" t="n">
        <v>4</v>
      </c>
      <c r="H1134" s="7" t="n">
        <v>3000</v>
      </c>
      <c r="I1134" s="7" t="n">
        <v>0</v>
      </c>
    </row>
    <row r="1135" spans="1:9">
      <c r="A1135" t="s">
        <v>4</v>
      </c>
      <c r="B1135" s="4" t="s">
        <v>5</v>
      </c>
      <c r="C1135" s="4" t="s">
        <v>14</v>
      </c>
      <c r="D1135" s="4" t="s">
        <v>14</v>
      </c>
      <c r="E1135" s="4" t="s">
        <v>20</v>
      </c>
      <c r="F1135" s="4" t="s">
        <v>10</v>
      </c>
    </row>
    <row r="1136" spans="1:9">
      <c r="A1136" t="n">
        <v>8051</v>
      </c>
      <c r="B1136" s="32" t="n">
        <v>45</v>
      </c>
      <c r="C1136" s="7" t="n">
        <v>5</v>
      </c>
      <c r="D1136" s="7" t="n">
        <v>3</v>
      </c>
      <c r="E1136" s="7" t="n">
        <v>4.59999990463257</v>
      </c>
      <c r="F1136" s="7" t="n">
        <v>3000</v>
      </c>
    </row>
    <row r="1137" spans="1:9">
      <c r="A1137" t="s">
        <v>4</v>
      </c>
      <c r="B1137" s="4" t="s">
        <v>5</v>
      </c>
      <c r="C1137" s="4" t="s">
        <v>10</v>
      </c>
      <c r="D1137" s="4" t="s">
        <v>20</v>
      </c>
      <c r="E1137" s="4" t="s">
        <v>20</v>
      </c>
      <c r="F1137" s="4" t="s">
        <v>20</v>
      </c>
      <c r="G1137" s="4" t="s">
        <v>20</v>
      </c>
    </row>
    <row r="1138" spans="1:9">
      <c r="A1138" t="n">
        <v>8060</v>
      </c>
      <c r="B1138" s="38" t="n">
        <v>46</v>
      </c>
      <c r="C1138" s="7" t="n">
        <v>7032</v>
      </c>
      <c r="D1138" s="7" t="n">
        <v>0.610000014305115</v>
      </c>
      <c r="E1138" s="7" t="n">
        <v>-3.90000009536743</v>
      </c>
      <c r="F1138" s="7" t="n">
        <v>-165.539993286133</v>
      </c>
      <c r="G1138" s="7" t="n">
        <v>-177.800003051758</v>
      </c>
    </row>
    <row r="1139" spans="1:9">
      <c r="A1139" t="s">
        <v>4</v>
      </c>
      <c r="B1139" s="4" t="s">
        <v>5</v>
      </c>
      <c r="C1139" s="4" t="s">
        <v>10</v>
      </c>
      <c r="D1139" s="4" t="s">
        <v>10</v>
      </c>
      <c r="E1139" s="4" t="s">
        <v>20</v>
      </c>
      <c r="F1139" s="4" t="s">
        <v>14</v>
      </c>
    </row>
    <row r="1140" spans="1:9">
      <c r="A1140" t="n">
        <v>8079</v>
      </c>
      <c r="B1140" s="59" t="n">
        <v>53</v>
      </c>
      <c r="C1140" s="7" t="n">
        <v>61440</v>
      </c>
      <c r="D1140" s="7" t="n">
        <v>27</v>
      </c>
      <c r="E1140" s="7" t="n">
        <v>0</v>
      </c>
      <c r="F1140" s="7" t="n">
        <v>0</v>
      </c>
    </row>
    <row r="1141" spans="1:9">
      <c r="A1141" t="s">
        <v>4</v>
      </c>
      <c r="B1141" s="4" t="s">
        <v>5</v>
      </c>
      <c r="C1141" s="4" t="s">
        <v>10</v>
      </c>
      <c r="D1141" s="4" t="s">
        <v>10</v>
      </c>
      <c r="E1141" s="4" t="s">
        <v>20</v>
      </c>
      <c r="F1141" s="4" t="s">
        <v>14</v>
      </c>
    </row>
    <row r="1142" spans="1:9">
      <c r="A1142" t="n">
        <v>8089</v>
      </c>
      <c r="B1142" s="59" t="n">
        <v>53</v>
      </c>
      <c r="C1142" s="7" t="n">
        <v>61441</v>
      </c>
      <c r="D1142" s="7" t="n">
        <v>27</v>
      </c>
      <c r="E1142" s="7" t="n">
        <v>0</v>
      </c>
      <c r="F1142" s="7" t="n">
        <v>0</v>
      </c>
    </row>
    <row r="1143" spans="1:9">
      <c r="A1143" t="s">
        <v>4</v>
      </c>
      <c r="B1143" s="4" t="s">
        <v>5</v>
      </c>
      <c r="C1143" s="4" t="s">
        <v>10</v>
      </c>
      <c r="D1143" s="4" t="s">
        <v>10</v>
      </c>
      <c r="E1143" s="4" t="s">
        <v>20</v>
      </c>
      <c r="F1143" s="4" t="s">
        <v>14</v>
      </c>
    </row>
    <row r="1144" spans="1:9">
      <c r="A1144" t="n">
        <v>8099</v>
      </c>
      <c r="B1144" s="59" t="n">
        <v>53</v>
      </c>
      <c r="C1144" s="7" t="n">
        <v>61442</v>
      </c>
      <c r="D1144" s="7" t="n">
        <v>27</v>
      </c>
      <c r="E1144" s="7" t="n">
        <v>0</v>
      </c>
      <c r="F1144" s="7" t="n">
        <v>0</v>
      </c>
    </row>
    <row r="1145" spans="1:9">
      <c r="A1145" t="s">
        <v>4</v>
      </c>
      <c r="B1145" s="4" t="s">
        <v>5</v>
      </c>
      <c r="C1145" s="4" t="s">
        <v>10</v>
      </c>
      <c r="D1145" s="4" t="s">
        <v>10</v>
      </c>
      <c r="E1145" s="4" t="s">
        <v>20</v>
      </c>
      <c r="F1145" s="4" t="s">
        <v>14</v>
      </c>
    </row>
    <row r="1146" spans="1:9">
      <c r="A1146" t="n">
        <v>8109</v>
      </c>
      <c r="B1146" s="59" t="n">
        <v>53</v>
      </c>
      <c r="C1146" s="7" t="n">
        <v>61443</v>
      </c>
      <c r="D1146" s="7" t="n">
        <v>27</v>
      </c>
      <c r="E1146" s="7" t="n">
        <v>0</v>
      </c>
      <c r="F1146" s="7" t="n">
        <v>0</v>
      </c>
    </row>
    <row r="1147" spans="1:9">
      <c r="A1147" t="s">
        <v>4</v>
      </c>
      <c r="B1147" s="4" t="s">
        <v>5</v>
      </c>
      <c r="C1147" s="4" t="s">
        <v>10</v>
      </c>
      <c r="D1147" s="4" t="s">
        <v>10</v>
      </c>
      <c r="E1147" s="4" t="s">
        <v>20</v>
      </c>
      <c r="F1147" s="4" t="s">
        <v>14</v>
      </c>
    </row>
    <row r="1148" spans="1:9">
      <c r="A1148" t="n">
        <v>8119</v>
      </c>
      <c r="B1148" s="59" t="n">
        <v>53</v>
      </c>
      <c r="C1148" s="7" t="n">
        <v>61444</v>
      </c>
      <c r="D1148" s="7" t="n">
        <v>27</v>
      </c>
      <c r="E1148" s="7" t="n">
        <v>0</v>
      </c>
      <c r="F1148" s="7" t="n">
        <v>0</v>
      </c>
    </row>
    <row r="1149" spans="1:9">
      <c r="A1149" t="s">
        <v>4</v>
      </c>
      <c r="B1149" s="4" t="s">
        <v>5</v>
      </c>
      <c r="C1149" s="4" t="s">
        <v>10</v>
      </c>
      <c r="D1149" s="4" t="s">
        <v>10</v>
      </c>
      <c r="E1149" s="4" t="s">
        <v>20</v>
      </c>
      <c r="F1149" s="4" t="s">
        <v>14</v>
      </c>
    </row>
    <row r="1150" spans="1:9">
      <c r="A1150" t="n">
        <v>8129</v>
      </c>
      <c r="B1150" s="59" t="n">
        <v>53</v>
      </c>
      <c r="C1150" s="7" t="n">
        <v>61445</v>
      </c>
      <c r="D1150" s="7" t="n">
        <v>27</v>
      </c>
      <c r="E1150" s="7" t="n">
        <v>0</v>
      </c>
      <c r="F1150" s="7" t="n">
        <v>0</v>
      </c>
    </row>
    <row r="1151" spans="1:9">
      <c r="A1151" t="s">
        <v>4</v>
      </c>
      <c r="B1151" s="4" t="s">
        <v>5</v>
      </c>
      <c r="C1151" s="4" t="s">
        <v>10</v>
      </c>
      <c r="D1151" s="4" t="s">
        <v>10</v>
      </c>
      <c r="E1151" s="4" t="s">
        <v>20</v>
      </c>
      <c r="F1151" s="4" t="s">
        <v>14</v>
      </c>
    </row>
    <row r="1152" spans="1:9">
      <c r="A1152" t="n">
        <v>8139</v>
      </c>
      <c r="B1152" s="59" t="n">
        <v>53</v>
      </c>
      <c r="C1152" s="7" t="n">
        <v>61446</v>
      </c>
      <c r="D1152" s="7" t="n">
        <v>27</v>
      </c>
      <c r="E1152" s="7" t="n">
        <v>0</v>
      </c>
      <c r="F1152" s="7" t="n">
        <v>0</v>
      </c>
    </row>
    <row r="1153" spans="1:7">
      <c r="A1153" t="s">
        <v>4</v>
      </c>
      <c r="B1153" s="4" t="s">
        <v>5</v>
      </c>
      <c r="C1153" s="4" t="s">
        <v>10</v>
      </c>
      <c r="D1153" s="4" t="s">
        <v>10</v>
      </c>
      <c r="E1153" s="4" t="s">
        <v>20</v>
      </c>
      <c r="F1153" s="4" t="s">
        <v>14</v>
      </c>
    </row>
    <row r="1154" spans="1:7">
      <c r="A1154" t="n">
        <v>8149</v>
      </c>
      <c r="B1154" s="59" t="n">
        <v>53</v>
      </c>
      <c r="C1154" s="7" t="n">
        <v>7032</v>
      </c>
      <c r="D1154" s="7" t="n">
        <v>27</v>
      </c>
      <c r="E1154" s="7" t="n">
        <v>0</v>
      </c>
      <c r="F1154" s="7" t="n">
        <v>0</v>
      </c>
    </row>
    <row r="1155" spans="1:7">
      <c r="A1155" t="s">
        <v>4</v>
      </c>
      <c r="B1155" s="4" t="s">
        <v>5</v>
      </c>
      <c r="C1155" s="4" t="s">
        <v>14</v>
      </c>
      <c r="D1155" s="4" t="s">
        <v>10</v>
      </c>
      <c r="E1155" s="4" t="s">
        <v>6</v>
      </c>
      <c r="F1155" s="4" t="s">
        <v>6</v>
      </c>
      <c r="G1155" s="4" t="s">
        <v>6</v>
      </c>
      <c r="H1155" s="4" t="s">
        <v>6</v>
      </c>
    </row>
    <row r="1156" spans="1:7">
      <c r="A1156" t="n">
        <v>8159</v>
      </c>
      <c r="B1156" s="47" t="n">
        <v>51</v>
      </c>
      <c r="C1156" s="7" t="n">
        <v>3</v>
      </c>
      <c r="D1156" s="7" t="n">
        <v>61440</v>
      </c>
      <c r="E1156" s="7" t="s">
        <v>112</v>
      </c>
      <c r="F1156" s="7" t="s">
        <v>113</v>
      </c>
      <c r="G1156" s="7" t="s">
        <v>114</v>
      </c>
      <c r="H1156" s="7" t="s">
        <v>115</v>
      </c>
    </row>
    <row r="1157" spans="1:7">
      <c r="A1157" t="s">
        <v>4</v>
      </c>
      <c r="B1157" s="4" t="s">
        <v>5</v>
      </c>
      <c r="C1157" s="4" t="s">
        <v>14</v>
      </c>
      <c r="D1157" s="4" t="s">
        <v>10</v>
      </c>
      <c r="E1157" s="4" t="s">
        <v>6</v>
      </c>
      <c r="F1157" s="4" t="s">
        <v>6</v>
      </c>
      <c r="G1157" s="4" t="s">
        <v>6</v>
      </c>
      <c r="H1157" s="4" t="s">
        <v>6</v>
      </c>
    </row>
    <row r="1158" spans="1:7">
      <c r="A1158" t="n">
        <v>8172</v>
      </c>
      <c r="B1158" s="47" t="n">
        <v>51</v>
      </c>
      <c r="C1158" s="7" t="n">
        <v>3</v>
      </c>
      <c r="D1158" s="7" t="n">
        <v>61441</v>
      </c>
      <c r="E1158" s="7" t="s">
        <v>112</v>
      </c>
      <c r="F1158" s="7" t="s">
        <v>113</v>
      </c>
      <c r="G1158" s="7" t="s">
        <v>114</v>
      </c>
      <c r="H1158" s="7" t="s">
        <v>115</v>
      </c>
    </row>
    <row r="1159" spans="1:7">
      <c r="A1159" t="s">
        <v>4</v>
      </c>
      <c r="B1159" s="4" t="s">
        <v>5</v>
      </c>
      <c r="C1159" s="4" t="s">
        <v>14</v>
      </c>
      <c r="D1159" s="4" t="s">
        <v>10</v>
      </c>
      <c r="E1159" s="4" t="s">
        <v>6</v>
      </c>
      <c r="F1159" s="4" t="s">
        <v>6</v>
      </c>
      <c r="G1159" s="4" t="s">
        <v>6</v>
      </c>
      <c r="H1159" s="4" t="s">
        <v>6</v>
      </c>
    </row>
    <row r="1160" spans="1:7">
      <c r="A1160" t="n">
        <v>8185</v>
      </c>
      <c r="B1160" s="47" t="n">
        <v>51</v>
      </c>
      <c r="C1160" s="7" t="n">
        <v>3</v>
      </c>
      <c r="D1160" s="7" t="n">
        <v>61442</v>
      </c>
      <c r="E1160" s="7" t="s">
        <v>112</v>
      </c>
      <c r="F1160" s="7" t="s">
        <v>113</v>
      </c>
      <c r="G1160" s="7" t="s">
        <v>114</v>
      </c>
      <c r="H1160" s="7" t="s">
        <v>115</v>
      </c>
    </row>
    <row r="1161" spans="1:7">
      <c r="A1161" t="s">
        <v>4</v>
      </c>
      <c r="B1161" s="4" t="s">
        <v>5</v>
      </c>
      <c r="C1161" s="4" t="s">
        <v>14</v>
      </c>
      <c r="D1161" s="4" t="s">
        <v>10</v>
      </c>
      <c r="E1161" s="4" t="s">
        <v>6</v>
      </c>
      <c r="F1161" s="4" t="s">
        <v>6</v>
      </c>
      <c r="G1161" s="4" t="s">
        <v>6</v>
      </c>
      <c r="H1161" s="4" t="s">
        <v>6</v>
      </c>
    </row>
    <row r="1162" spans="1:7">
      <c r="A1162" t="n">
        <v>8198</v>
      </c>
      <c r="B1162" s="47" t="n">
        <v>51</v>
      </c>
      <c r="C1162" s="7" t="n">
        <v>3</v>
      </c>
      <c r="D1162" s="7" t="n">
        <v>61443</v>
      </c>
      <c r="E1162" s="7" t="s">
        <v>112</v>
      </c>
      <c r="F1162" s="7" t="s">
        <v>113</v>
      </c>
      <c r="G1162" s="7" t="s">
        <v>114</v>
      </c>
      <c r="H1162" s="7" t="s">
        <v>115</v>
      </c>
    </row>
    <row r="1163" spans="1:7">
      <c r="A1163" t="s">
        <v>4</v>
      </c>
      <c r="B1163" s="4" t="s">
        <v>5</v>
      </c>
      <c r="C1163" s="4" t="s">
        <v>14</v>
      </c>
      <c r="D1163" s="4" t="s">
        <v>10</v>
      </c>
      <c r="E1163" s="4" t="s">
        <v>6</v>
      </c>
      <c r="F1163" s="4" t="s">
        <v>6</v>
      </c>
      <c r="G1163" s="4" t="s">
        <v>6</v>
      </c>
      <c r="H1163" s="4" t="s">
        <v>6</v>
      </c>
    </row>
    <row r="1164" spans="1:7">
      <c r="A1164" t="n">
        <v>8211</v>
      </c>
      <c r="B1164" s="47" t="n">
        <v>51</v>
      </c>
      <c r="C1164" s="7" t="n">
        <v>3</v>
      </c>
      <c r="D1164" s="7" t="n">
        <v>61444</v>
      </c>
      <c r="E1164" s="7" t="s">
        <v>112</v>
      </c>
      <c r="F1164" s="7" t="s">
        <v>113</v>
      </c>
      <c r="G1164" s="7" t="s">
        <v>114</v>
      </c>
      <c r="H1164" s="7" t="s">
        <v>115</v>
      </c>
    </row>
    <row r="1165" spans="1:7">
      <c r="A1165" t="s">
        <v>4</v>
      </c>
      <c r="B1165" s="4" t="s">
        <v>5</v>
      </c>
      <c r="C1165" s="4" t="s">
        <v>14</v>
      </c>
      <c r="D1165" s="4" t="s">
        <v>10</v>
      </c>
      <c r="E1165" s="4" t="s">
        <v>6</v>
      </c>
      <c r="F1165" s="4" t="s">
        <v>6</v>
      </c>
      <c r="G1165" s="4" t="s">
        <v>6</v>
      </c>
      <c r="H1165" s="4" t="s">
        <v>6</v>
      </c>
    </row>
    <row r="1166" spans="1:7">
      <c r="A1166" t="n">
        <v>8224</v>
      </c>
      <c r="B1166" s="47" t="n">
        <v>51</v>
      </c>
      <c r="C1166" s="7" t="n">
        <v>3</v>
      </c>
      <c r="D1166" s="7" t="n">
        <v>61445</v>
      </c>
      <c r="E1166" s="7" t="s">
        <v>112</v>
      </c>
      <c r="F1166" s="7" t="s">
        <v>113</v>
      </c>
      <c r="G1166" s="7" t="s">
        <v>114</v>
      </c>
      <c r="H1166" s="7" t="s">
        <v>115</v>
      </c>
    </row>
    <row r="1167" spans="1:7">
      <c r="A1167" t="s">
        <v>4</v>
      </c>
      <c r="B1167" s="4" t="s">
        <v>5</v>
      </c>
      <c r="C1167" s="4" t="s">
        <v>14</v>
      </c>
      <c r="D1167" s="4" t="s">
        <v>10</v>
      </c>
      <c r="E1167" s="4" t="s">
        <v>6</v>
      </c>
      <c r="F1167" s="4" t="s">
        <v>6</v>
      </c>
      <c r="G1167" s="4" t="s">
        <v>6</v>
      </c>
      <c r="H1167" s="4" t="s">
        <v>6</v>
      </c>
    </row>
    <row r="1168" spans="1:7">
      <c r="A1168" t="n">
        <v>8237</v>
      </c>
      <c r="B1168" s="47" t="n">
        <v>51</v>
      </c>
      <c r="C1168" s="7" t="n">
        <v>3</v>
      </c>
      <c r="D1168" s="7" t="n">
        <v>61446</v>
      </c>
      <c r="E1168" s="7" t="s">
        <v>112</v>
      </c>
      <c r="F1168" s="7" t="s">
        <v>113</v>
      </c>
      <c r="G1168" s="7" t="s">
        <v>114</v>
      </c>
      <c r="H1168" s="7" t="s">
        <v>115</v>
      </c>
    </row>
    <row r="1169" spans="1:8">
      <c r="A1169" t="s">
        <v>4</v>
      </c>
      <c r="B1169" s="4" t="s">
        <v>5</v>
      </c>
      <c r="C1169" s="4" t="s">
        <v>14</v>
      </c>
      <c r="D1169" s="4" t="s">
        <v>10</v>
      </c>
      <c r="E1169" s="4" t="s">
        <v>6</v>
      </c>
      <c r="F1169" s="4" t="s">
        <v>6</v>
      </c>
      <c r="G1169" s="4" t="s">
        <v>6</v>
      </c>
      <c r="H1169" s="4" t="s">
        <v>6</v>
      </c>
    </row>
    <row r="1170" spans="1:8">
      <c r="A1170" t="n">
        <v>8250</v>
      </c>
      <c r="B1170" s="47" t="n">
        <v>51</v>
      </c>
      <c r="C1170" s="7" t="n">
        <v>3</v>
      </c>
      <c r="D1170" s="7" t="n">
        <v>7032</v>
      </c>
      <c r="E1170" s="7" t="s">
        <v>112</v>
      </c>
      <c r="F1170" s="7" t="s">
        <v>113</v>
      </c>
      <c r="G1170" s="7" t="s">
        <v>114</v>
      </c>
      <c r="H1170" s="7" t="s">
        <v>115</v>
      </c>
    </row>
    <row r="1171" spans="1:8">
      <c r="A1171" t="s">
        <v>4</v>
      </c>
      <c r="B1171" s="4" t="s">
        <v>5</v>
      </c>
      <c r="C1171" s="4" t="s">
        <v>10</v>
      </c>
      <c r="D1171" s="4" t="s">
        <v>14</v>
      </c>
      <c r="E1171" s="4" t="s">
        <v>6</v>
      </c>
      <c r="F1171" s="4" t="s">
        <v>20</v>
      </c>
      <c r="G1171" s="4" t="s">
        <v>20</v>
      </c>
      <c r="H1171" s="4" t="s">
        <v>20</v>
      </c>
    </row>
    <row r="1172" spans="1:8">
      <c r="A1172" t="n">
        <v>8263</v>
      </c>
      <c r="B1172" s="61" t="n">
        <v>48</v>
      </c>
      <c r="C1172" s="7" t="n">
        <v>0</v>
      </c>
      <c r="D1172" s="7" t="n">
        <v>0</v>
      </c>
      <c r="E1172" s="7" t="s">
        <v>144</v>
      </c>
      <c r="F1172" s="7" t="n">
        <v>0</v>
      </c>
      <c r="G1172" s="7" t="n">
        <v>1</v>
      </c>
      <c r="H1172" s="7" t="n">
        <v>0</v>
      </c>
    </row>
    <row r="1173" spans="1:8">
      <c r="A1173" t="s">
        <v>4</v>
      </c>
      <c r="B1173" s="4" t="s">
        <v>5</v>
      </c>
      <c r="C1173" s="4" t="s">
        <v>14</v>
      </c>
      <c r="D1173" s="4" t="s">
        <v>10</v>
      </c>
    </row>
    <row r="1174" spans="1:8">
      <c r="A1174" t="n">
        <v>8288</v>
      </c>
      <c r="B1174" s="28" t="n">
        <v>58</v>
      </c>
      <c r="C1174" s="7" t="n">
        <v>255</v>
      </c>
      <c r="D1174" s="7" t="n">
        <v>0</v>
      </c>
    </row>
    <row r="1175" spans="1:8">
      <c r="A1175" t="s">
        <v>4</v>
      </c>
      <c r="B1175" s="4" t="s">
        <v>5</v>
      </c>
      <c r="C1175" s="4" t="s">
        <v>14</v>
      </c>
      <c r="D1175" s="4" t="s">
        <v>10</v>
      </c>
    </row>
    <row r="1176" spans="1:8">
      <c r="A1176" t="n">
        <v>8292</v>
      </c>
      <c r="B1176" s="32" t="n">
        <v>45</v>
      </c>
      <c r="C1176" s="7" t="n">
        <v>7</v>
      </c>
      <c r="D1176" s="7" t="n">
        <v>255</v>
      </c>
    </row>
    <row r="1177" spans="1:8">
      <c r="A1177" t="s">
        <v>4</v>
      </c>
      <c r="B1177" s="4" t="s">
        <v>5</v>
      </c>
      <c r="C1177" s="4" t="s">
        <v>14</v>
      </c>
      <c r="D1177" s="4" t="s">
        <v>14</v>
      </c>
      <c r="E1177" s="4" t="s">
        <v>20</v>
      </c>
      <c r="F1177" s="4" t="s">
        <v>10</v>
      </c>
    </row>
    <row r="1178" spans="1:8">
      <c r="A1178" t="n">
        <v>8296</v>
      </c>
      <c r="B1178" s="32" t="n">
        <v>45</v>
      </c>
      <c r="C1178" s="7" t="n">
        <v>5</v>
      </c>
      <c r="D1178" s="7" t="n">
        <v>3</v>
      </c>
      <c r="E1178" s="7" t="n">
        <v>4.5</v>
      </c>
      <c r="F1178" s="7" t="n">
        <v>30000</v>
      </c>
    </row>
    <row r="1179" spans="1:8">
      <c r="A1179" t="s">
        <v>4</v>
      </c>
      <c r="B1179" s="4" t="s">
        <v>5</v>
      </c>
      <c r="C1179" s="4" t="s">
        <v>14</v>
      </c>
      <c r="D1179" s="4" t="s">
        <v>10</v>
      </c>
      <c r="E1179" s="4" t="s">
        <v>6</v>
      </c>
    </row>
    <row r="1180" spans="1:8">
      <c r="A1180" t="n">
        <v>8305</v>
      </c>
      <c r="B1180" s="47" t="n">
        <v>51</v>
      </c>
      <c r="C1180" s="7" t="n">
        <v>4</v>
      </c>
      <c r="D1180" s="7" t="n">
        <v>0</v>
      </c>
      <c r="E1180" s="7" t="s">
        <v>145</v>
      </c>
    </row>
    <row r="1181" spans="1:8">
      <c r="A1181" t="s">
        <v>4</v>
      </c>
      <c r="B1181" s="4" t="s">
        <v>5</v>
      </c>
      <c r="C1181" s="4" t="s">
        <v>10</v>
      </c>
    </row>
    <row r="1182" spans="1:8">
      <c r="A1182" t="n">
        <v>8319</v>
      </c>
      <c r="B1182" s="26" t="n">
        <v>16</v>
      </c>
      <c r="C1182" s="7" t="n">
        <v>0</v>
      </c>
    </row>
    <row r="1183" spans="1:8">
      <c r="A1183" t="s">
        <v>4</v>
      </c>
      <c r="B1183" s="4" t="s">
        <v>5</v>
      </c>
      <c r="C1183" s="4" t="s">
        <v>10</v>
      </c>
      <c r="D1183" s="4" t="s">
        <v>14</v>
      </c>
      <c r="E1183" s="4" t="s">
        <v>9</v>
      </c>
      <c r="F1183" s="4" t="s">
        <v>117</v>
      </c>
      <c r="G1183" s="4" t="s">
        <v>14</v>
      </c>
      <c r="H1183" s="4" t="s">
        <v>14</v>
      </c>
    </row>
    <row r="1184" spans="1:8">
      <c r="A1184" t="n">
        <v>8322</v>
      </c>
      <c r="B1184" s="51" t="n">
        <v>26</v>
      </c>
      <c r="C1184" s="7" t="n">
        <v>0</v>
      </c>
      <c r="D1184" s="7" t="n">
        <v>17</v>
      </c>
      <c r="E1184" s="7" t="n">
        <v>53064</v>
      </c>
      <c r="F1184" s="7" t="s">
        <v>146</v>
      </c>
      <c r="G1184" s="7" t="n">
        <v>2</v>
      </c>
      <c r="H1184" s="7" t="n">
        <v>0</v>
      </c>
    </row>
    <row r="1185" spans="1:8">
      <c r="A1185" t="s">
        <v>4</v>
      </c>
      <c r="B1185" s="4" t="s">
        <v>5</v>
      </c>
    </row>
    <row r="1186" spans="1:8">
      <c r="A1186" t="n">
        <v>8361</v>
      </c>
      <c r="B1186" s="52" t="n">
        <v>28</v>
      </c>
    </row>
    <row r="1187" spans="1:8">
      <c r="A1187" t="s">
        <v>4</v>
      </c>
      <c r="B1187" s="4" t="s">
        <v>5</v>
      </c>
      <c r="C1187" s="4" t="s">
        <v>10</v>
      </c>
      <c r="D1187" s="4" t="s">
        <v>14</v>
      </c>
    </row>
    <row r="1188" spans="1:8">
      <c r="A1188" t="n">
        <v>8362</v>
      </c>
      <c r="B1188" s="53" t="n">
        <v>89</v>
      </c>
      <c r="C1188" s="7" t="n">
        <v>65533</v>
      </c>
      <c r="D1188" s="7" t="n">
        <v>1</v>
      </c>
    </row>
    <row r="1189" spans="1:8">
      <c r="A1189" t="s">
        <v>4</v>
      </c>
      <c r="B1189" s="4" t="s">
        <v>5</v>
      </c>
      <c r="C1189" s="4" t="s">
        <v>14</v>
      </c>
      <c r="D1189" s="41" t="s">
        <v>92</v>
      </c>
      <c r="E1189" s="4" t="s">
        <v>5</v>
      </c>
      <c r="F1189" s="4" t="s">
        <v>14</v>
      </c>
      <c r="G1189" s="4" t="s">
        <v>10</v>
      </c>
      <c r="H1189" s="41" t="s">
        <v>93</v>
      </c>
      <c r="I1189" s="4" t="s">
        <v>14</v>
      </c>
      <c r="J1189" s="4" t="s">
        <v>21</v>
      </c>
    </row>
    <row r="1190" spans="1:8">
      <c r="A1190" t="n">
        <v>8366</v>
      </c>
      <c r="B1190" s="11" t="n">
        <v>5</v>
      </c>
      <c r="C1190" s="7" t="n">
        <v>28</v>
      </c>
      <c r="D1190" s="41" t="s">
        <v>3</v>
      </c>
      <c r="E1190" s="31" t="n">
        <v>64</v>
      </c>
      <c r="F1190" s="7" t="n">
        <v>5</v>
      </c>
      <c r="G1190" s="7" t="n">
        <v>11</v>
      </c>
      <c r="H1190" s="41" t="s">
        <v>3</v>
      </c>
      <c r="I1190" s="7" t="n">
        <v>1</v>
      </c>
      <c r="J1190" s="12" t="n">
        <f t="normal" ca="1">A1204</f>
        <v>0</v>
      </c>
    </row>
    <row r="1191" spans="1:8">
      <c r="A1191" t="s">
        <v>4</v>
      </c>
      <c r="B1191" s="4" t="s">
        <v>5</v>
      </c>
      <c r="C1191" s="4" t="s">
        <v>14</v>
      </c>
      <c r="D1191" s="4" t="s">
        <v>10</v>
      </c>
      <c r="E1191" s="4" t="s">
        <v>6</v>
      </c>
    </row>
    <row r="1192" spans="1:8">
      <c r="A1192" t="n">
        <v>8377</v>
      </c>
      <c r="B1192" s="47" t="n">
        <v>51</v>
      </c>
      <c r="C1192" s="7" t="n">
        <v>4</v>
      </c>
      <c r="D1192" s="7" t="n">
        <v>11</v>
      </c>
      <c r="E1192" s="7" t="s">
        <v>133</v>
      </c>
    </row>
    <row r="1193" spans="1:8">
      <c r="A1193" t="s">
        <v>4</v>
      </c>
      <c r="B1193" s="4" t="s">
        <v>5</v>
      </c>
      <c r="C1193" s="4" t="s">
        <v>10</v>
      </c>
    </row>
    <row r="1194" spans="1:8">
      <c r="A1194" t="n">
        <v>8391</v>
      </c>
      <c r="B1194" s="26" t="n">
        <v>16</v>
      </c>
      <c r="C1194" s="7" t="n">
        <v>0</v>
      </c>
    </row>
    <row r="1195" spans="1:8">
      <c r="A1195" t="s">
        <v>4</v>
      </c>
      <c r="B1195" s="4" t="s">
        <v>5</v>
      </c>
      <c r="C1195" s="4" t="s">
        <v>10</v>
      </c>
      <c r="D1195" s="4" t="s">
        <v>14</v>
      </c>
      <c r="E1195" s="4" t="s">
        <v>9</v>
      </c>
      <c r="F1195" s="4" t="s">
        <v>117</v>
      </c>
      <c r="G1195" s="4" t="s">
        <v>14</v>
      </c>
      <c r="H1195" s="4" t="s">
        <v>14</v>
      </c>
      <c r="I1195" s="4" t="s">
        <v>14</v>
      </c>
      <c r="J1195" s="4" t="s">
        <v>9</v>
      </c>
      <c r="K1195" s="4" t="s">
        <v>117</v>
      </c>
      <c r="L1195" s="4" t="s">
        <v>14</v>
      </c>
      <c r="M1195" s="4" t="s">
        <v>14</v>
      </c>
    </row>
    <row r="1196" spans="1:8">
      <c r="A1196" t="n">
        <v>8394</v>
      </c>
      <c r="B1196" s="51" t="n">
        <v>26</v>
      </c>
      <c r="C1196" s="7" t="n">
        <v>11</v>
      </c>
      <c r="D1196" s="7" t="n">
        <v>17</v>
      </c>
      <c r="E1196" s="7" t="n">
        <v>10427</v>
      </c>
      <c r="F1196" s="7" t="s">
        <v>147</v>
      </c>
      <c r="G1196" s="7" t="n">
        <v>2</v>
      </c>
      <c r="H1196" s="7" t="n">
        <v>3</v>
      </c>
      <c r="I1196" s="7" t="n">
        <v>17</v>
      </c>
      <c r="J1196" s="7" t="n">
        <v>10428</v>
      </c>
      <c r="K1196" s="7" t="s">
        <v>148</v>
      </c>
      <c r="L1196" s="7" t="n">
        <v>2</v>
      </c>
      <c r="M1196" s="7" t="n">
        <v>0</v>
      </c>
    </row>
    <row r="1197" spans="1:8">
      <c r="A1197" t="s">
        <v>4</v>
      </c>
      <c r="B1197" s="4" t="s">
        <v>5</v>
      </c>
    </row>
    <row r="1198" spans="1:8">
      <c r="A1198" t="n">
        <v>8574</v>
      </c>
      <c r="B1198" s="52" t="n">
        <v>28</v>
      </c>
    </row>
    <row r="1199" spans="1:8">
      <c r="A1199" t="s">
        <v>4</v>
      </c>
      <c r="B1199" s="4" t="s">
        <v>5</v>
      </c>
      <c r="C1199" s="4" t="s">
        <v>10</v>
      </c>
      <c r="D1199" s="4" t="s">
        <v>14</v>
      </c>
    </row>
    <row r="1200" spans="1:8">
      <c r="A1200" t="n">
        <v>8575</v>
      </c>
      <c r="B1200" s="53" t="n">
        <v>89</v>
      </c>
      <c r="C1200" s="7" t="n">
        <v>65533</v>
      </c>
      <c r="D1200" s="7" t="n">
        <v>1</v>
      </c>
    </row>
    <row r="1201" spans="1:13">
      <c r="A1201" t="s">
        <v>4</v>
      </c>
      <c r="B1201" s="4" t="s">
        <v>5</v>
      </c>
      <c r="C1201" s="4" t="s">
        <v>21</v>
      </c>
    </row>
    <row r="1202" spans="1:13">
      <c r="A1202" t="n">
        <v>8579</v>
      </c>
      <c r="B1202" s="15" t="n">
        <v>3</v>
      </c>
      <c r="C1202" s="12" t="n">
        <f t="normal" ca="1">A1214</f>
        <v>0</v>
      </c>
    </row>
    <row r="1203" spans="1:13">
      <c r="A1203" t="s">
        <v>4</v>
      </c>
      <c r="B1203" s="4" t="s">
        <v>5</v>
      </c>
      <c r="C1203" s="4" t="s">
        <v>14</v>
      </c>
      <c r="D1203" s="4" t="s">
        <v>10</v>
      </c>
      <c r="E1203" s="4" t="s">
        <v>6</v>
      </c>
    </row>
    <row r="1204" spans="1:13">
      <c r="A1204" t="n">
        <v>8584</v>
      </c>
      <c r="B1204" s="47" t="n">
        <v>51</v>
      </c>
      <c r="C1204" s="7" t="n">
        <v>4</v>
      </c>
      <c r="D1204" s="7" t="n">
        <v>7032</v>
      </c>
      <c r="E1204" s="7" t="s">
        <v>133</v>
      </c>
    </row>
    <row r="1205" spans="1:13">
      <c r="A1205" t="s">
        <v>4</v>
      </c>
      <c r="B1205" s="4" t="s">
        <v>5</v>
      </c>
      <c r="C1205" s="4" t="s">
        <v>10</v>
      </c>
    </row>
    <row r="1206" spans="1:13">
      <c r="A1206" t="n">
        <v>8598</v>
      </c>
      <c r="B1206" s="26" t="n">
        <v>16</v>
      </c>
      <c r="C1206" s="7" t="n">
        <v>0</v>
      </c>
    </row>
    <row r="1207" spans="1:13">
      <c r="A1207" t="s">
        <v>4</v>
      </c>
      <c r="B1207" s="4" t="s">
        <v>5</v>
      </c>
      <c r="C1207" s="4" t="s">
        <v>10</v>
      </c>
      <c r="D1207" s="4" t="s">
        <v>14</v>
      </c>
      <c r="E1207" s="4" t="s">
        <v>9</v>
      </c>
      <c r="F1207" s="4" t="s">
        <v>117</v>
      </c>
      <c r="G1207" s="4" t="s">
        <v>14</v>
      </c>
      <c r="H1207" s="4" t="s">
        <v>14</v>
      </c>
      <c r="I1207" s="4" t="s">
        <v>14</v>
      </c>
      <c r="J1207" s="4" t="s">
        <v>9</v>
      </c>
      <c r="K1207" s="4" t="s">
        <v>117</v>
      </c>
      <c r="L1207" s="4" t="s">
        <v>14</v>
      </c>
      <c r="M1207" s="4" t="s">
        <v>14</v>
      </c>
    </row>
    <row r="1208" spans="1:13">
      <c r="A1208" t="n">
        <v>8601</v>
      </c>
      <c r="B1208" s="51" t="n">
        <v>26</v>
      </c>
      <c r="C1208" s="7" t="n">
        <v>7032</v>
      </c>
      <c r="D1208" s="7" t="n">
        <v>17</v>
      </c>
      <c r="E1208" s="7" t="n">
        <v>18511</v>
      </c>
      <c r="F1208" s="7" t="s">
        <v>149</v>
      </c>
      <c r="G1208" s="7" t="n">
        <v>2</v>
      </c>
      <c r="H1208" s="7" t="n">
        <v>3</v>
      </c>
      <c r="I1208" s="7" t="n">
        <v>17</v>
      </c>
      <c r="J1208" s="7" t="n">
        <v>18512</v>
      </c>
      <c r="K1208" s="7" t="s">
        <v>150</v>
      </c>
      <c r="L1208" s="7" t="n">
        <v>2</v>
      </c>
      <c r="M1208" s="7" t="n">
        <v>0</v>
      </c>
    </row>
    <row r="1209" spans="1:13">
      <c r="A1209" t="s">
        <v>4</v>
      </c>
      <c r="B1209" s="4" t="s">
        <v>5</v>
      </c>
    </row>
    <row r="1210" spans="1:13">
      <c r="A1210" t="n">
        <v>8755</v>
      </c>
      <c r="B1210" s="52" t="n">
        <v>28</v>
      </c>
    </row>
    <row r="1211" spans="1:13">
      <c r="A1211" t="s">
        <v>4</v>
      </c>
      <c r="B1211" s="4" t="s">
        <v>5</v>
      </c>
      <c r="C1211" s="4" t="s">
        <v>10</v>
      </c>
      <c r="D1211" s="4" t="s">
        <v>14</v>
      </c>
    </row>
    <row r="1212" spans="1:13">
      <c r="A1212" t="n">
        <v>8756</v>
      </c>
      <c r="B1212" s="53" t="n">
        <v>89</v>
      </c>
      <c r="C1212" s="7" t="n">
        <v>65533</v>
      </c>
      <c r="D1212" s="7" t="n">
        <v>1</v>
      </c>
    </row>
    <row r="1213" spans="1:13">
      <c r="A1213" t="s">
        <v>4</v>
      </c>
      <c r="B1213" s="4" t="s">
        <v>5</v>
      </c>
      <c r="C1213" s="4" t="s">
        <v>14</v>
      </c>
      <c r="D1213" s="41" t="s">
        <v>92</v>
      </c>
      <c r="E1213" s="4" t="s">
        <v>5</v>
      </c>
      <c r="F1213" s="4" t="s">
        <v>14</v>
      </c>
      <c r="G1213" s="4" t="s">
        <v>10</v>
      </c>
      <c r="H1213" s="41" t="s">
        <v>93</v>
      </c>
      <c r="I1213" s="4" t="s">
        <v>14</v>
      </c>
      <c r="J1213" s="4" t="s">
        <v>21</v>
      </c>
    </row>
    <row r="1214" spans="1:13">
      <c r="A1214" t="n">
        <v>8760</v>
      </c>
      <c r="B1214" s="11" t="n">
        <v>5</v>
      </c>
      <c r="C1214" s="7" t="n">
        <v>28</v>
      </c>
      <c r="D1214" s="41" t="s">
        <v>3</v>
      </c>
      <c r="E1214" s="31" t="n">
        <v>64</v>
      </c>
      <c r="F1214" s="7" t="n">
        <v>5</v>
      </c>
      <c r="G1214" s="7" t="n">
        <v>3</v>
      </c>
      <c r="H1214" s="41" t="s">
        <v>3</v>
      </c>
      <c r="I1214" s="7" t="n">
        <v>1</v>
      </c>
      <c r="J1214" s="12" t="n">
        <f t="normal" ca="1">A1228</f>
        <v>0</v>
      </c>
    </row>
    <row r="1215" spans="1:13">
      <c r="A1215" t="s">
        <v>4</v>
      </c>
      <c r="B1215" s="4" t="s">
        <v>5</v>
      </c>
      <c r="C1215" s="4" t="s">
        <v>14</v>
      </c>
      <c r="D1215" s="4" t="s">
        <v>10</v>
      </c>
      <c r="E1215" s="4" t="s">
        <v>6</v>
      </c>
    </row>
    <row r="1216" spans="1:13">
      <c r="A1216" t="n">
        <v>8771</v>
      </c>
      <c r="B1216" s="47" t="n">
        <v>51</v>
      </c>
      <c r="C1216" s="7" t="n">
        <v>4</v>
      </c>
      <c r="D1216" s="7" t="n">
        <v>3</v>
      </c>
      <c r="E1216" s="7" t="s">
        <v>124</v>
      </c>
    </row>
    <row r="1217" spans="1:13">
      <c r="A1217" t="s">
        <v>4</v>
      </c>
      <c r="B1217" s="4" t="s">
        <v>5</v>
      </c>
      <c r="C1217" s="4" t="s">
        <v>10</v>
      </c>
    </row>
    <row r="1218" spans="1:13">
      <c r="A1218" t="n">
        <v>8785</v>
      </c>
      <c r="B1218" s="26" t="n">
        <v>16</v>
      </c>
      <c r="C1218" s="7" t="n">
        <v>0</v>
      </c>
    </row>
    <row r="1219" spans="1:13">
      <c r="A1219" t="s">
        <v>4</v>
      </c>
      <c r="B1219" s="4" t="s">
        <v>5</v>
      </c>
      <c r="C1219" s="4" t="s">
        <v>10</v>
      </c>
      <c r="D1219" s="4" t="s">
        <v>14</v>
      </c>
      <c r="E1219" s="4" t="s">
        <v>9</v>
      </c>
      <c r="F1219" s="4" t="s">
        <v>117</v>
      </c>
      <c r="G1219" s="4" t="s">
        <v>14</v>
      </c>
      <c r="H1219" s="4" t="s">
        <v>14</v>
      </c>
    </row>
    <row r="1220" spans="1:13">
      <c r="A1220" t="n">
        <v>8788</v>
      </c>
      <c r="B1220" s="51" t="n">
        <v>26</v>
      </c>
      <c r="C1220" s="7" t="n">
        <v>3</v>
      </c>
      <c r="D1220" s="7" t="n">
        <v>17</v>
      </c>
      <c r="E1220" s="7" t="n">
        <v>2432</v>
      </c>
      <c r="F1220" s="7" t="s">
        <v>151</v>
      </c>
      <c r="G1220" s="7" t="n">
        <v>2</v>
      </c>
      <c r="H1220" s="7" t="n">
        <v>0</v>
      </c>
    </row>
    <row r="1221" spans="1:13">
      <c r="A1221" t="s">
        <v>4</v>
      </c>
      <c r="B1221" s="4" t="s">
        <v>5</v>
      </c>
    </row>
    <row r="1222" spans="1:13">
      <c r="A1222" t="n">
        <v>8841</v>
      </c>
      <c r="B1222" s="52" t="n">
        <v>28</v>
      </c>
    </row>
    <row r="1223" spans="1:13">
      <c r="A1223" t="s">
        <v>4</v>
      </c>
      <c r="B1223" s="4" t="s">
        <v>5</v>
      </c>
      <c r="C1223" s="4" t="s">
        <v>10</v>
      </c>
      <c r="D1223" s="4" t="s">
        <v>14</v>
      </c>
    </row>
    <row r="1224" spans="1:13">
      <c r="A1224" t="n">
        <v>8842</v>
      </c>
      <c r="B1224" s="53" t="n">
        <v>89</v>
      </c>
      <c r="C1224" s="7" t="n">
        <v>65533</v>
      </c>
      <c r="D1224" s="7" t="n">
        <v>1</v>
      </c>
    </row>
    <row r="1225" spans="1:13">
      <c r="A1225" t="s">
        <v>4</v>
      </c>
      <c r="B1225" s="4" t="s">
        <v>5</v>
      </c>
      <c r="C1225" s="4" t="s">
        <v>21</v>
      </c>
    </row>
    <row r="1226" spans="1:13">
      <c r="A1226" t="n">
        <v>8846</v>
      </c>
      <c r="B1226" s="15" t="n">
        <v>3</v>
      </c>
      <c r="C1226" s="12" t="n">
        <f t="normal" ca="1">A1240</f>
        <v>0</v>
      </c>
    </row>
    <row r="1227" spans="1:13">
      <c r="A1227" t="s">
        <v>4</v>
      </c>
      <c r="B1227" s="4" t="s">
        <v>5</v>
      </c>
      <c r="C1227" s="4" t="s">
        <v>14</v>
      </c>
      <c r="D1227" s="41" t="s">
        <v>92</v>
      </c>
      <c r="E1227" s="4" t="s">
        <v>5</v>
      </c>
      <c r="F1227" s="4" t="s">
        <v>14</v>
      </c>
      <c r="G1227" s="4" t="s">
        <v>10</v>
      </c>
      <c r="H1227" s="41" t="s">
        <v>93</v>
      </c>
      <c r="I1227" s="4" t="s">
        <v>14</v>
      </c>
      <c r="J1227" s="4" t="s">
        <v>21</v>
      </c>
    </row>
    <row r="1228" spans="1:13">
      <c r="A1228" t="n">
        <v>8851</v>
      </c>
      <c r="B1228" s="11" t="n">
        <v>5</v>
      </c>
      <c r="C1228" s="7" t="n">
        <v>28</v>
      </c>
      <c r="D1228" s="41" t="s">
        <v>3</v>
      </c>
      <c r="E1228" s="31" t="n">
        <v>64</v>
      </c>
      <c r="F1228" s="7" t="n">
        <v>5</v>
      </c>
      <c r="G1228" s="7" t="n">
        <v>8</v>
      </c>
      <c r="H1228" s="41" t="s">
        <v>3</v>
      </c>
      <c r="I1228" s="7" t="n">
        <v>1</v>
      </c>
      <c r="J1228" s="12" t="n">
        <f t="normal" ca="1">A1240</f>
        <v>0</v>
      </c>
    </row>
    <row r="1229" spans="1:13">
      <c r="A1229" t="s">
        <v>4</v>
      </c>
      <c r="B1229" s="4" t="s">
        <v>5</v>
      </c>
      <c r="C1229" s="4" t="s">
        <v>14</v>
      </c>
      <c r="D1229" s="4" t="s">
        <v>10</v>
      </c>
      <c r="E1229" s="4" t="s">
        <v>6</v>
      </c>
    </row>
    <row r="1230" spans="1:13">
      <c r="A1230" t="n">
        <v>8862</v>
      </c>
      <c r="B1230" s="47" t="n">
        <v>51</v>
      </c>
      <c r="C1230" s="7" t="n">
        <v>4</v>
      </c>
      <c r="D1230" s="7" t="n">
        <v>8</v>
      </c>
      <c r="E1230" s="7" t="s">
        <v>124</v>
      </c>
    </row>
    <row r="1231" spans="1:13">
      <c r="A1231" t="s">
        <v>4</v>
      </c>
      <c r="B1231" s="4" t="s">
        <v>5</v>
      </c>
      <c r="C1231" s="4" t="s">
        <v>10</v>
      </c>
    </row>
    <row r="1232" spans="1:13">
      <c r="A1232" t="n">
        <v>8876</v>
      </c>
      <c r="B1232" s="26" t="n">
        <v>16</v>
      </c>
      <c r="C1232" s="7" t="n">
        <v>0</v>
      </c>
    </row>
    <row r="1233" spans="1:10">
      <c r="A1233" t="s">
        <v>4</v>
      </c>
      <c r="B1233" s="4" t="s">
        <v>5</v>
      </c>
      <c r="C1233" s="4" t="s">
        <v>10</v>
      </c>
      <c r="D1233" s="4" t="s">
        <v>14</v>
      </c>
      <c r="E1233" s="4" t="s">
        <v>9</v>
      </c>
      <c r="F1233" s="4" t="s">
        <v>117</v>
      </c>
      <c r="G1233" s="4" t="s">
        <v>14</v>
      </c>
      <c r="H1233" s="4" t="s">
        <v>14</v>
      </c>
    </row>
    <row r="1234" spans="1:10">
      <c r="A1234" t="n">
        <v>8879</v>
      </c>
      <c r="B1234" s="51" t="n">
        <v>26</v>
      </c>
      <c r="C1234" s="7" t="n">
        <v>8</v>
      </c>
      <c r="D1234" s="7" t="n">
        <v>17</v>
      </c>
      <c r="E1234" s="7" t="n">
        <v>9400</v>
      </c>
      <c r="F1234" s="7" t="s">
        <v>151</v>
      </c>
      <c r="G1234" s="7" t="n">
        <v>2</v>
      </c>
      <c r="H1234" s="7" t="n">
        <v>0</v>
      </c>
    </row>
    <row r="1235" spans="1:10">
      <c r="A1235" t="s">
        <v>4</v>
      </c>
      <c r="B1235" s="4" t="s">
        <v>5</v>
      </c>
    </row>
    <row r="1236" spans="1:10">
      <c r="A1236" t="n">
        <v>8932</v>
      </c>
      <c r="B1236" s="52" t="n">
        <v>28</v>
      </c>
    </row>
    <row r="1237" spans="1:10">
      <c r="A1237" t="s">
        <v>4</v>
      </c>
      <c r="B1237" s="4" t="s">
        <v>5</v>
      </c>
      <c r="C1237" s="4" t="s">
        <v>10</v>
      </c>
      <c r="D1237" s="4" t="s">
        <v>14</v>
      </c>
    </row>
    <row r="1238" spans="1:10">
      <c r="A1238" t="n">
        <v>8933</v>
      </c>
      <c r="B1238" s="53" t="n">
        <v>89</v>
      </c>
      <c r="C1238" s="7" t="n">
        <v>65533</v>
      </c>
      <c r="D1238" s="7" t="n">
        <v>1</v>
      </c>
    </row>
    <row r="1239" spans="1:10">
      <c r="A1239" t="s">
        <v>4</v>
      </c>
      <c r="B1239" s="4" t="s">
        <v>5</v>
      </c>
      <c r="C1239" s="4" t="s">
        <v>14</v>
      </c>
      <c r="D1239" s="41" t="s">
        <v>92</v>
      </c>
      <c r="E1239" s="4" t="s">
        <v>5</v>
      </c>
      <c r="F1239" s="4" t="s">
        <v>14</v>
      </c>
      <c r="G1239" s="4" t="s">
        <v>10</v>
      </c>
      <c r="H1239" s="41" t="s">
        <v>93</v>
      </c>
      <c r="I1239" s="4" t="s">
        <v>14</v>
      </c>
      <c r="J1239" s="4" t="s">
        <v>21</v>
      </c>
    </row>
    <row r="1240" spans="1:10">
      <c r="A1240" t="n">
        <v>8937</v>
      </c>
      <c r="B1240" s="11" t="n">
        <v>5</v>
      </c>
      <c r="C1240" s="7" t="n">
        <v>28</v>
      </c>
      <c r="D1240" s="41" t="s">
        <v>3</v>
      </c>
      <c r="E1240" s="31" t="n">
        <v>64</v>
      </c>
      <c r="F1240" s="7" t="n">
        <v>5</v>
      </c>
      <c r="G1240" s="7" t="n">
        <v>1</v>
      </c>
      <c r="H1240" s="41" t="s">
        <v>3</v>
      </c>
      <c r="I1240" s="7" t="n">
        <v>1</v>
      </c>
      <c r="J1240" s="12" t="n">
        <f t="normal" ca="1">A1252</f>
        <v>0</v>
      </c>
    </row>
    <row r="1241" spans="1:10">
      <c r="A1241" t="s">
        <v>4</v>
      </c>
      <c r="B1241" s="4" t="s">
        <v>5</v>
      </c>
      <c r="C1241" s="4" t="s">
        <v>14</v>
      </c>
      <c r="D1241" s="4" t="s">
        <v>10</v>
      </c>
      <c r="E1241" s="4" t="s">
        <v>6</v>
      </c>
    </row>
    <row r="1242" spans="1:10">
      <c r="A1242" t="n">
        <v>8948</v>
      </c>
      <c r="B1242" s="47" t="n">
        <v>51</v>
      </c>
      <c r="C1242" s="7" t="n">
        <v>4</v>
      </c>
      <c r="D1242" s="7" t="n">
        <v>1</v>
      </c>
      <c r="E1242" s="7" t="s">
        <v>152</v>
      </c>
    </row>
    <row r="1243" spans="1:10">
      <c r="A1243" t="s">
        <v>4</v>
      </c>
      <c r="B1243" s="4" t="s">
        <v>5</v>
      </c>
      <c r="C1243" s="4" t="s">
        <v>10</v>
      </c>
    </row>
    <row r="1244" spans="1:10">
      <c r="A1244" t="n">
        <v>8961</v>
      </c>
      <c r="B1244" s="26" t="n">
        <v>16</v>
      </c>
      <c r="C1244" s="7" t="n">
        <v>0</v>
      </c>
    </row>
    <row r="1245" spans="1:10">
      <c r="A1245" t="s">
        <v>4</v>
      </c>
      <c r="B1245" s="4" t="s">
        <v>5</v>
      </c>
      <c r="C1245" s="4" t="s">
        <v>10</v>
      </c>
      <c r="D1245" s="4" t="s">
        <v>14</v>
      </c>
      <c r="E1245" s="4" t="s">
        <v>9</v>
      </c>
      <c r="F1245" s="4" t="s">
        <v>117</v>
      </c>
      <c r="G1245" s="4" t="s">
        <v>14</v>
      </c>
      <c r="H1245" s="4" t="s">
        <v>14</v>
      </c>
    </row>
    <row r="1246" spans="1:10">
      <c r="A1246" t="n">
        <v>8964</v>
      </c>
      <c r="B1246" s="51" t="n">
        <v>26</v>
      </c>
      <c r="C1246" s="7" t="n">
        <v>1</v>
      </c>
      <c r="D1246" s="7" t="n">
        <v>17</v>
      </c>
      <c r="E1246" s="7" t="n">
        <v>1453</v>
      </c>
      <c r="F1246" s="7" t="s">
        <v>153</v>
      </c>
      <c r="G1246" s="7" t="n">
        <v>2</v>
      </c>
      <c r="H1246" s="7" t="n">
        <v>0</v>
      </c>
    </row>
    <row r="1247" spans="1:10">
      <c r="A1247" t="s">
        <v>4</v>
      </c>
      <c r="B1247" s="4" t="s">
        <v>5</v>
      </c>
    </row>
    <row r="1248" spans="1:10">
      <c r="A1248" t="n">
        <v>9036</v>
      </c>
      <c r="B1248" s="52" t="n">
        <v>28</v>
      </c>
    </row>
    <row r="1249" spans="1:10">
      <c r="A1249" t="s">
        <v>4</v>
      </c>
      <c r="B1249" s="4" t="s">
        <v>5</v>
      </c>
      <c r="C1249" s="4" t="s">
        <v>10</v>
      </c>
      <c r="D1249" s="4" t="s">
        <v>14</v>
      </c>
    </row>
    <row r="1250" spans="1:10">
      <c r="A1250" t="n">
        <v>9037</v>
      </c>
      <c r="B1250" s="53" t="n">
        <v>89</v>
      </c>
      <c r="C1250" s="7" t="n">
        <v>65533</v>
      </c>
      <c r="D1250" s="7" t="n">
        <v>1</v>
      </c>
    </row>
    <row r="1251" spans="1:10">
      <c r="A1251" t="s">
        <v>4</v>
      </c>
      <c r="B1251" s="4" t="s">
        <v>5</v>
      </c>
      <c r="C1251" s="4" t="s">
        <v>14</v>
      </c>
      <c r="D1251" s="41" t="s">
        <v>92</v>
      </c>
      <c r="E1251" s="4" t="s">
        <v>5</v>
      </c>
      <c r="F1251" s="4" t="s">
        <v>14</v>
      </c>
      <c r="G1251" s="4" t="s">
        <v>10</v>
      </c>
      <c r="H1251" s="41" t="s">
        <v>93</v>
      </c>
      <c r="I1251" s="4" t="s">
        <v>14</v>
      </c>
      <c r="J1251" s="4" t="s">
        <v>21</v>
      </c>
    </row>
    <row r="1252" spans="1:10">
      <c r="A1252" t="n">
        <v>9041</v>
      </c>
      <c r="B1252" s="11" t="n">
        <v>5</v>
      </c>
      <c r="C1252" s="7" t="n">
        <v>28</v>
      </c>
      <c r="D1252" s="41" t="s">
        <v>3</v>
      </c>
      <c r="E1252" s="31" t="n">
        <v>64</v>
      </c>
      <c r="F1252" s="7" t="n">
        <v>5</v>
      </c>
      <c r="G1252" s="7" t="n">
        <v>9</v>
      </c>
      <c r="H1252" s="41" t="s">
        <v>3</v>
      </c>
      <c r="I1252" s="7" t="n">
        <v>1</v>
      </c>
      <c r="J1252" s="12" t="n">
        <f t="normal" ca="1">A1264</f>
        <v>0</v>
      </c>
    </row>
    <row r="1253" spans="1:10">
      <c r="A1253" t="s">
        <v>4</v>
      </c>
      <c r="B1253" s="4" t="s">
        <v>5</v>
      </c>
      <c r="C1253" s="4" t="s">
        <v>14</v>
      </c>
      <c r="D1253" s="4" t="s">
        <v>10</v>
      </c>
      <c r="E1253" s="4" t="s">
        <v>6</v>
      </c>
    </row>
    <row r="1254" spans="1:10">
      <c r="A1254" t="n">
        <v>9052</v>
      </c>
      <c r="B1254" s="47" t="n">
        <v>51</v>
      </c>
      <c r="C1254" s="7" t="n">
        <v>4</v>
      </c>
      <c r="D1254" s="7" t="n">
        <v>9</v>
      </c>
      <c r="E1254" s="7" t="s">
        <v>154</v>
      </c>
    </row>
    <row r="1255" spans="1:10">
      <c r="A1255" t="s">
        <v>4</v>
      </c>
      <c r="B1255" s="4" t="s">
        <v>5</v>
      </c>
      <c r="C1255" s="4" t="s">
        <v>10</v>
      </c>
    </row>
    <row r="1256" spans="1:10">
      <c r="A1256" t="n">
        <v>9065</v>
      </c>
      <c r="B1256" s="26" t="n">
        <v>16</v>
      </c>
      <c r="C1256" s="7" t="n">
        <v>0</v>
      </c>
    </row>
    <row r="1257" spans="1:10">
      <c r="A1257" t="s">
        <v>4</v>
      </c>
      <c r="B1257" s="4" t="s">
        <v>5</v>
      </c>
      <c r="C1257" s="4" t="s">
        <v>10</v>
      </c>
      <c r="D1257" s="4" t="s">
        <v>14</v>
      </c>
      <c r="E1257" s="4" t="s">
        <v>9</v>
      </c>
      <c r="F1257" s="4" t="s">
        <v>117</v>
      </c>
      <c r="G1257" s="4" t="s">
        <v>14</v>
      </c>
      <c r="H1257" s="4" t="s">
        <v>14</v>
      </c>
    </row>
    <row r="1258" spans="1:10">
      <c r="A1258" t="n">
        <v>9068</v>
      </c>
      <c r="B1258" s="51" t="n">
        <v>26</v>
      </c>
      <c r="C1258" s="7" t="n">
        <v>9</v>
      </c>
      <c r="D1258" s="7" t="n">
        <v>17</v>
      </c>
      <c r="E1258" s="7" t="n">
        <v>5403</v>
      </c>
      <c r="F1258" s="7" t="s">
        <v>155</v>
      </c>
      <c r="G1258" s="7" t="n">
        <v>2</v>
      </c>
      <c r="H1258" s="7" t="n">
        <v>0</v>
      </c>
    </row>
    <row r="1259" spans="1:10">
      <c r="A1259" t="s">
        <v>4</v>
      </c>
      <c r="B1259" s="4" t="s">
        <v>5</v>
      </c>
    </row>
    <row r="1260" spans="1:10">
      <c r="A1260" t="n">
        <v>9149</v>
      </c>
      <c r="B1260" s="52" t="n">
        <v>28</v>
      </c>
    </row>
    <row r="1261" spans="1:10">
      <c r="A1261" t="s">
        <v>4</v>
      </c>
      <c r="B1261" s="4" t="s">
        <v>5</v>
      </c>
      <c r="C1261" s="4" t="s">
        <v>10</v>
      </c>
      <c r="D1261" s="4" t="s">
        <v>14</v>
      </c>
    </row>
    <row r="1262" spans="1:10">
      <c r="A1262" t="n">
        <v>9150</v>
      </c>
      <c r="B1262" s="53" t="n">
        <v>89</v>
      </c>
      <c r="C1262" s="7" t="n">
        <v>65533</v>
      </c>
      <c r="D1262" s="7" t="n">
        <v>1</v>
      </c>
    </row>
    <row r="1263" spans="1:10">
      <c r="A1263" t="s">
        <v>4</v>
      </c>
      <c r="B1263" s="4" t="s">
        <v>5</v>
      </c>
      <c r="C1263" s="4" t="s">
        <v>14</v>
      </c>
      <c r="D1263" s="41" t="s">
        <v>92</v>
      </c>
      <c r="E1263" s="4" t="s">
        <v>5</v>
      </c>
      <c r="F1263" s="4" t="s">
        <v>14</v>
      </c>
      <c r="G1263" s="4" t="s">
        <v>10</v>
      </c>
      <c r="H1263" s="41" t="s">
        <v>93</v>
      </c>
      <c r="I1263" s="4" t="s">
        <v>14</v>
      </c>
      <c r="J1263" s="4" t="s">
        <v>21</v>
      </c>
    </row>
    <row r="1264" spans="1:10">
      <c r="A1264" t="n">
        <v>9154</v>
      </c>
      <c r="B1264" s="11" t="n">
        <v>5</v>
      </c>
      <c r="C1264" s="7" t="n">
        <v>28</v>
      </c>
      <c r="D1264" s="41" t="s">
        <v>3</v>
      </c>
      <c r="E1264" s="31" t="n">
        <v>64</v>
      </c>
      <c r="F1264" s="7" t="n">
        <v>5</v>
      </c>
      <c r="G1264" s="7" t="n">
        <v>6</v>
      </c>
      <c r="H1264" s="41" t="s">
        <v>3</v>
      </c>
      <c r="I1264" s="7" t="n">
        <v>1</v>
      </c>
      <c r="J1264" s="12" t="n">
        <f t="normal" ca="1">A1278</f>
        <v>0</v>
      </c>
    </row>
    <row r="1265" spans="1:10">
      <c r="A1265" t="s">
        <v>4</v>
      </c>
      <c r="B1265" s="4" t="s">
        <v>5</v>
      </c>
      <c r="C1265" s="4" t="s">
        <v>14</v>
      </c>
      <c r="D1265" s="4" t="s">
        <v>10</v>
      </c>
      <c r="E1265" s="4" t="s">
        <v>6</v>
      </c>
    </row>
    <row r="1266" spans="1:10">
      <c r="A1266" t="n">
        <v>9165</v>
      </c>
      <c r="B1266" s="47" t="n">
        <v>51</v>
      </c>
      <c r="C1266" s="7" t="n">
        <v>4</v>
      </c>
      <c r="D1266" s="7" t="n">
        <v>6</v>
      </c>
      <c r="E1266" s="7" t="s">
        <v>133</v>
      </c>
    </row>
    <row r="1267" spans="1:10">
      <c r="A1267" t="s">
        <v>4</v>
      </c>
      <c r="B1267" s="4" t="s">
        <v>5</v>
      </c>
      <c r="C1267" s="4" t="s">
        <v>10</v>
      </c>
    </row>
    <row r="1268" spans="1:10">
      <c r="A1268" t="n">
        <v>9179</v>
      </c>
      <c r="B1268" s="26" t="n">
        <v>16</v>
      </c>
      <c r="C1268" s="7" t="n">
        <v>0</v>
      </c>
    </row>
    <row r="1269" spans="1:10">
      <c r="A1269" t="s">
        <v>4</v>
      </c>
      <c r="B1269" s="4" t="s">
        <v>5</v>
      </c>
      <c r="C1269" s="4" t="s">
        <v>10</v>
      </c>
      <c r="D1269" s="4" t="s">
        <v>14</v>
      </c>
      <c r="E1269" s="4" t="s">
        <v>9</v>
      </c>
      <c r="F1269" s="4" t="s">
        <v>117</v>
      </c>
      <c r="G1269" s="4" t="s">
        <v>14</v>
      </c>
      <c r="H1269" s="4" t="s">
        <v>14</v>
      </c>
    </row>
    <row r="1270" spans="1:10">
      <c r="A1270" t="n">
        <v>9182</v>
      </c>
      <c r="B1270" s="51" t="n">
        <v>26</v>
      </c>
      <c r="C1270" s="7" t="n">
        <v>6</v>
      </c>
      <c r="D1270" s="7" t="n">
        <v>17</v>
      </c>
      <c r="E1270" s="7" t="n">
        <v>8474</v>
      </c>
      <c r="F1270" s="7" t="s">
        <v>156</v>
      </c>
      <c r="G1270" s="7" t="n">
        <v>2</v>
      </c>
      <c r="H1270" s="7" t="n">
        <v>0</v>
      </c>
    </row>
    <row r="1271" spans="1:10">
      <c r="A1271" t="s">
        <v>4</v>
      </c>
      <c r="B1271" s="4" t="s">
        <v>5</v>
      </c>
    </row>
    <row r="1272" spans="1:10">
      <c r="A1272" t="n">
        <v>9225</v>
      </c>
      <c r="B1272" s="52" t="n">
        <v>28</v>
      </c>
    </row>
    <row r="1273" spans="1:10">
      <c r="A1273" t="s">
        <v>4</v>
      </c>
      <c r="B1273" s="4" t="s">
        <v>5</v>
      </c>
      <c r="C1273" s="4" t="s">
        <v>10</v>
      </c>
      <c r="D1273" s="4" t="s">
        <v>14</v>
      </c>
    </row>
    <row r="1274" spans="1:10">
      <c r="A1274" t="n">
        <v>9226</v>
      </c>
      <c r="B1274" s="53" t="n">
        <v>89</v>
      </c>
      <c r="C1274" s="7" t="n">
        <v>65533</v>
      </c>
      <c r="D1274" s="7" t="n">
        <v>1</v>
      </c>
    </row>
    <row r="1275" spans="1:10">
      <c r="A1275" t="s">
        <v>4</v>
      </c>
      <c r="B1275" s="4" t="s">
        <v>5</v>
      </c>
      <c r="C1275" s="4" t="s">
        <v>21</v>
      </c>
    </row>
    <row r="1276" spans="1:10">
      <c r="A1276" t="n">
        <v>9230</v>
      </c>
      <c r="B1276" s="15" t="n">
        <v>3</v>
      </c>
      <c r="C1276" s="12" t="n">
        <f t="normal" ca="1">A1290</f>
        <v>0</v>
      </c>
    </row>
    <row r="1277" spans="1:10">
      <c r="A1277" t="s">
        <v>4</v>
      </c>
      <c r="B1277" s="4" t="s">
        <v>5</v>
      </c>
      <c r="C1277" s="4" t="s">
        <v>14</v>
      </c>
      <c r="D1277" s="41" t="s">
        <v>92</v>
      </c>
      <c r="E1277" s="4" t="s">
        <v>5</v>
      </c>
      <c r="F1277" s="4" t="s">
        <v>14</v>
      </c>
      <c r="G1277" s="4" t="s">
        <v>10</v>
      </c>
      <c r="H1277" s="41" t="s">
        <v>93</v>
      </c>
      <c r="I1277" s="4" t="s">
        <v>14</v>
      </c>
      <c r="J1277" s="4" t="s">
        <v>21</v>
      </c>
    </row>
    <row r="1278" spans="1:10">
      <c r="A1278" t="n">
        <v>9235</v>
      </c>
      <c r="B1278" s="11" t="n">
        <v>5</v>
      </c>
      <c r="C1278" s="7" t="n">
        <v>28</v>
      </c>
      <c r="D1278" s="41" t="s">
        <v>3</v>
      </c>
      <c r="E1278" s="31" t="n">
        <v>64</v>
      </c>
      <c r="F1278" s="7" t="n">
        <v>5</v>
      </c>
      <c r="G1278" s="7" t="n">
        <v>4</v>
      </c>
      <c r="H1278" s="41" t="s">
        <v>3</v>
      </c>
      <c r="I1278" s="7" t="n">
        <v>1</v>
      </c>
      <c r="J1278" s="12" t="n">
        <f t="normal" ca="1">A1290</f>
        <v>0</v>
      </c>
    </row>
    <row r="1279" spans="1:10">
      <c r="A1279" t="s">
        <v>4</v>
      </c>
      <c r="B1279" s="4" t="s">
        <v>5</v>
      </c>
      <c r="C1279" s="4" t="s">
        <v>14</v>
      </c>
      <c r="D1279" s="4" t="s">
        <v>10</v>
      </c>
      <c r="E1279" s="4" t="s">
        <v>6</v>
      </c>
    </row>
    <row r="1280" spans="1:10">
      <c r="A1280" t="n">
        <v>9246</v>
      </c>
      <c r="B1280" s="47" t="n">
        <v>51</v>
      </c>
      <c r="C1280" s="7" t="n">
        <v>4</v>
      </c>
      <c r="D1280" s="7" t="n">
        <v>4</v>
      </c>
      <c r="E1280" s="7" t="s">
        <v>133</v>
      </c>
    </row>
    <row r="1281" spans="1:10">
      <c r="A1281" t="s">
        <v>4</v>
      </c>
      <c r="B1281" s="4" t="s">
        <v>5</v>
      </c>
      <c r="C1281" s="4" t="s">
        <v>10</v>
      </c>
    </row>
    <row r="1282" spans="1:10">
      <c r="A1282" t="n">
        <v>9260</v>
      </c>
      <c r="B1282" s="26" t="n">
        <v>16</v>
      </c>
      <c r="C1282" s="7" t="n">
        <v>0</v>
      </c>
    </row>
    <row r="1283" spans="1:10">
      <c r="A1283" t="s">
        <v>4</v>
      </c>
      <c r="B1283" s="4" t="s">
        <v>5</v>
      </c>
      <c r="C1283" s="4" t="s">
        <v>10</v>
      </c>
      <c r="D1283" s="4" t="s">
        <v>14</v>
      </c>
      <c r="E1283" s="4" t="s">
        <v>9</v>
      </c>
      <c r="F1283" s="4" t="s">
        <v>117</v>
      </c>
      <c r="G1283" s="4" t="s">
        <v>14</v>
      </c>
      <c r="H1283" s="4" t="s">
        <v>14</v>
      </c>
    </row>
    <row r="1284" spans="1:10">
      <c r="A1284" t="n">
        <v>9263</v>
      </c>
      <c r="B1284" s="51" t="n">
        <v>26</v>
      </c>
      <c r="C1284" s="7" t="n">
        <v>4</v>
      </c>
      <c r="D1284" s="7" t="n">
        <v>17</v>
      </c>
      <c r="E1284" s="7" t="n">
        <v>7448</v>
      </c>
      <c r="F1284" s="7" t="s">
        <v>157</v>
      </c>
      <c r="G1284" s="7" t="n">
        <v>2</v>
      </c>
      <c r="H1284" s="7" t="n">
        <v>0</v>
      </c>
    </row>
    <row r="1285" spans="1:10">
      <c r="A1285" t="s">
        <v>4</v>
      </c>
      <c r="B1285" s="4" t="s">
        <v>5</v>
      </c>
    </row>
    <row r="1286" spans="1:10">
      <c r="A1286" t="n">
        <v>9305</v>
      </c>
      <c r="B1286" s="52" t="n">
        <v>28</v>
      </c>
    </row>
    <row r="1287" spans="1:10">
      <c r="A1287" t="s">
        <v>4</v>
      </c>
      <c r="B1287" s="4" t="s">
        <v>5</v>
      </c>
      <c r="C1287" s="4" t="s">
        <v>10</v>
      </c>
      <c r="D1287" s="4" t="s">
        <v>14</v>
      </c>
    </row>
    <row r="1288" spans="1:10">
      <c r="A1288" t="n">
        <v>9306</v>
      </c>
      <c r="B1288" s="53" t="n">
        <v>89</v>
      </c>
      <c r="C1288" s="7" t="n">
        <v>65533</v>
      </c>
      <c r="D1288" s="7" t="n">
        <v>1</v>
      </c>
    </row>
    <row r="1289" spans="1:10">
      <c r="A1289" t="s">
        <v>4</v>
      </c>
      <c r="B1289" s="4" t="s">
        <v>5</v>
      </c>
      <c r="C1289" s="4" t="s">
        <v>14</v>
      </c>
      <c r="D1289" s="4" t="s">
        <v>10</v>
      </c>
      <c r="E1289" s="4" t="s">
        <v>20</v>
      </c>
    </row>
    <row r="1290" spans="1:10">
      <c r="A1290" t="n">
        <v>9310</v>
      </c>
      <c r="B1290" s="28" t="n">
        <v>58</v>
      </c>
      <c r="C1290" s="7" t="n">
        <v>101</v>
      </c>
      <c r="D1290" s="7" t="n">
        <v>300</v>
      </c>
      <c r="E1290" s="7" t="n">
        <v>1</v>
      </c>
    </row>
    <row r="1291" spans="1:10">
      <c r="A1291" t="s">
        <v>4</v>
      </c>
      <c r="B1291" s="4" t="s">
        <v>5</v>
      </c>
      <c r="C1291" s="4" t="s">
        <v>14</v>
      </c>
      <c r="D1291" s="4" t="s">
        <v>10</v>
      </c>
    </row>
    <row r="1292" spans="1:10">
      <c r="A1292" t="n">
        <v>9318</v>
      </c>
      <c r="B1292" s="28" t="n">
        <v>58</v>
      </c>
      <c r="C1292" s="7" t="n">
        <v>254</v>
      </c>
      <c r="D1292" s="7" t="n">
        <v>0</v>
      </c>
    </row>
    <row r="1293" spans="1:10">
      <c r="A1293" t="s">
        <v>4</v>
      </c>
      <c r="B1293" s="4" t="s">
        <v>5</v>
      </c>
      <c r="C1293" s="4" t="s">
        <v>14</v>
      </c>
      <c r="D1293" s="4" t="s">
        <v>14</v>
      </c>
      <c r="E1293" s="4" t="s">
        <v>20</v>
      </c>
      <c r="F1293" s="4" t="s">
        <v>20</v>
      </c>
      <c r="G1293" s="4" t="s">
        <v>20</v>
      </c>
      <c r="H1293" s="4" t="s">
        <v>10</v>
      </c>
    </row>
    <row r="1294" spans="1:10">
      <c r="A1294" t="n">
        <v>9322</v>
      </c>
      <c r="B1294" s="32" t="n">
        <v>45</v>
      </c>
      <c r="C1294" s="7" t="n">
        <v>2</v>
      </c>
      <c r="D1294" s="7" t="n">
        <v>3</v>
      </c>
      <c r="E1294" s="7" t="n">
        <v>0.140000000596046</v>
      </c>
      <c r="F1294" s="7" t="n">
        <v>-2.3199999332428</v>
      </c>
      <c r="G1294" s="7" t="n">
        <v>-175.100006103516</v>
      </c>
      <c r="H1294" s="7" t="n">
        <v>0</v>
      </c>
    </row>
    <row r="1295" spans="1:10">
      <c r="A1295" t="s">
        <v>4</v>
      </c>
      <c r="B1295" s="4" t="s">
        <v>5</v>
      </c>
      <c r="C1295" s="4" t="s">
        <v>14</v>
      </c>
      <c r="D1295" s="4" t="s">
        <v>14</v>
      </c>
      <c r="E1295" s="4" t="s">
        <v>20</v>
      </c>
      <c r="F1295" s="4" t="s">
        <v>20</v>
      </c>
      <c r="G1295" s="4" t="s">
        <v>20</v>
      </c>
      <c r="H1295" s="4" t="s">
        <v>10</v>
      </c>
      <c r="I1295" s="4" t="s">
        <v>14</v>
      </c>
    </row>
    <row r="1296" spans="1:10">
      <c r="A1296" t="n">
        <v>9339</v>
      </c>
      <c r="B1296" s="32" t="n">
        <v>45</v>
      </c>
      <c r="C1296" s="7" t="n">
        <v>4</v>
      </c>
      <c r="D1296" s="7" t="n">
        <v>3</v>
      </c>
      <c r="E1296" s="7" t="n">
        <v>353.859985351563</v>
      </c>
      <c r="F1296" s="7" t="n">
        <v>320.239990234375</v>
      </c>
      <c r="G1296" s="7" t="n">
        <v>14</v>
      </c>
      <c r="H1296" s="7" t="n">
        <v>0</v>
      </c>
      <c r="I1296" s="7" t="n">
        <v>1</v>
      </c>
    </row>
    <row r="1297" spans="1:9">
      <c r="A1297" t="s">
        <v>4</v>
      </c>
      <c r="B1297" s="4" t="s">
        <v>5</v>
      </c>
      <c r="C1297" s="4" t="s">
        <v>14</v>
      </c>
      <c r="D1297" s="4" t="s">
        <v>14</v>
      </c>
      <c r="E1297" s="4" t="s">
        <v>20</v>
      </c>
      <c r="F1297" s="4" t="s">
        <v>10</v>
      </c>
    </row>
    <row r="1298" spans="1:9">
      <c r="A1298" t="n">
        <v>9357</v>
      </c>
      <c r="B1298" s="32" t="n">
        <v>45</v>
      </c>
      <c r="C1298" s="7" t="n">
        <v>5</v>
      </c>
      <c r="D1298" s="7" t="n">
        <v>3</v>
      </c>
      <c r="E1298" s="7" t="n">
        <v>5.09999990463257</v>
      </c>
      <c r="F1298" s="7" t="n">
        <v>0</v>
      </c>
    </row>
    <row r="1299" spans="1:9">
      <c r="A1299" t="s">
        <v>4</v>
      </c>
      <c r="B1299" s="4" t="s">
        <v>5</v>
      </c>
      <c r="C1299" s="4" t="s">
        <v>14</v>
      </c>
      <c r="D1299" s="4" t="s">
        <v>14</v>
      </c>
      <c r="E1299" s="4" t="s">
        <v>20</v>
      </c>
      <c r="F1299" s="4" t="s">
        <v>10</v>
      </c>
    </row>
    <row r="1300" spans="1:9">
      <c r="A1300" t="n">
        <v>9366</v>
      </c>
      <c r="B1300" s="32" t="n">
        <v>45</v>
      </c>
      <c r="C1300" s="7" t="n">
        <v>11</v>
      </c>
      <c r="D1300" s="7" t="n">
        <v>3</v>
      </c>
      <c r="E1300" s="7" t="n">
        <v>15.6999998092651</v>
      </c>
      <c r="F1300" s="7" t="n">
        <v>0</v>
      </c>
    </row>
    <row r="1301" spans="1:9">
      <c r="A1301" t="s">
        <v>4</v>
      </c>
      <c r="B1301" s="4" t="s">
        <v>5</v>
      </c>
      <c r="C1301" s="4" t="s">
        <v>14</v>
      </c>
      <c r="D1301" s="4" t="s">
        <v>14</v>
      </c>
      <c r="E1301" s="4" t="s">
        <v>20</v>
      </c>
      <c r="F1301" s="4" t="s">
        <v>20</v>
      </c>
      <c r="G1301" s="4" t="s">
        <v>20</v>
      </c>
      <c r="H1301" s="4" t="s">
        <v>10</v>
      </c>
    </row>
    <row r="1302" spans="1:9">
      <c r="A1302" t="n">
        <v>9375</v>
      </c>
      <c r="B1302" s="32" t="n">
        <v>45</v>
      </c>
      <c r="C1302" s="7" t="n">
        <v>2</v>
      </c>
      <c r="D1302" s="7" t="n">
        <v>3</v>
      </c>
      <c r="E1302" s="7" t="n">
        <v>0.140000000596046</v>
      </c>
      <c r="F1302" s="7" t="n">
        <v>-2.30999994277954</v>
      </c>
      <c r="G1302" s="7" t="n">
        <v>-175.100006103516</v>
      </c>
      <c r="H1302" s="7" t="n">
        <v>15000</v>
      </c>
    </row>
    <row r="1303" spans="1:9">
      <c r="A1303" t="s">
        <v>4</v>
      </c>
      <c r="B1303" s="4" t="s">
        <v>5</v>
      </c>
      <c r="C1303" s="4" t="s">
        <v>14</v>
      </c>
      <c r="D1303" s="4" t="s">
        <v>14</v>
      </c>
      <c r="E1303" s="4" t="s">
        <v>20</v>
      </c>
      <c r="F1303" s="4" t="s">
        <v>20</v>
      </c>
      <c r="G1303" s="4" t="s">
        <v>20</v>
      </c>
      <c r="H1303" s="4" t="s">
        <v>10</v>
      </c>
      <c r="I1303" s="4" t="s">
        <v>14</v>
      </c>
    </row>
    <row r="1304" spans="1:9">
      <c r="A1304" t="n">
        <v>9392</v>
      </c>
      <c r="B1304" s="32" t="n">
        <v>45</v>
      </c>
      <c r="C1304" s="7" t="n">
        <v>4</v>
      </c>
      <c r="D1304" s="7" t="n">
        <v>3</v>
      </c>
      <c r="E1304" s="7" t="n">
        <v>348.049987792969</v>
      </c>
      <c r="F1304" s="7" t="n">
        <v>328.149993896484</v>
      </c>
      <c r="G1304" s="7" t="n">
        <v>14</v>
      </c>
      <c r="H1304" s="7" t="n">
        <v>15000</v>
      </c>
      <c r="I1304" s="7" t="n">
        <v>1</v>
      </c>
    </row>
    <row r="1305" spans="1:9">
      <c r="A1305" t="s">
        <v>4</v>
      </c>
      <c r="B1305" s="4" t="s">
        <v>5</v>
      </c>
      <c r="C1305" s="4" t="s">
        <v>14</v>
      </c>
      <c r="D1305" s="4" t="s">
        <v>14</v>
      </c>
      <c r="E1305" s="4" t="s">
        <v>20</v>
      </c>
      <c r="F1305" s="4" t="s">
        <v>10</v>
      </c>
    </row>
    <row r="1306" spans="1:9">
      <c r="A1306" t="n">
        <v>9410</v>
      </c>
      <c r="B1306" s="32" t="n">
        <v>45</v>
      </c>
      <c r="C1306" s="7" t="n">
        <v>5</v>
      </c>
      <c r="D1306" s="7" t="n">
        <v>3</v>
      </c>
      <c r="E1306" s="7" t="n">
        <v>4.69999980926514</v>
      </c>
      <c r="F1306" s="7" t="n">
        <v>15000</v>
      </c>
    </row>
    <row r="1307" spans="1:9">
      <c r="A1307" t="s">
        <v>4</v>
      </c>
      <c r="B1307" s="4" t="s">
        <v>5</v>
      </c>
      <c r="C1307" s="4" t="s">
        <v>10</v>
      </c>
      <c r="D1307" s="4" t="s">
        <v>14</v>
      </c>
      <c r="E1307" s="4" t="s">
        <v>6</v>
      </c>
      <c r="F1307" s="4" t="s">
        <v>20</v>
      </c>
      <c r="G1307" s="4" t="s">
        <v>20</v>
      </c>
      <c r="H1307" s="4" t="s">
        <v>20</v>
      </c>
    </row>
    <row r="1308" spans="1:9">
      <c r="A1308" t="n">
        <v>9419</v>
      </c>
      <c r="B1308" s="61" t="n">
        <v>48</v>
      </c>
      <c r="C1308" s="7" t="n">
        <v>27</v>
      </c>
      <c r="D1308" s="7" t="n">
        <v>0</v>
      </c>
      <c r="E1308" s="7" t="s">
        <v>111</v>
      </c>
      <c r="F1308" s="7" t="n">
        <v>-1</v>
      </c>
      <c r="G1308" s="7" t="n">
        <v>1</v>
      </c>
      <c r="H1308" s="7" t="n">
        <v>0</v>
      </c>
    </row>
    <row r="1309" spans="1:9">
      <c r="A1309" t="s">
        <v>4</v>
      </c>
      <c r="B1309" s="4" t="s">
        <v>5</v>
      </c>
      <c r="C1309" s="4" t="s">
        <v>14</v>
      </c>
      <c r="D1309" s="4" t="s">
        <v>10</v>
      </c>
    </row>
    <row r="1310" spans="1:9">
      <c r="A1310" t="n">
        <v>9445</v>
      </c>
      <c r="B1310" s="28" t="n">
        <v>58</v>
      </c>
      <c r="C1310" s="7" t="n">
        <v>255</v>
      </c>
      <c r="D1310" s="7" t="n">
        <v>0</v>
      </c>
    </row>
    <row r="1311" spans="1:9">
      <c r="A1311" t="s">
        <v>4</v>
      </c>
      <c r="B1311" s="4" t="s">
        <v>5</v>
      </c>
      <c r="C1311" s="4" t="s">
        <v>14</v>
      </c>
      <c r="D1311" s="4" t="s">
        <v>10</v>
      </c>
      <c r="E1311" s="4" t="s">
        <v>6</v>
      </c>
    </row>
    <row r="1312" spans="1:9">
      <c r="A1312" t="n">
        <v>9449</v>
      </c>
      <c r="B1312" s="47" t="n">
        <v>51</v>
      </c>
      <c r="C1312" s="7" t="n">
        <v>4</v>
      </c>
      <c r="D1312" s="7" t="n">
        <v>27</v>
      </c>
      <c r="E1312" s="7" t="s">
        <v>138</v>
      </c>
    </row>
    <row r="1313" spans="1:9">
      <c r="A1313" t="s">
        <v>4</v>
      </c>
      <c r="B1313" s="4" t="s">
        <v>5</v>
      </c>
      <c r="C1313" s="4" t="s">
        <v>10</v>
      </c>
    </row>
    <row r="1314" spans="1:9">
      <c r="A1314" t="n">
        <v>9463</v>
      </c>
      <c r="B1314" s="26" t="n">
        <v>16</v>
      </c>
      <c r="C1314" s="7" t="n">
        <v>0</v>
      </c>
    </row>
    <row r="1315" spans="1:9">
      <c r="A1315" t="s">
        <v>4</v>
      </c>
      <c r="B1315" s="4" t="s">
        <v>5</v>
      </c>
      <c r="C1315" s="4" t="s">
        <v>10</v>
      </c>
      <c r="D1315" s="4" t="s">
        <v>14</v>
      </c>
      <c r="E1315" s="4" t="s">
        <v>9</v>
      </c>
      <c r="F1315" s="4" t="s">
        <v>117</v>
      </c>
      <c r="G1315" s="4" t="s">
        <v>14</v>
      </c>
      <c r="H1315" s="4" t="s">
        <v>14</v>
      </c>
      <c r="I1315" s="4" t="s">
        <v>14</v>
      </c>
      <c r="J1315" s="4" t="s">
        <v>9</v>
      </c>
      <c r="K1315" s="4" t="s">
        <v>117</v>
      </c>
      <c r="L1315" s="4" t="s">
        <v>14</v>
      </c>
      <c r="M1315" s="4" t="s">
        <v>14</v>
      </c>
      <c r="N1315" s="4" t="s">
        <v>14</v>
      </c>
      <c r="O1315" s="4" t="s">
        <v>9</v>
      </c>
      <c r="P1315" s="4" t="s">
        <v>117</v>
      </c>
      <c r="Q1315" s="4" t="s">
        <v>14</v>
      </c>
      <c r="R1315" s="4" t="s">
        <v>14</v>
      </c>
    </row>
    <row r="1316" spans="1:9">
      <c r="A1316" t="n">
        <v>9466</v>
      </c>
      <c r="B1316" s="51" t="n">
        <v>26</v>
      </c>
      <c r="C1316" s="7" t="n">
        <v>27</v>
      </c>
      <c r="D1316" s="7" t="n">
        <v>17</v>
      </c>
      <c r="E1316" s="7" t="n">
        <v>31396</v>
      </c>
      <c r="F1316" s="7" t="s">
        <v>158</v>
      </c>
      <c r="G1316" s="7" t="n">
        <v>2</v>
      </c>
      <c r="H1316" s="7" t="n">
        <v>3</v>
      </c>
      <c r="I1316" s="7" t="n">
        <v>17</v>
      </c>
      <c r="J1316" s="7" t="n">
        <v>31397</v>
      </c>
      <c r="K1316" s="7" t="s">
        <v>159</v>
      </c>
      <c r="L1316" s="7" t="n">
        <v>2</v>
      </c>
      <c r="M1316" s="7" t="n">
        <v>3</v>
      </c>
      <c r="N1316" s="7" t="n">
        <v>17</v>
      </c>
      <c r="O1316" s="7" t="n">
        <v>31398</v>
      </c>
      <c r="P1316" s="7" t="s">
        <v>160</v>
      </c>
      <c r="Q1316" s="7" t="n">
        <v>2</v>
      </c>
      <c r="R1316" s="7" t="n">
        <v>0</v>
      </c>
    </row>
    <row r="1317" spans="1:9">
      <c r="A1317" t="s">
        <v>4</v>
      </c>
      <c r="B1317" s="4" t="s">
        <v>5</v>
      </c>
    </row>
    <row r="1318" spans="1:9">
      <c r="A1318" t="n">
        <v>9774</v>
      </c>
      <c r="B1318" s="52" t="n">
        <v>28</v>
      </c>
    </row>
    <row r="1319" spans="1:9">
      <c r="A1319" t="s">
        <v>4</v>
      </c>
      <c r="B1319" s="4" t="s">
        <v>5</v>
      </c>
      <c r="C1319" s="4" t="s">
        <v>10</v>
      </c>
      <c r="D1319" s="4" t="s">
        <v>14</v>
      </c>
    </row>
    <row r="1320" spans="1:9">
      <c r="A1320" t="n">
        <v>9775</v>
      </c>
      <c r="B1320" s="53" t="n">
        <v>89</v>
      </c>
      <c r="C1320" s="7" t="n">
        <v>65533</v>
      </c>
      <c r="D1320" s="7" t="n">
        <v>1</v>
      </c>
    </row>
    <row r="1321" spans="1:9">
      <c r="A1321" t="s">
        <v>4</v>
      </c>
      <c r="B1321" s="4" t="s">
        <v>5</v>
      </c>
      <c r="C1321" s="4" t="s">
        <v>14</v>
      </c>
      <c r="D1321" s="4" t="s">
        <v>14</v>
      </c>
      <c r="E1321" s="4" t="s">
        <v>20</v>
      </c>
      <c r="F1321" s="4" t="s">
        <v>10</v>
      </c>
    </row>
    <row r="1322" spans="1:9">
      <c r="A1322" t="n">
        <v>9779</v>
      </c>
      <c r="B1322" s="32" t="n">
        <v>45</v>
      </c>
      <c r="C1322" s="7" t="n">
        <v>5</v>
      </c>
      <c r="D1322" s="7" t="n">
        <v>3</v>
      </c>
      <c r="E1322" s="7" t="n">
        <v>4.30000019073486</v>
      </c>
      <c r="F1322" s="7" t="n">
        <v>20000</v>
      </c>
    </row>
    <row r="1323" spans="1:9">
      <c r="A1323" t="s">
        <v>4</v>
      </c>
      <c r="B1323" s="4" t="s">
        <v>5</v>
      </c>
      <c r="C1323" s="4" t="s">
        <v>14</v>
      </c>
      <c r="D1323" s="4" t="s">
        <v>10</v>
      </c>
      <c r="E1323" s="4" t="s">
        <v>10</v>
      </c>
      <c r="F1323" s="4" t="s">
        <v>14</v>
      </c>
    </row>
    <row r="1324" spans="1:9">
      <c r="A1324" t="n">
        <v>9788</v>
      </c>
      <c r="B1324" s="55" t="n">
        <v>25</v>
      </c>
      <c r="C1324" s="7" t="n">
        <v>1</v>
      </c>
      <c r="D1324" s="7" t="n">
        <v>60</v>
      </c>
      <c r="E1324" s="7" t="n">
        <v>640</v>
      </c>
      <c r="F1324" s="7" t="n">
        <v>2</v>
      </c>
    </row>
    <row r="1325" spans="1:9">
      <c r="A1325" t="s">
        <v>4</v>
      </c>
      <c r="B1325" s="4" t="s">
        <v>5</v>
      </c>
      <c r="C1325" s="4" t="s">
        <v>14</v>
      </c>
      <c r="D1325" s="41" t="s">
        <v>92</v>
      </c>
      <c r="E1325" s="4" t="s">
        <v>5</v>
      </c>
      <c r="F1325" s="4" t="s">
        <v>14</v>
      </c>
      <c r="G1325" s="4" t="s">
        <v>10</v>
      </c>
      <c r="H1325" s="41" t="s">
        <v>93</v>
      </c>
      <c r="I1325" s="4" t="s">
        <v>14</v>
      </c>
      <c r="J1325" s="4" t="s">
        <v>21</v>
      </c>
    </row>
    <row r="1326" spans="1:9">
      <c r="A1326" t="n">
        <v>9795</v>
      </c>
      <c r="B1326" s="11" t="n">
        <v>5</v>
      </c>
      <c r="C1326" s="7" t="n">
        <v>28</v>
      </c>
      <c r="D1326" s="41" t="s">
        <v>3</v>
      </c>
      <c r="E1326" s="31" t="n">
        <v>64</v>
      </c>
      <c r="F1326" s="7" t="n">
        <v>5</v>
      </c>
      <c r="G1326" s="7" t="n">
        <v>5</v>
      </c>
      <c r="H1326" s="41" t="s">
        <v>3</v>
      </c>
      <c r="I1326" s="7" t="n">
        <v>1</v>
      </c>
      <c r="J1326" s="12" t="n">
        <f t="normal" ca="1">A1340</f>
        <v>0</v>
      </c>
    </row>
    <row r="1327" spans="1:9">
      <c r="A1327" t="s">
        <v>4</v>
      </c>
      <c r="B1327" s="4" t="s">
        <v>5</v>
      </c>
      <c r="C1327" s="4" t="s">
        <v>14</v>
      </c>
      <c r="D1327" s="4" t="s">
        <v>10</v>
      </c>
      <c r="E1327" s="4" t="s">
        <v>6</v>
      </c>
    </row>
    <row r="1328" spans="1:9">
      <c r="A1328" t="n">
        <v>9806</v>
      </c>
      <c r="B1328" s="47" t="n">
        <v>51</v>
      </c>
      <c r="C1328" s="7" t="n">
        <v>4</v>
      </c>
      <c r="D1328" s="7" t="n">
        <v>5</v>
      </c>
      <c r="E1328" s="7" t="s">
        <v>161</v>
      </c>
    </row>
    <row r="1329" spans="1:18">
      <c r="A1329" t="s">
        <v>4</v>
      </c>
      <c r="B1329" s="4" t="s">
        <v>5</v>
      </c>
      <c r="C1329" s="4" t="s">
        <v>10</v>
      </c>
    </row>
    <row r="1330" spans="1:18">
      <c r="A1330" t="n">
        <v>9819</v>
      </c>
      <c r="B1330" s="26" t="n">
        <v>16</v>
      </c>
      <c r="C1330" s="7" t="n">
        <v>0</v>
      </c>
    </row>
    <row r="1331" spans="1:18">
      <c r="A1331" t="s">
        <v>4</v>
      </c>
      <c r="B1331" s="4" t="s">
        <v>5</v>
      </c>
      <c r="C1331" s="4" t="s">
        <v>10</v>
      </c>
      <c r="D1331" s="4" t="s">
        <v>14</v>
      </c>
      <c r="E1331" s="4" t="s">
        <v>9</v>
      </c>
      <c r="F1331" s="4" t="s">
        <v>117</v>
      </c>
      <c r="G1331" s="4" t="s">
        <v>14</v>
      </c>
      <c r="H1331" s="4" t="s">
        <v>14</v>
      </c>
    </row>
    <row r="1332" spans="1:18">
      <c r="A1332" t="n">
        <v>9822</v>
      </c>
      <c r="B1332" s="51" t="n">
        <v>26</v>
      </c>
      <c r="C1332" s="7" t="n">
        <v>5</v>
      </c>
      <c r="D1332" s="7" t="n">
        <v>17</v>
      </c>
      <c r="E1332" s="7" t="n">
        <v>3450</v>
      </c>
      <c r="F1332" s="7" t="s">
        <v>162</v>
      </c>
      <c r="G1332" s="7" t="n">
        <v>2</v>
      </c>
      <c r="H1332" s="7" t="n">
        <v>0</v>
      </c>
    </row>
    <row r="1333" spans="1:18">
      <c r="A1333" t="s">
        <v>4</v>
      </c>
      <c r="B1333" s="4" t="s">
        <v>5</v>
      </c>
    </row>
    <row r="1334" spans="1:18">
      <c r="A1334" t="n">
        <v>9862</v>
      </c>
      <c r="B1334" s="52" t="n">
        <v>28</v>
      </c>
    </row>
    <row r="1335" spans="1:18">
      <c r="A1335" t="s">
        <v>4</v>
      </c>
      <c r="B1335" s="4" t="s">
        <v>5</v>
      </c>
      <c r="C1335" s="4" t="s">
        <v>10</v>
      </c>
      <c r="D1335" s="4" t="s">
        <v>14</v>
      </c>
    </row>
    <row r="1336" spans="1:18">
      <c r="A1336" t="n">
        <v>9863</v>
      </c>
      <c r="B1336" s="53" t="n">
        <v>89</v>
      </c>
      <c r="C1336" s="7" t="n">
        <v>65533</v>
      </c>
      <c r="D1336" s="7" t="n">
        <v>1</v>
      </c>
    </row>
    <row r="1337" spans="1:18">
      <c r="A1337" t="s">
        <v>4</v>
      </c>
      <c r="B1337" s="4" t="s">
        <v>5</v>
      </c>
      <c r="C1337" s="4" t="s">
        <v>21</v>
      </c>
    </row>
    <row r="1338" spans="1:18">
      <c r="A1338" t="n">
        <v>9867</v>
      </c>
      <c r="B1338" s="15" t="n">
        <v>3</v>
      </c>
      <c r="C1338" s="12" t="n">
        <f t="normal" ca="1">A1350</f>
        <v>0</v>
      </c>
    </row>
    <row r="1339" spans="1:18">
      <c r="A1339" t="s">
        <v>4</v>
      </c>
      <c r="B1339" s="4" t="s">
        <v>5</v>
      </c>
      <c r="C1339" s="4" t="s">
        <v>14</v>
      </c>
      <c r="D1339" s="4" t="s">
        <v>10</v>
      </c>
      <c r="E1339" s="4" t="s">
        <v>6</v>
      </c>
    </row>
    <row r="1340" spans="1:18">
      <c r="A1340" t="n">
        <v>9872</v>
      </c>
      <c r="B1340" s="47" t="n">
        <v>51</v>
      </c>
      <c r="C1340" s="7" t="n">
        <v>4</v>
      </c>
      <c r="D1340" s="7" t="n">
        <v>0</v>
      </c>
      <c r="E1340" s="7" t="s">
        <v>128</v>
      </c>
    </row>
    <row r="1341" spans="1:18">
      <c r="A1341" t="s">
        <v>4</v>
      </c>
      <c r="B1341" s="4" t="s">
        <v>5</v>
      </c>
      <c r="C1341" s="4" t="s">
        <v>10</v>
      </c>
    </row>
    <row r="1342" spans="1:18">
      <c r="A1342" t="n">
        <v>9885</v>
      </c>
      <c r="B1342" s="26" t="n">
        <v>16</v>
      </c>
      <c r="C1342" s="7" t="n">
        <v>0</v>
      </c>
    </row>
    <row r="1343" spans="1:18">
      <c r="A1343" t="s">
        <v>4</v>
      </c>
      <c r="B1343" s="4" t="s">
        <v>5</v>
      </c>
      <c r="C1343" s="4" t="s">
        <v>10</v>
      </c>
      <c r="D1343" s="4" t="s">
        <v>14</v>
      </c>
      <c r="E1343" s="4" t="s">
        <v>9</v>
      </c>
      <c r="F1343" s="4" t="s">
        <v>117</v>
      </c>
      <c r="G1343" s="4" t="s">
        <v>14</v>
      </c>
      <c r="H1343" s="4" t="s">
        <v>14</v>
      </c>
    </row>
    <row r="1344" spans="1:18">
      <c r="A1344" t="n">
        <v>9888</v>
      </c>
      <c r="B1344" s="51" t="n">
        <v>26</v>
      </c>
      <c r="C1344" s="7" t="n">
        <v>0</v>
      </c>
      <c r="D1344" s="7" t="n">
        <v>17</v>
      </c>
      <c r="E1344" s="7" t="n">
        <v>53065</v>
      </c>
      <c r="F1344" s="7" t="s">
        <v>163</v>
      </c>
      <c r="G1344" s="7" t="n">
        <v>2</v>
      </c>
      <c r="H1344" s="7" t="n">
        <v>0</v>
      </c>
    </row>
    <row r="1345" spans="1:8">
      <c r="A1345" t="s">
        <v>4</v>
      </c>
      <c r="B1345" s="4" t="s">
        <v>5</v>
      </c>
    </row>
    <row r="1346" spans="1:8">
      <c r="A1346" t="n">
        <v>9926</v>
      </c>
      <c r="B1346" s="52" t="n">
        <v>28</v>
      </c>
    </row>
    <row r="1347" spans="1:8">
      <c r="A1347" t="s">
        <v>4</v>
      </c>
      <c r="B1347" s="4" t="s">
        <v>5</v>
      </c>
      <c r="C1347" s="4" t="s">
        <v>10</v>
      </c>
      <c r="D1347" s="4" t="s">
        <v>14</v>
      </c>
    </row>
    <row r="1348" spans="1:8">
      <c r="A1348" t="n">
        <v>9927</v>
      </c>
      <c r="B1348" s="53" t="n">
        <v>89</v>
      </c>
      <c r="C1348" s="7" t="n">
        <v>65533</v>
      </c>
      <c r="D1348" s="7" t="n">
        <v>1</v>
      </c>
    </row>
    <row r="1349" spans="1:8">
      <c r="A1349" t="s">
        <v>4</v>
      </c>
      <c r="B1349" s="4" t="s">
        <v>5</v>
      </c>
      <c r="C1349" s="4" t="s">
        <v>14</v>
      </c>
      <c r="D1349" s="4" t="s">
        <v>10</v>
      </c>
      <c r="E1349" s="4" t="s">
        <v>10</v>
      </c>
      <c r="F1349" s="4" t="s">
        <v>14</v>
      </c>
    </row>
    <row r="1350" spans="1:8">
      <c r="A1350" t="n">
        <v>9931</v>
      </c>
      <c r="B1350" s="55" t="n">
        <v>25</v>
      </c>
      <c r="C1350" s="7" t="n">
        <v>1</v>
      </c>
      <c r="D1350" s="7" t="n">
        <v>65535</v>
      </c>
      <c r="E1350" s="7" t="n">
        <v>65535</v>
      </c>
      <c r="F1350" s="7" t="n">
        <v>0</v>
      </c>
    </row>
    <row r="1351" spans="1:8">
      <c r="A1351" t="s">
        <v>4</v>
      </c>
      <c r="B1351" s="4" t="s">
        <v>5</v>
      </c>
      <c r="C1351" s="4" t="s">
        <v>14</v>
      </c>
      <c r="D1351" s="41" t="s">
        <v>92</v>
      </c>
      <c r="E1351" s="4" t="s">
        <v>5</v>
      </c>
      <c r="F1351" s="4" t="s">
        <v>14</v>
      </c>
      <c r="G1351" s="4" t="s">
        <v>10</v>
      </c>
      <c r="H1351" s="41" t="s">
        <v>93</v>
      </c>
      <c r="I1351" s="4" t="s">
        <v>14</v>
      </c>
      <c r="J1351" s="4" t="s">
        <v>21</v>
      </c>
    </row>
    <row r="1352" spans="1:8">
      <c r="A1352" t="n">
        <v>9938</v>
      </c>
      <c r="B1352" s="11" t="n">
        <v>5</v>
      </c>
      <c r="C1352" s="7" t="n">
        <v>28</v>
      </c>
      <c r="D1352" s="41" t="s">
        <v>3</v>
      </c>
      <c r="E1352" s="31" t="n">
        <v>64</v>
      </c>
      <c r="F1352" s="7" t="n">
        <v>5</v>
      </c>
      <c r="G1352" s="7" t="n">
        <v>11</v>
      </c>
      <c r="H1352" s="41" t="s">
        <v>3</v>
      </c>
      <c r="I1352" s="7" t="n">
        <v>1</v>
      </c>
      <c r="J1352" s="12" t="n">
        <f t="normal" ca="1">A1362</f>
        <v>0</v>
      </c>
    </row>
    <row r="1353" spans="1:8">
      <c r="A1353" t="s">
        <v>4</v>
      </c>
      <c r="B1353" s="4" t="s">
        <v>5</v>
      </c>
      <c r="C1353" s="4" t="s">
        <v>14</v>
      </c>
      <c r="D1353" s="4" t="s">
        <v>10</v>
      </c>
      <c r="E1353" s="4" t="s">
        <v>6</v>
      </c>
    </row>
    <row r="1354" spans="1:8">
      <c r="A1354" t="n">
        <v>9949</v>
      </c>
      <c r="B1354" s="47" t="n">
        <v>51</v>
      </c>
      <c r="C1354" s="7" t="n">
        <v>4</v>
      </c>
      <c r="D1354" s="7" t="n">
        <v>27</v>
      </c>
      <c r="E1354" s="7" t="s">
        <v>164</v>
      </c>
    </row>
    <row r="1355" spans="1:8">
      <c r="A1355" t="s">
        <v>4</v>
      </c>
      <c r="B1355" s="4" t="s">
        <v>5</v>
      </c>
      <c r="C1355" s="4" t="s">
        <v>10</v>
      </c>
    </row>
    <row r="1356" spans="1:8">
      <c r="A1356" t="n">
        <v>9962</v>
      </c>
      <c r="B1356" s="26" t="n">
        <v>16</v>
      </c>
      <c r="C1356" s="7" t="n">
        <v>0</v>
      </c>
    </row>
    <row r="1357" spans="1:8">
      <c r="A1357" t="s">
        <v>4</v>
      </c>
      <c r="B1357" s="4" t="s">
        <v>5</v>
      </c>
      <c r="C1357" s="4" t="s">
        <v>10</v>
      </c>
      <c r="D1357" s="4" t="s">
        <v>14</v>
      </c>
      <c r="E1357" s="4" t="s">
        <v>9</v>
      </c>
      <c r="F1357" s="4" t="s">
        <v>117</v>
      </c>
      <c r="G1357" s="4" t="s">
        <v>14</v>
      </c>
      <c r="H1357" s="4" t="s">
        <v>14</v>
      </c>
    </row>
    <row r="1358" spans="1:8">
      <c r="A1358" t="n">
        <v>9965</v>
      </c>
      <c r="B1358" s="51" t="n">
        <v>26</v>
      </c>
      <c r="C1358" s="7" t="n">
        <v>27</v>
      </c>
      <c r="D1358" s="7" t="n">
        <v>17</v>
      </c>
      <c r="E1358" s="7" t="n">
        <v>31399</v>
      </c>
      <c r="F1358" s="7" t="s">
        <v>165</v>
      </c>
      <c r="G1358" s="7" t="n">
        <v>2</v>
      </c>
      <c r="H1358" s="7" t="n">
        <v>0</v>
      </c>
    </row>
    <row r="1359" spans="1:8">
      <c r="A1359" t="s">
        <v>4</v>
      </c>
      <c r="B1359" s="4" t="s">
        <v>5</v>
      </c>
    </row>
    <row r="1360" spans="1:8">
      <c r="A1360" t="n">
        <v>10056</v>
      </c>
      <c r="B1360" s="52" t="n">
        <v>28</v>
      </c>
    </row>
    <row r="1361" spans="1:10">
      <c r="A1361" t="s">
        <v>4</v>
      </c>
      <c r="B1361" s="4" t="s">
        <v>5</v>
      </c>
      <c r="C1361" s="4" t="s">
        <v>14</v>
      </c>
      <c r="D1361" s="4" t="s">
        <v>10</v>
      </c>
      <c r="E1361" s="4" t="s">
        <v>6</v>
      </c>
    </row>
    <row r="1362" spans="1:10">
      <c r="A1362" t="n">
        <v>10057</v>
      </c>
      <c r="B1362" s="47" t="n">
        <v>51</v>
      </c>
      <c r="C1362" s="7" t="n">
        <v>4</v>
      </c>
      <c r="D1362" s="7" t="n">
        <v>27</v>
      </c>
      <c r="E1362" s="7" t="s">
        <v>166</v>
      </c>
    </row>
    <row r="1363" spans="1:10">
      <c r="A1363" t="s">
        <v>4</v>
      </c>
      <c r="B1363" s="4" t="s">
        <v>5</v>
      </c>
      <c r="C1363" s="4" t="s">
        <v>10</v>
      </c>
    </row>
    <row r="1364" spans="1:10">
      <c r="A1364" t="n">
        <v>10071</v>
      </c>
      <c r="B1364" s="26" t="n">
        <v>16</v>
      </c>
      <c r="C1364" s="7" t="n">
        <v>0</v>
      </c>
    </row>
    <row r="1365" spans="1:10">
      <c r="A1365" t="s">
        <v>4</v>
      </c>
      <c r="B1365" s="4" t="s">
        <v>5</v>
      </c>
      <c r="C1365" s="4" t="s">
        <v>10</v>
      </c>
      <c r="D1365" s="4" t="s">
        <v>14</v>
      </c>
      <c r="E1365" s="4" t="s">
        <v>9</v>
      </c>
      <c r="F1365" s="4" t="s">
        <v>117</v>
      </c>
      <c r="G1365" s="4" t="s">
        <v>14</v>
      </c>
      <c r="H1365" s="4" t="s">
        <v>14</v>
      </c>
      <c r="I1365" s="4" t="s">
        <v>14</v>
      </c>
      <c r="J1365" s="4" t="s">
        <v>9</v>
      </c>
      <c r="K1365" s="4" t="s">
        <v>117</v>
      </c>
      <c r="L1365" s="4" t="s">
        <v>14</v>
      </c>
      <c r="M1365" s="4" t="s">
        <v>14</v>
      </c>
    </row>
    <row r="1366" spans="1:10">
      <c r="A1366" t="n">
        <v>10074</v>
      </c>
      <c r="B1366" s="51" t="n">
        <v>26</v>
      </c>
      <c r="C1366" s="7" t="n">
        <v>27</v>
      </c>
      <c r="D1366" s="7" t="n">
        <v>17</v>
      </c>
      <c r="E1366" s="7" t="n">
        <v>31400</v>
      </c>
      <c r="F1366" s="7" t="s">
        <v>167</v>
      </c>
      <c r="G1366" s="7" t="n">
        <v>2</v>
      </c>
      <c r="H1366" s="7" t="n">
        <v>3</v>
      </c>
      <c r="I1366" s="7" t="n">
        <v>17</v>
      </c>
      <c r="J1366" s="7" t="n">
        <v>31401</v>
      </c>
      <c r="K1366" s="7" t="s">
        <v>168</v>
      </c>
      <c r="L1366" s="7" t="n">
        <v>2</v>
      </c>
      <c r="M1366" s="7" t="n">
        <v>0</v>
      </c>
    </row>
    <row r="1367" spans="1:10">
      <c r="A1367" t="s">
        <v>4</v>
      </c>
      <c r="B1367" s="4" t="s">
        <v>5</v>
      </c>
    </row>
    <row r="1368" spans="1:10">
      <c r="A1368" t="n">
        <v>10148</v>
      </c>
      <c r="B1368" s="52" t="n">
        <v>28</v>
      </c>
    </row>
    <row r="1369" spans="1:10">
      <c r="A1369" t="s">
        <v>4</v>
      </c>
      <c r="B1369" s="4" t="s">
        <v>5</v>
      </c>
      <c r="C1369" s="4" t="s">
        <v>10</v>
      </c>
      <c r="D1369" s="4" t="s">
        <v>14</v>
      </c>
    </row>
    <row r="1370" spans="1:10">
      <c r="A1370" t="n">
        <v>10149</v>
      </c>
      <c r="B1370" s="53" t="n">
        <v>89</v>
      </c>
      <c r="C1370" s="7" t="n">
        <v>65533</v>
      </c>
      <c r="D1370" s="7" t="n">
        <v>1</v>
      </c>
    </row>
    <row r="1371" spans="1:10">
      <c r="A1371" t="s">
        <v>4</v>
      </c>
      <c r="B1371" s="4" t="s">
        <v>5</v>
      </c>
      <c r="C1371" s="4" t="s">
        <v>14</v>
      </c>
      <c r="D1371" s="4" t="s">
        <v>10</v>
      </c>
      <c r="E1371" s="4" t="s">
        <v>20</v>
      </c>
    </row>
    <row r="1372" spans="1:10">
      <c r="A1372" t="n">
        <v>10153</v>
      </c>
      <c r="B1372" s="28" t="n">
        <v>58</v>
      </c>
      <c r="C1372" s="7" t="n">
        <v>101</v>
      </c>
      <c r="D1372" s="7" t="n">
        <v>300</v>
      </c>
      <c r="E1372" s="7" t="n">
        <v>1</v>
      </c>
    </row>
    <row r="1373" spans="1:10">
      <c r="A1373" t="s">
        <v>4</v>
      </c>
      <c r="B1373" s="4" t="s">
        <v>5</v>
      </c>
      <c r="C1373" s="4" t="s">
        <v>14</v>
      </c>
      <c r="D1373" s="4" t="s">
        <v>10</v>
      </c>
    </row>
    <row r="1374" spans="1:10">
      <c r="A1374" t="n">
        <v>10161</v>
      </c>
      <c r="B1374" s="28" t="n">
        <v>58</v>
      </c>
      <c r="C1374" s="7" t="n">
        <v>254</v>
      </c>
      <c r="D1374" s="7" t="n">
        <v>0</v>
      </c>
    </row>
    <row r="1375" spans="1:10">
      <c r="A1375" t="s">
        <v>4</v>
      </c>
      <c r="B1375" s="4" t="s">
        <v>5</v>
      </c>
      <c r="C1375" s="4" t="s">
        <v>14</v>
      </c>
      <c r="D1375" s="4" t="s">
        <v>14</v>
      </c>
      <c r="E1375" s="4" t="s">
        <v>20</v>
      </c>
      <c r="F1375" s="4" t="s">
        <v>20</v>
      </c>
      <c r="G1375" s="4" t="s">
        <v>20</v>
      </c>
      <c r="H1375" s="4" t="s">
        <v>10</v>
      </c>
    </row>
    <row r="1376" spans="1:10">
      <c r="A1376" t="n">
        <v>10165</v>
      </c>
      <c r="B1376" s="32" t="n">
        <v>45</v>
      </c>
      <c r="C1376" s="7" t="n">
        <v>2</v>
      </c>
      <c r="D1376" s="7" t="n">
        <v>3</v>
      </c>
      <c r="E1376" s="7" t="n">
        <v>-0.800000011920929</v>
      </c>
      <c r="F1376" s="7" t="n">
        <v>-1.87999999523163</v>
      </c>
      <c r="G1376" s="7" t="n">
        <v>-163.25</v>
      </c>
      <c r="H1376" s="7" t="n">
        <v>0</v>
      </c>
    </row>
    <row r="1377" spans="1:13">
      <c r="A1377" t="s">
        <v>4</v>
      </c>
      <c r="B1377" s="4" t="s">
        <v>5</v>
      </c>
      <c r="C1377" s="4" t="s">
        <v>14</v>
      </c>
      <c r="D1377" s="4" t="s">
        <v>14</v>
      </c>
      <c r="E1377" s="4" t="s">
        <v>20</v>
      </c>
      <c r="F1377" s="4" t="s">
        <v>20</v>
      </c>
      <c r="G1377" s="4" t="s">
        <v>20</v>
      </c>
      <c r="H1377" s="4" t="s">
        <v>10</v>
      </c>
      <c r="I1377" s="4" t="s">
        <v>14</v>
      </c>
    </row>
    <row r="1378" spans="1:13">
      <c r="A1378" t="n">
        <v>10182</v>
      </c>
      <c r="B1378" s="32" t="n">
        <v>45</v>
      </c>
      <c r="C1378" s="7" t="n">
        <v>4</v>
      </c>
      <c r="D1378" s="7" t="n">
        <v>3</v>
      </c>
      <c r="E1378" s="7" t="n">
        <v>353.670013427734</v>
      </c>
      <c r="F1378" s="7" t="n">
        <v>171.589996337891</v>
      </c>
      <c r="G1378" s="7" t="n">
        <v>14</v>
      </c>
      <c r="H1378" s="7" t="n">
        <v>0</v>
      </c>
      <c r="I1378" s="7" t="n">
        <v>1</v>
      </c>
    </row>
    <row r="1379" spans="1:13">
      <c r="A1379" t="s">
        <v>4</v>
      </c>
      <c r="B1379" s="4" t="s">
        <v>5</v>
      </c>
      <c r="C1379" s="4" t="s">
        <v>14</v>
      </c>
      <c r="D1379" s="4" t="s">
        <v>14</v>
      </c>
      <c r="E1379" s="4" t="s">
        <v>20</v>
      </c>
      <c r="F1379" s="4" t="s">
        <v>10</v>
      </c>
    </row>
    <row r="1380" spans="1:13">
      <c r="A1380" t="n">
        <v>10200</v>
      </c>
      <c r="B1380" s="32" t="n">
        <v>45</v>
      </c>
      <c r="C1380" s="7" t="n">
        <v>5</v>
      </c>
      <c r="D1380" s="7" t="n">
        <v>3</v>
      </c>
      <c r="E1380" s="7" t="n">
        <v>16.2999992370605</v>
      </c>
      <c r="F1380" s="7" t="n">
        <v>0</v>
      </c>
    </row>
    <row r="1381" spans="1:13">
      <c r="A1381" t="s">
        <v>4</v>
      </c>
      <c r="B1381" s="4" t="s">
        <v>5</v>
      </c>
      <c r="C1381" s="4" t="s">
        <v>14</v>
      </c>
      <c r="D1381" s="4" t="s">
        <v>14</v>
      </c>
      <c r="E1381" s="4" t="s">
        <v>20</v>
      </c>
      <c r="F1381" s="4" t="s">
        <v>10</v>
      </c>
    </row>
    <row r="1382" spans="1:13">
      <c r="A1382" t="n">
        <v>10209</v>
      </c>
      <c r="B1382" s="32" t="n">
        <v>45</v>
      </c>
      <c r="C1382" s="7" t="n">
        <v>11</v>
      </c>
      <c r="D1382" s="7" t="n">
        <v>3</v>
      </c>
      <c r="E1382" s="7" t="n">
        <v>14.6000003814697</v>
      </c>
      <c r="F1382" s="7" t="n">
        <v>0</v>
      </c>
    </row>
    <row r="1383" spans="1:13">
      <c r="A1383" t="s">
        <v>4</v>
      </c>
      <c r="B1383" s="4" t="s">
        <v>5</v>
      </c>
      <c r="C1383" s="4" t="s">
        <v>14</v>
      </c>
      <c r="D1383" s="4" t="s">
        <v>14</v>
      </c>
      <c r="E1383" s="4" t="s">
        <v>20</v>
      </c>
      <c r="F1383" s="4" t="s">
        <v>10</v>
      </c>
    </row>
    <row r="1384" spans="1:13">
      <c r="A1384" t="n">
        <v>10218</v>
      </c>
      <c r="B1384" s="32" t="n">
        <v>45</v>
      </c>
      <c r="C1384" s="7" t="n">
        <v>5</v>
      </c>
      <c r="D1384" s="7" t="n">
        <v>3</v>
      </c>
      <c r="E1384" s="7" t="n">
        <v>18.1000003814697</v>
      </c>
      <c r="F1384" s="7" t="n">
        <v>15000</v>
      </c>
    </row>
    <row r="1385" spans="1:13">
      <c r="A1385" t="s">
        <v>4</v>
      </c>
      <c r="B1385" s="4" t="s">
        <v>5</v>
      </c>
      <c r="C1385" s="4" t="s">
        <v>14</v>
      </c>
      <c r="D1385" s="4" t="s">
        <v>10</v>
      </c>
      <c r="E1385" s="4" t="s">
        <v>6</v>
      </c>
      <c r="F1385" s="4" t="s">
        <v>6</v>
      </c>
      <c r="G1385" s="4" t="s">
        <v>6</v>
      </c>
      <c r="H1385" s="4" t="s">
        <v>6</v>
      </c>
    </row>
    <row r="1386" spans="1:13">
      <c r="A1386" t="n">
        <v>10227</v>
      </c>
      <c r="B1386" s="47" t="n">
        <v>51</v>
      </c>
      <c r="C1386" s="7" t="n">
        <v>3</v>
      </c>
      <c r="D1386" s="7" t="n">
        <v>61440</v>
      </c>
      <c r="E1386" s="7" t="s">
        <v>126</v>
      </c>
      <c r="F1386" s="7" t="s">
        <v>113</v>
      </c>
      <c r="G1386" s="7" t="s">
        <v>114</v>
      </c>
      <c r="H1386" s="7" t="s">
        <v>115</v>
      </c>
    </row>
    <row r="1387" spans="1:13">
      <c r="A1387" t="s">
        <v>4</v>
      </c>
      <c r="B1387" s="4" t="s">
        <v>5</v>
      </c>
      <c r="C1387" s="4" t="s">
        <v>14</v>
      </c>
      <c r="D1387" s="4" t="s">
        <v>10</v>
      </c>
      <c r="E1387" s="4" t="s">
        <v>6</v>
      </c>
      <c r="F1387" s="4" t="s">
        <v>6</v>
      </c>
      <c r="G1387" s="4" t="s">
        <v>6</v>
      </c>
      <c r="H1387" s="4" t="s">
        <v>6</v>
      </c>
    </row>
    <row r="1388" spans="1:13">
      <c r="A1388" t="n">
        <v>10240</v>
      </c>
      <c r="B1388" s="47" t="n">
        <v>51</v>
      </c>
      <c r="C1388" s="7" t="n">
        <v>3</v>
      </c>
      <c r="D1388" s="7" t="n">
        <v>61441</v>
      </c>
      <c r="E1388" s="7" t="s">
        <v>126</v>
      </c>
      <c r="F1388" s="7" t="s">
        <v>113</v>
      </c>
      <c r="G1388" s="7" t="s">
        <v>114</v>
      </c>
      <c r="H1388" s="7" t="s">
        <v>115</v>
      </c>
    </row>
    <row r="1389" spans="1:13">
      <c r="A1389" t="s">
        <v>4</v>
      </c>
      <c r="B1389" s="4" t="s">
        <v>5</v>
      </c>
      <c r="C1389" s="4" t="s">
        <v>14</v>
      </c>
      <c r="D1389" s="4" t="s">
        <v>10</v>
      </c>
      <c r="E1389" s="4" t="s">
        <v>6</v>
      </c>
      <c r="F1389" s="4" t="s">
        <v>6</v>
      </c>
      <c r="G1389" s="4" t="s">
        <v>6</v>
      </c>
      <c r="H1389" s="4" t="s">
        <v>6</v>
      </c>
    </row>
    <row r="1390" spans="1:13">
      <c r="A1390" t="n">
        <v>10253</v>
      </c>
      <c r="B1390" s="47" t="n">
        <v>51</v>
      </c>
      <c r="C1390" s="7" t="n">
        <v>3</v>
      </c>
      <c r="D1390" s="7" t="n">
        <v>61442</v>
      </c>
      <c r="E1390" s="7" t="s">
        <v>126</v>
      </c>
      <c r="F1390" s="7" t="s">
        <v>113</v>
      </c>
      <c r="G1390" s="7" t="s">
        <v>114</v>
      </c>
      <c r="H1390" s="7" t="s">
        <v>115</v>
      </c>
    </row>
    <row r="1391" spans="1:13">
      <c r="A1391" t="s">
        <v>4</v>
      </c>
      <c r="B1391" s="4" t="s">
        <v>5</v>
      </c>
      <c r="C1391" s="4" t="s">
        <v>14</v>
      </c>
      <c r="D1391" s="4" t="s">
        <v>10</v>
      </c>
      <c r="E1391" s="4" t="s">
        <v>6</v>
      </c>
      <c r="F1391" s="4" t="s">
        <v>6</v>
      </c>
      <c r="G1391" s="4" t="s">
        <v>6</v>
      </c>
      <c r="H1391" s="4" t="s">
        <v>6</v>
      </c>
    </row>
    <row r="1392" spans="1:13">
      <c r="A1392" t="n">
        <v>10266</v>
      </c>
      <c r="B1392" s="47" t="n">
        <v>51</v>
      </c>
      <c r="C1392" s="7" t="n">
        <v>3</v>
      </c>
      <c r="D1392" s="7" t="n">
        <v>61443</v>
      </c>
      <c r="E1392" s="7" t="s">
        <v>126</v>
      </c>
      <c r="F1392" s="7" t="s">
        <v>113</v>
      </c>
      <c r="G1392" s="7" t="s">
        <v>114</v>
      </c>
      <c r="H1392" s="7" t="s">
        <v>115</v>
      </c>
    </row>
    <row r="1393" spans="1:9">
      <c r="A1393" t="s">
        <v>4</v>
      </c>
      <c r="B1393" s="4" t="s">
        <v>5</v>
      </c>
      <c r="C1393" s="4" t="s">
        <v>14</v>
      </c>
      <c r="D1393" s="4" t="s">
        <v>10</v>
      </c>
      <c r="E1393" s="4" t="s">
        <v>6</v>
      </c>
      <c r="F1393" s="4" t="s">
        <v>6</v>
      </c>
      <c r="G1393" s="4" t="s">
        <v>6</v>
      </c>
      <c r="H1393" s="4" t="s">
        <v>6</v>
      </c>
    </row>
    <row r="1394" spans="1:9">
      <c r="A1394" t="n">
        <v>10279</v>
      </c>
      <c r="B1394" s="47" t="n">
        <v>51</v>
      </c>
      <c r="C1394" s="7" t="n">
        <v>3</v>
      </c>
      <c r="D1394" s="7" t="n">
        <v>61444</v>
      </c>
      <c r="E1394" s="7" t="s">
        <v>126</v>
      </c>
      <c r="F1394" s="7" t="s">
        <v>113</v>
      </c>
      <c r="G1394" s="7" t="s">
        <v>114</v>
      </c>
      <c r="H1394" s="7" t="s">
        <v>115</v>
      </c>
    </row>
    <row r="1395" spans="1:9">
      <c r="A1395" t="s">
        <v>4</v>
      </c>
      <c r="B1395" s="4" t="s">
        <v>5</v>
      </c>
      <c r="C1395" s="4" t="s">
        <v>14</v>
      </c>
      <c r="D1395" s="4" t="s">
        <v>10</v>
      </c>
      <c r="E1395" s="4" t="s">
        <v>6</v>
      </c>
      <c r="F1395" s="4" t="s">
        <v>6</v>
      </c>
      <c r="G1395" s="4" t="s">
        <v>6</v>
      </c>
      <c r="H1395" s="4" t="s">
        <v>6</v>
      </c>
    </row>
    <row r="1396" spans="1:9">
      <c r="A1396" t="n">
        <v>10292</v>
      </c>
      <c r="B1396" s="47" t="n">
        <v>51</v>
      </c>
      <c r="C1396" s="7" t="n">
        <v>3</v>
      </c>
      <c r="D1396" s="7" t="n">
        <v>61445</v>
      </c>
      <c r="E1396" s="7" t="s">
        <v>126</v>
      </c>
      <c r="F1396" s="7" t="s">
        <v>113</v>
      </c>
      <c r="G1396" s="7" t="s">
        <v>114</v>
      </c>
      <c r="H1396" s="7" t="s">
        <v>115</v>
      </c>
    </row>
    <row r="1397" spans="1:9">
      <c r="A1397" t="s">
        <v>4</v>
      </c>
      <c r="B1397" s="4" t="s">
        <v>5</v>
      </c>
      <c r="C1397" s="4" t="s">
        <v>14</v>
      </c>
      <c r="D1397" s="4" t="s">
        <v>10</v>
      </c>
      <c r="E1397" s="4" t="s">
        <v>6</v>
      </c>
      <c r="F1397" s="4" t="s">
        <v>6</v>
      </c>
      <c r="G1397" s="4" t="s">
        <v>6</v>
      </c>
      <c r="H1397" s="4" t="s">
        <v>6</v>
      </c>
    </row>
    <row r="1398" spans="1:9">
      <c r="A1398" t="n">
        <v>10305</v>
      </c>
      <c r="B1398" s="47" t="n">
        <v>51</v>
      </c>
      <c r="C1398" s="7" t="n">
        <v>3</v>
      </c>
      <c r="D1398" s="7" t="n">
        <v>61446</v>
      </c>
      <c r="E1398" s="7" t="s">
        <v>126</v>
      </c>
      <c r="F1398" s="7" t="s">
        <v>113</v>
      </c>
      <c r="G1398" s="7" t="s">
        <v>114</v>
      </c>
      <c r="H1398" s="7" t="s">
        <v>115</v>
      </c>
    </row>
    <row r="1399" spans="1:9">
      <c r="A1399" t="s">
        <v>4</v>
      </c>
      <c r="B1399" s="4" t="s">
        <v>5</v>
      </c>
      <c r="C1399" s="4" t="s">
        <v>14</v>
      </c>
      <c r="D1399" s="4" t="s">
        <v>10</v>
      </c>
      <c r="E1399" s="4" t="s">
        <v>6</v>
      </c>
      <c r="F1399" s="4" t="s">
        <v>6</v>
      </c>
      <c r="G1399" s="4" t="s">
        <v>6</v>
      </c>
      <c r="H1399" s="4" t="s">
        <v>6</v>
      </c>
    </row>
    <row r="1400" spans="1:9">
      <c r="A1400" t="n">
        <v>10318</v>
      </c>
      <c r="B1400" s="47" t="n">
        <v>51</v>
      </c>
      <c r="C1400" s="7" t="n">
        <v>3</v>
      </c>
      <c r="D1400" s="7" t="n">
        <v>7032</v>
      </c>
      <c r="E1400" s="7" t="s">
        <v>126</v>
      </c>
      <c r="F1400" s="7" t="s">
        <v>113</v>
      </c>
      <c r="G1400" s="7" t="s">
        <v>114</v>
      </c>
      <c r="H1400" s="7" t="s">
        <v>115</v>
      </c>
    </row>
    <row r="1401" spans="1:9">
      <c r="A1401" t="s">
        <v>4</v>
      </c>
      <c r="B1401" s="4" t="s">
        <v>5</v>
      </c>
      <c r="C1401" s="4" t="s">
        <v>14</v>
      </c>
      <c r="D1401" s="4" t="s">
        <v>10</v>
      </c>
    </row>
    <row r="1402" spans="1:9">
      <c r="A1402" t="n">
        <v>10331</v>
      </c>
      <c r="B1402" s="28" t="n">
        <v>58</v>
      </c>
      <c r="C1402" s="7" t="n">
        <v>255</v>
      </c>
      <c r="D1402" s="7" t="n">
        <v>0</v>
      </c>
    </row>
    <row r="1403" spans="1:9">
      <c r="A1403" t="s">
        <v>4</v>
      </c>
      <c r="B1403" s="4" t="s">
        <v>5</v>
      </c>
      <c r="C1403" s="4" t="s">
        <v>10</v>
      </c>
      <c r="D1403" s="4" t="s">
        <v>14</v>
      </c>
      <c r="E1403" s="4" t="s">
        <v>20</v>
      </c>
      <c r="F1403" s="4" t="s">
        <v>10</v>
      </c>
    </row>
    <row r="1404" spans="1:9">
      <c r="A1404" t="n">
        <v>10335</v>
      </c>
      <c r="B1404" s="54" t="n">
        <v>59</v>
      </c>
      <c r="C1404" s="7" t="n">
        <v>0</v>
      </c>
      <c r="D1404" s="7" t="n">
        <v>16</v>
      </c>
      <c r="E1404" s="7" t="n">
        <v>0.150000005960464</v>
      </c>
      <c r="F1404" s="7" t="n">
        <v>0</v>
      </c>
    </row>
    <row r="1405" spans="1:9">
      <c r="A1405" t="s">
        <v>4</v>
      </c>
      <c r="B1405" s="4" t="s">
        <v>5</v>
      </c>
      <c r="C1405" s="4" t="s">
        <v>10</v>
      </c>
      <c r="D1405" s="4" t="s">
        <v>14</v>
      </c>
      <c r="E1405" s="4" t="s">
        <v>20</v>
      </c>
      <c r="F1405" s="4" t="s">
        <v>10</v>
      </c>
    </row>
    <row r="1406" spans="1:9">
      <c r="A1406" t="n">
        <v>10345</v>
      </c>
      <c r="B1406" s="54" t="n">
        <v>59</v>
      </c>
      <c r="C1406" s="7" t="n">
        <v>61491</v>
      </c>
      <c r="D1406" s="7" t="n">
        <v>16</v>
      </c>
      <c r="E1406" s="7" t="n">
        <v>0.150000005960464</v>
      </c>
      <c r="F1406" s="7" t="n">
        <v>0</v>
      </c>
    </row>
    <row r="1407" spans="1:9">
      <c r="A1407" t="s">
        <v>4</v>
      </c>
      <c r="B1407" s="4" t="s">
        <v>5</v>
      </c>
      <c r="C1407" s="4" t="s">
        <v>10</v>
      </c>
    </row>
    <row r="1408" spans="1:9">
      <c r="A1408" t="n">
        <v>10355</v>
      </c>
      <c r="B1408" s="26" t="n">
        <v>16</v>
      </c>
      <c r="C1408" s="7" t="n">
        <v>50</v>
      </c>
    </row>
    <row r="1409" spans="1:8">
      <c r="A1409" t="s">
        <v>4</v>
      </c>
      <c r="B1409" s="4" t="s">
        <v>5</v>
      </c>
      <c r="C1409" s="4" t="s">
        <v>10</v>
      </c>
      <c r="D1409" s="4" t="s">
        <v>14</v>
      </c>
      <c r="E1409" s="4" t="s">
        <v>20</v>
      </c>
      <c r="F1409" s="4" t="s">
        <v>10</v>
      </c>
    </row>
    <row r="1410" spans="1:8">
      <c r="A1410" t="n">
        <v>10358</v>
      </c>
      <c r="B1410" s="54" t="n">
        <v>59</v>
      </c>
      <c r="C1410" s="7" t="n">
        <v>61492</v>
      </c>
      <c r="D1410" s="7" t="n">
        <v>16</v>
      </c>
      <c r="E1410" s="7" t="n">
        <v>0.150000005960464</v>
      </c>
      <c r="F1410" s="7" t="n">
        <v>0</v>
      </c>
    </row>
    <row r="1411" spans="1:8">
      <c r="A1411" t="s">
        <v>4</v>
      </c>
      <c r="B1411" s="4" t="s">
        <v>5</v>
      </c>
      <c r="C1411" s="4" t="s">
        <v>10</v>
      </c>
      <c r="D1411" s="4" t="s">
        <v>14</v>
      </c>
      <c r="E1411" s="4" t="s">
        <v>20</v>
      </c>
      <c r="F1411" s="4" t="s">
        <v>10</v>
      </c>
    </row>
    <row r="1412" spans="1:8">
      <c r="A1412" t="n">
        <v>10368</v>
      </c>
      <c r="B1412" s="54" t="n">
        <v>59</v>
      </c>
      <c r="C1412" s="7" t="n">
        <v>61493</v>
      </c>
      <c r="D1412" s="7" t="n">
        <v>16</v>
      </c>
      <c r="E1412" s="7" t="n">
        <v>0.150000005960464</v>
      </c>
      <c r="F1412" s="7" t="n">
        <v>0</v>
      </c>
    </row>
    <row r="1413" spans="1:8">
      <c r="A1413" t="s">
        <v>4</v>
      </c>
      <c r="B1413" s="4" t="s">
        <v>5</v>
      </c>
      <c r="C1413" s="4" t="s">
        <v>10</v>
      </c>
    </row>
    <row r="1414" spans="1:8">
      <c r="A1414" t="n">
        <v>10378</v>
      </c>
      <c r="B1414" s="26" t="n">
        <v>16</v>
      </c>
      <c r="C1414" s="7" t="n">
        <v>50</v>
      </c>
    </row>
    <row r="1415" spans="1:8">
      <c r="A1415" t="s">
        <v>4</v>
      </c>
      <c r="B1415" s="4" t="s">
        <v>5</v>
      </c>
      <c r="C1415" s="4" t="s">
        <v>10</v>
      </c>
      <c r="D1415" s="4" t="s">
        <v>14</v>
      </c>
      <c r="E1415" s="4" t="s">
        <v>20</v>
      </c>
      <c r="F1415" s="4" t="s">
        <v>10</v>
      </c>
    </row>
    <row r="1416" spans="1:8">
      <c r="A1416" t="n">
        <v>10381</v>
      </c>
      <c r="B1416" s="54" t="n">
        <v>59</v>
      </c>
      <c r="C1416" s="7" t="n">
        <v>61494</v>
      </c>
      <c r="D1416" s="7" t="n">
        <v>16</v>
      </c>
      <c r="E1416" s="7" t="n">
        <v>0.150000005960464</v>
      </c>
      <c r="F1416" s="7" t="n">
        <v>0</v>
      </c>
    </row>
    <row r="1417" spans="1:8">
      <c r="A1417" t="s">
        <v>4</v>
      </c>
      <c r="B1417" s="4" t="s">
        <v>5</v>
      </c>
      <c r="C1417" s="4" t="s">
        <v>10</v>
      </c>
      <c r="D1417" s="4" t="s">
        <v>14</v>
      </c>
      <c r="E1417" s="4" t="s">
        <v>20</v>
      </c>
      <c r="F1417" s="4" t="s">
        <v>10</v>
      </c>
    </row>
    <row r="1418" spans="1:8">
      <c r="A1418" t="n">
        <v>10391</v>
      </c>
      <c r="B1418" s="54" t="n">
        <v>59</v>
      </c>
      <c r="C1418" s="7" t="n">
        <v>61495</v>
      </c>
      <c r="D1418" s="7" t="n">
        <v>16</v>
      </c>
      <c r="E1418" s="7" t="n">
        <v>0.150000005960464</v>
      </c>
      <c r="F1418" s="7" t="n">
        <v>0</v>
      </c>
    </row>
    <row r="1419" spans="1:8">
      <c r="A1419" t="s">
        <v>4</v>
      </c>
      <c r="B1419" s="4" t="s">
        <v>5</v>
      </c>
      <c r="C1419" s="4" t="s">
        <v>10</v>
      </c>
    </row>
    <row r="1420" spans="1:8">
      <c r="A1420" t="n">
        <v>10401</v>
      </c>
      <c r="B1420" s="26" t="n">
        <v>16</v>
      </c>
      <c r="C1420" s="7" t="n">
        <v>50</v>
      </c>
    </row>
    <row r="1421" spans="1:8">
      <c r="A1421" t="s">
        <v>4</v>
      </c>
      <c r="B1421" s="4" t="s">
        <v>5</v>
      </c>
      <c r="C1421" s="4" t="s">
        <v>10</v>
      </c>
      <c r="D1421" s="4" t="s">
        <v>14</v>
      </c>
      <c r="E1421" s="4" t="s">
        <v>20</v>
      </c>
      <c r="F1421" s="4" t="s">
        <v>10</v>
      </c>
    </row>
    <row r="1422" spans="1:8">
      <c r="A1422" t="n">
        <v>10404</v>
      </c>
      <c r="B1422" s="54" t="n">
        <v>59</v>
      </c>
      <c r="C1422" s="7" t="n">
        <v>61496</v>
      </c>
      <c r="D1422" s="7" t="n">
        <v>16</v>
      </c>
      <c r="E1422" s="7" t="n">
        <v>0.150000005960464</v>
      </c>
      <c r="F1422" s="7" t="n">
        <v>0</v>
      </c>
    </row>
    <row r="1423" spans="1:8">
      <c r="A1423" t="s">
        <v>4</v>
      </c>
      <c r="B1423" s="4" t="s">
        <v>5</v>
      </c>
      <c r="C1423" s="4" t="s">
        <v>10</v>
      </c>
      <c r="D1423" s="4" t="s">
        <v>14</v>
      </c>
      <c r="E1423" s="4" t="s">
        <v>20</v>
      </c>
      <c r="F1423" s="4" t="s">
        <v>10</v>
      </c>
    </row>
    <row r="1424" spans="1:8">
      <c r="A1424" t="n">
        <v>10414</v>
      </c>
      <c r="B1424" s="54" t="n">
        <v>59</v>
      </c>
      <c r="C1424" s="7" t="n">
        <v>7032</v>
      </c>
      <c r="D1424" s="7" t="n">
        <v>16</v>
      </c>
      <c r="E1424" s="7" t="n">
        <v>0.150000005960464</v>
      </c>
      <c r="F1424" s="7" t="n">
        <v>0</v>
      </c>
    </row>
    <row r="1425" spans="1:6">
      <c r="A1425" t="s">
        <v>4</v>
      </c>
      <c r="B1425" s="4" t="s">
        <v>5</v>
      </c>
      <c r="C1425" s="4" t="s">
        <v>10</v>
      </c>
    </row>
    <row r="1426" spans="1:6">
      <c r="A1426" t="n">
        <v>10424</v>
      </c>
      <c r="B1426" s="26" t="n">
        <v>16</v>
      </c>
      <c r="C1426" s="7" t="n">
        <v>1000</v>
      </c>
    </row>
    <row r="1427" spans="1:6">
      <c r="A1427" t="s">
        <v>4</v>
      </c>
      <c r="B1427" s="4" t="s">
        <v>5</v>
      </c>
      <c r="C1427" s="4" t="s">
        <v>14</v>
      </c>
      <c r="D1427" s="41" t="s">
        <v>92</v>
      </c>
      <c r="E1427" s="4" t="s">
        <v>5</v>
      </c>
      <c r="F1427" s="4" t="s">
        <v>14</v>
      </c>
      <c r="G1427" s="4" t="s">
        <v>10</v>
      </c>
      <c r="H1427" s="41" t="s">
        <v>93</v>
      </c>
      <c r="I1427" s="4" t="s">
        <v>14</v>
      </c>
      <c r="J1427" s="4" t="s">
        <v>21</v>
      </c>
    </row>
    <row r="1428" spans="1:6">
      <c r="A1428" t="n">
        <v>10427</v>
      </c>
      <c r="B1428" s="11" t="n">
        <v>5</v>
      </c>
      <c r="C1428" s="7" t="n">
        <v>28</v>
      </c>
      <c r="D1428" s="41" t="s">
        <v>3</v>
      </c>
      <c r="E1428" s="31" t="n">
        <v>64</v>
      </c>
      <c r="F1428" s="7" t="n">
        <v>5</v>
      </c>
      <c r="G1428" s="7" t="n">
        <v>1</v>
      </c>
      <c r="H1428" s="41" t="s">
        <v>3</v>
      </c>
      <c r="I1428" s="7" t="n">
        <v>1</v>
      </c>
      <c r="J1428" s="12" t="n">
        <f t="normal" ca="1">A1440</f>
        <v>0</v>
      </c>
    </row>
    <row r="1429" spans="1:6">
      <c r="A1429" t="s">
        <v>4</v>
      </c>
      <c r="B1429" s="4" t="s">
        <v>5</v>
      </c>
      <c r="C1429" s="4" t="s">
        <v>14</v>
      </c>
      <c r="D1429" s="4" t="s">
        <v>10</v>
      </c>
      <c r="E1429" s="4" t="s">
        <v>6</v>
      </c>
    </row>
    <row r="1430" spans="1:6">
      <c r="A1430" t="n">
        <v>10438</v>
      </c>
      <c r="B1430" s="47" t="n">
        <v>51</v>
      </c>
      <c r="C1430" s="7" t="n">
        <v>4</v>
      </c>
      <c r="D1430" s="7" t="n">
        <v>1</v>
      </c>
      <c r="E1430" s="7" t="s">
        <v>124</v>
      </c>
    </row>
    <row r="1431" spans="1:6">
      <c r="A1431" t="s">
        <v>4</v>
      </c>
      <c r="B1431" s="4" t="s">
        <v>5</v>
      </c>
      <c r="C1431" s="4" t="s">
        <v>10</v>
      </c>
    </row>
    <row r="1432" spans="1:6">
      <c r="A1432" t="n">
        <v>10452</v>
      </c>
      <c r="B1432" s="26" t="n">
        <v>16</v>
      </c>
      <c r="C1432" s="7" t="n">
        <v>0</v>
      </c>
    </row>
    <row r="1433" spans="1:6">
      <c r="A1433" t="s">
        <v>4</v>
      </c>
      <c r="B1433" s="4" t="s">
        <v>5</v>
      </c>
      <c r="C1433" s="4" t="s">
        <v>10</v>
      </c>
      <c r="D1433" s="4" t="s">
        <v>14</v>
      </c>
      <c r="E1433" s="4" t="s">
        <v>9</v>
      </c>
      <c r="F1433" s="4" t="s">
        <v>117</v>
      </c>
      <c r="G1433" s="4" t="s">
        <v>14</v>
      </c>
      <c r="H1433" s="4" t="s">
        <v>14</v>
      </c>
    </row>
    <row r="1434" spans="1:6">
      <c r="A1434" t="n">
        <v>10455</v>
      </c>
      <c r="B1434" s="51" t="n">
        <v>26</v>
      </c>
      <c r="C1434" s="7" t="n">
        <v>1</v>
      </c>
      <c r="D1434" s="7" t="n">
        <v>17</v>
      </c>
      <c r="E1434" s="7" t="n">
        <v>1454</v>
      </c>
      <c r="F1434" s="7" t="s">
        <v>169</v>
      </c>
      <c r="G1434" s="7" t="n">
        <v>2</v>
      </c>
      <c r="H1434" s="7" t="n">
        <v>0</v>
      </c>
    </row>
    <row r="1435" spans="1:6">
      <c r="A1435" t="s">
        <v>4</v>
      </c>
      <c r="B1435" s="4" t="s">
        <v>5</v>
      </c>
    </row>
    <row r="1436" spans="1:6">
      <c r="A1436" t="n">
        <v>10475</v>
      </c>
      <c r="B1436" s="52" t="n">
        <v>28</v>
      </c>
    </row>
    <row r="1437" spans="1:6">
      <c r="A1437" t="s">
        <v>4</v>
      </c>
      <c r="B1437" s="4" t="s">
        <v>5</v>
      </c>
      <c r="C1437" s="4" t="s">
        <v>10</v>
      </c>
      <c r="D1437" s="4" t="s">
        <v>14</v>
      </c>
    </row>
    <row r="1438" spans="1:6">
      <c r="A1438" t="n">
        <v>10476</v>
      </c>
      <c r="B1438" s="53" t="n">
        <v>89</v>
      </c>
      <c r="C1438" s="7" t="n">
        <v>65533</v>
      </c>
      <c r="D1438" s="7" t="n">
        <v>1</v>
      </c>
    </row>
    <row r="1439" spans="1:6">
      <c r="A1439" t="s">
        <v>4</v>
      </c>
      <c r="B1439" s="4" t="s">
        <v>5</v>
      </c>
      <c r="C1439" s="4" t="s">
        <v>14</v>
      </c>
      <c r="D1439" s="41" t="s">
        <v>92</v>
      </c>
      <c r="E1439" s="4" t="s">
        <v>5</v>
      </c>
      <c r="F1439" s="4" t="s">
        <v>14</v>
      </c>
      <c r="G1439" s="4" t="s">
        <v>10</v>
      </c>
      <c r="H1439" s="41" t="s">
        <v>93</v>
      </c>
      <c r="I1439" s="4" t="s">
        <v>14</v>
      </c>
      <c r="J1439" s="4" t="s">
        <v>21</v>
      </c>
    </row>
    <row r="1440" spans="1:6">
      <c r="A1440" t="n">
        <v>10480</v>
      </c>
      <c r="B1440" s="11" t="n">
        <v>5</v>
      </c>
      <c r="C1440" s="7" t="n">
        <v>28</v>
      </c>
      <c r="D1440" s="41" t="s">
        <v>3</v>
      </c>
      <c r="E1440" s="31" t="n">
        <v>64</v>
      </c>
      <c r="F1440" s="7" t="n">
        <v>5</v>
      </c>
      <c r="G1440" s="7" t="n">
        <v>4</v>
      </c>
      <c r="H1440" s="41" t="s">
        <v>3</v>
      </c>
      <c r="I1440" s="7" t="n">
        <v>1</v>
      </c>
      <c r="J1440" s="12" t="n">
        <f t="normal" ca="1">A1452</f>
        <v>0</v>
      </c>
    </row>
    <row r="1441" spans="1:10">
      <c r="A1441" t="s">
        <v>4</v>
      </c>
      <c r="B1441" s="4" t="s">
        <v>5</v>
      </c>
      <c r="C1441" s="4" t="s">
        <v>14</v>
      </c>
      <c r="D1441" s="4" t="s">
        <v>10</v>
      </c>
      <c r="E1441" s="4" t="s">
        <v>6</v>
      </c>
    </row>
    <row r="1442" spans="1:10">
      <c r="A1442" t="n">
        <v>10491</v>
      </c>
      <c r="B1442" s="47" t="n">
        <v>51</v>
      </c>
      <c r="C1442" s="7" t="n">
        <v>4</v>
      </c>
      <c r="D1442" s="7" t="n">
        <v>4</v>
      </c>
      <c r="E1442" s="7" t="s">
        <v>170</v>
      </c>
    </row>
    <row r="1443" spans="1:10">
      <c r="A1443" t="s">
        <v>4</v>
      </c>
      <c r="B1443" s="4" t="s">
        <v>5</v>
      </c>
      <c r="C1443" s="4" t="s">
        <v>10</v>
      </c>
    </row>
    <row r="1444" spans="1:10">
      <c r="A1444" t="n">
        <v>10504</v>
      </c>
      <c r="B1444" s="26" t="n">
        <v>16</v>
      </c>
      <c r="C1444" s="7" t="n">
        <v>0</v>
      </c>
    </row>
    <row r="1445" spans="1:10">
      <c r="A1445" t="s">
        <v>4</v>
      </c>
      <c r="B1445" s="4" t="s">
        <v>5</v>
      </c>
      <c r="C1445" s="4" t="s">
        <v>10</v>
      </c>
      <c r="D1445" s="4" t="s">
        <v>14</v>
      </c>
      <c r="E1445" s="4" t="s">
        <v>9</v>
      </c>
      <c r="F1445" s="4" t="s">
        <v>117</v>
      </c>
      <c r="G1445" s="4" t="s">
        <v>14</v>
      </c>
      <c r="H1445" s="4" t="s">
        <v>14</v>
      </c>
    </row>
    <row r="1446" spans="1:10">
      <c r="A1446" t="n">
        <v>10507</v>
      </c>
      <c r="B1446" s="51" t="n">
        <v>26</v>
      </c>
      <c r="C1446" s="7" t="n">
        <v>4</v>
      </c>
      <c r="D1446" s="7" t="n">
        <v>17</v>
      </c>
      <c r="E1446" s="7" t="n">
        <v>7449</v>
      </c>
      <c r="F1446" s="7" t="s">
        <v>171</v>
      </c>
      <c r="G1446" s="7" t="n">
        <v>2</v>
      </c>
      <c r="H1446" s="7" t="n">
        <v>0</v>
      </c>
    </row>
    <row r="1447" spans="1:10">
      <c r="A1447" t="s">
        <v>4</v>
      </c>
      <c r="B1447" s="4" t="s">
        <v>5</v>
      </c>
    </row>
    <row r="1448" spans="1:10">
      <c r="A1448" t="n">
        <v>10544</v>
      </c>
      <c r="B1448" s="52" t="n">
        <v>28</v>
      </c>
    </row>
    <row r="1449" spans="1:10">
      <c r="A1449" t="s">
        <v>4</v>
      </c>
      <c r="B1449" s="4" t="s">
        <v>5</v>
      </c>
      <c r="C1449" s="4" t="s">
        <v>10</v>
      </c>
      <c r="D1449" s="4" t="s">
        <v>14</v>
      </c>
    </row>
    <row r="1450" spans="1:10">
      <c r="A1450" t="n">
        <v>10545</v>
      </c>
      <c r="B1450" s="53" t="n">
        <v>89</v>
      </c>
      <c r="C1450" s="7" t="n">
        <v>65533</v>
      </c>
      <c r="D1450" s="7" t="n">
        <v>1</v>
      </c>
    </row>
    <row r="1451" spans="1:10">
      <c r="A1451" t="s">
        <v>4</v>
      </c>
      <c r="B1451" s="4" t="s">
        <v>5</v>
      </c>
      <c r="C1451" s="4" t="s">
        <v>14</v>
      </c>
      <c r="D1451" s="41" t="s">
        <v>92</v>
      </c>
      <c r="E1451" s="4" t="s">
        <v>5</v>
      </c>
      <c r="F1451" s="4" t="s">
        <v>14</v>
      </c>
      <c r="G1451" s="4" t="s">
        <v>10</v>
      </c>
      <c r="H1451" s="41" t="s">
        <v>93</v>
      </c>
      <c r="I1451" s="4" t="s">
        <v>14</v>
      </c>
      <c r="J1451" s="4" t="s">
        <v>21</v>
      </c>
    </row>
    <row r="1452" spans="1:10">
      <c r="A1452" t="n">
        <v>10549</v>
      </c>
      <c r="B1452" s="11" t="n">
        <v>5</v>
      </c>
      <c r="C1452" s="7" t="n">
        <v>28</v>
      </c>
      <c r="D1452" s="41" t="s">
        <v>3</v>
      </c>
      <c r="E1452" s="31" t="n">
        <v>64</v>
      </c>
      <c r="F1452" s="7" t="n">
        <v>5</v>
      </c>
      <c r="G1452" s="7" t="n">
        <v>2</v>
      </c>
      <c r="H1452" s="41" t="s">
        <v>3</v>
      </c>
      <c r="I1452" s="7" t="n">
        <v>1</v>
      </c>
      <c r="J1452" s="12" t="n">
        <f t="normal" ca="1">A1464</f>
        <v>0</v>
      </c>
    </row>
    <row r="1453" spans="1:10">
      <c r="A1453" t="s">
        <v>4</v>
      </c>
      <c r="B1453" s="4" t="s">
        <v>5</v>
      </c>
      <c r="C1453" s="4" t="s">
        <v>14</v>
      </c>
      <c r="D1453" s="4" t="s">
        <v>10</v>
      </c>
      <c r="E1453" s="4" t="s">
        <v>6</v>
      </c>
    </row>
    <row r="1454" spans="1:10">
      <c r="A1454" t="n">
        <v>10560</v>
      </c>
      <c r="B1454" s="47" t="n">
        <v>51</v>
      </c>
      <c r="C1454" s="7" t="n">
        <v>4</v>
      </c>
      <c r="D1454" s="7" t="n">
        <v>2</v>
      </c>
      <c r="E1454" s="7" t="s">
        <v>172</v>
      </c>
    </row>
    <row r="1455" spans="1:10">
      <c r="A1455" t="s">
        <v>4</v>
      </c>
      <c r="B1455" s="4" t="s">
        <v>5</v>
      </c>
      <c r="C1455" s="4" t="s">
        <v>10</v>
      </c>
    </row>
    <row r="1456" spans="1:10">
      <c r="A1456" t="n">
        <v>10573</v>
      </c>
      <c r="B1456" s="26" t="n">
        <v>16</v>
      </c>
      <c r="C1456" s="7" t="n">
        <v>0</v>
      </c>
    </row>
    <row r="1457" spans="1:10">
      <c r="A1457" t="s">
        <v>4</v>
      </c>
      <c r="B1457" s="4" t="s">
        <v>5</v>
      </c>
      <c r="C1457" s="4" t="s">
        <v>10</v>
      </c>
      <c r="D1457" s="4" t="s">
        <v>14</v>
      </c>
      <c r="E1457" s="4" t="s">
        <v>9</v>
      </c>
      <c r="F1457" s="4" t="s">
        <v>117</v>
      </c>
      <c r="G1457" s="4" t="s">
        <v>14</v>
      </c>
      <c r="H1457" s="4" t="s">
        <v>14</v>
      </c>
    </row>
    <row r="1458" spans="1:10">
      <c r="A1458" t="n">
        <v>10576</v>
      </c>
      <c r="B1458" s="51" t="n">
        <v>26</v>
      </c>
      <c r="C1458" s="7" t="n">
        <v>2</v>
      </c>
      <c r="D1458" s="7" t="n">
        <v>17</v>
      </c>
      <c r="E1458" s="7" t="n">
        <v>6459</v>
      </c>
      <c r="F1458" s="7" t="s">
        <v>173</v>
      </c>
      <c r="G1458" s="7" t="n">
        <v>2</v>
      </c>
      <c r="H1458" s="7" t="n">
        <v>0</v>
      </c>
    </row>
    <row r="1459" spans="1:10">
      <c r="A1459" t="s">
        <v>4</v>
      </c>
      <c r="B1459" s="4" t="s">
        <v>5</v>
      </c>
    </row>
    <row r="1460" spans="1:10">
      <c r="A1460" t="n">
        <v>10617</v>
      </c>
      <c r="B1460" s="52" t="n">
        <v>28</v>
      </c>
    </row>
    <row r="1461" spans="1:10">
      <c r="A1461" t="s">
        <v>4</v>
      </c>
      <c r="B1461" s="4" t="s">
        <v>5</v>
      </c>
      <c r="C1461" s="4" t="s">
        <v>10</v>
      </c>
      <c r="D1461" s="4" t="s">
        <v>14</v>
      </c>
    </row>
    <row r="1462" spans="1:10">
      <c r="A1462" t="n">
        <v>10618</v>
      </c>
      <c r="B1462" s="53" t="n">
        <v>89</v>
      </c>
      <c r="C1462" s="7" t="n">
        <v>65533</v>
      </c>
      <c r="D1462" s="7" t="n">
        <v>1</v>
      </c>
    </row>
    <row r="1463" spans="1:10">
      <c r="A1463" t="s">
        <v>4</v>
      </c>
      <c r="B1463" s="4" t="s">
        <v>5</v>
      </c>
      <c r="C1463" s="4" t="s">
        <v>14</v>
      </c>
      <c r="D1463" s="4" t="s">
        <v>10</v>
      </c>
      <c r="E1463" s="4" t="s">
        <v>6</v>
      </c>
    </row>
    <row r="1464" spans="1:10">
      <c r="A1464" t="n">
        <v>10622</v>
      </c>
      <c r="B1464" s="47" t="n">
        <v>51</v>
      </c>
      <c r="C1464" s="7" t="n">
        <v>4</v>
      </c>
      <c r="D1464" s="7" t="n">
        <v>0</v>
      </c>
      <c r="E1464" s="7" t="s">
        <v>174</v>
      </c>
    </row>
    <row r="1465" spans="1:10">
      <c r="A1465" t="s">
        <v>4</v>
      </c>
      <c r="B1465" s="4" t="s">
        <v>5</v>
      </c>
      <c r="C1465" s="4" t="s">
        <v>10</v>
      </c>
    </row>
    <row r="1466" spans="1:10">
      <c r="A1466" t="n">
        <v>10637</v>
      </c>
      <c r="B1466" s="26" t="n">
        <v>16</v>
      </c>
      <c r="C1466" s="7" t="n">
        <v>0</v>
      </c>
    </row>
    <row r="1467" spans="1:10">
      <c r="A1467" t="s">
        <v>4</v>
      </c>
      <c r="B1467" s="4" t="s">
        <v>5</v>
      </c>
      <c r="C1467" s="4" t="s">
        <v>10</v>
      </c>
      <c r="D1467" s="4" t="s">
        <v>14</v>
      </c>
      <c r="E1467" s="4" t="s">
        <v>9</v>
      </c>
      <c r="F1467" s="4" t="s">
        <v>117</v>
      </c>
      <c r="G1467" s="4" t="s">
        <v>14</v>
      </c>
      <c r="H1467" s="4" t="s">
        <v>14</v>
      </c>
      <c r="I1467" s="4" t="s">
        <v>14</v>
      </c>
      <c r="J1467" s="4" t="s">
        <v>9</v>
      </c>
      <c r="K1467" s="4" t="s">
        <v>117</v>
      </c>
      <c r="L1467" s="4" t="s">
        <v>14</v>
      </c>
      <c r="M1467" s="4" t="s">
        <v>14</v>
      </c>
    </row>
    <row r="1468" spans="1:10">
      <c r="A1468" t="n">
        <v>10640</v>
      </c>
      <c r="B1468" s="51" t="n">
        <v>26</v>
      </c>
      <c r="C1468" s="7" t="n">
        <v>0</v>
      </c>
      <c r="D1468" s="7" t="n">
        <v>17</v>
      </c>
      <c r="E1468" s="7" t="n">
        <v>53957</v>
      </c>
      <c r="F1468" s="7" t="s">
        <v>132</v>
      </c>
      <c r="G1468" s="7" t="n">
        <v>2</v>
      </c>
      <c r="H1468" s="7" t="n">
        <v>3</v>
      </c>
      <c r="I1468" s="7" t="n">
        <v>17</v>
      </c>
      <c r="J1468" s="7" t="n">
        <v>53066</v>
      </c>
      <c r="K1468" s="7" t="s">
        <v>175</v>
      </c>
      <c r="L1468" s="7" t="n">
        <v>2</v>
      </c>
      <c r="M1468" s="7" t="n">
        <v>0</v>
      </c>
    </row>
    <row r="1469" spans="1:10">
      <c r="A1469" t="s">
        <v>4</v>
      </c>
      <c r="B1469" s="4" t="s">
        <v>5</v>
      </c>
    </row>
    <row r="1470" spans="1:10">
      <c r="A1470" t="n">
        <v>10729</v>
      </c>
      <c r="B1470" s="52" t="n">
        <v>28</v>
      </c>
    </row>
    <row r="1471" spans="1:10">
      <c r="A1471" t="s">
        <v>4</v>
      </c>
      <c r="B1471" s="4" t="s">
        <v>5</v>
      </c>
      <c r="C1471" s="4" t="s">
        <v>10</v>
      </c>
      <c r="D1471" s="4" t="s">
        <v>14</v>
      </c>
    </row>
    <row r="1472" spans="1:10">
      <c r="A1472" t="n">
        <v>10730</v>
      </c>
      <c r="B1472" s="53" t="n">
        <v>89</v>
      </c>
      <c r="C1472" s="7" t="n">
        <v>65533</v>
      </c>
      <c r="D1472" s="7" t="n">
        <v>1</v>
      </c>
    </row>
    <row r="1473" spans="1:13">
      <c r="A1473" t="s">
        <v>4</v>
      </c>
      <c r="B1473" s="4" t="s">
        <v>5</v>
      </c>
      <c r="C1473" s="4" t="s">
        <v>14</v>
      </c>
      <c r="D1473" s="41" t="s">
        <v>92</v>
      </c>
      <c r="E1473" s="4" t="s">
        <v>5</v>
      </c>
      <c r="F1473" s="4" t="s">
        <v>14</v>
      </c>
      <c r="G1473" s="4" t="s">
        <v>10</v>
      </c>
      <c r="H1473" s="41" t="s">
        <v>93</v>
      </c>
      <c r="I1473" s="4" t="s">
        <v>14</v>
      </c>
      <c r="J1473" s="4" t="s">
        <v>21</v>
      </c>
    </row>
    <row r="1474" spans="1:13">
      <c r="A1474" t="n">
        <v>10734</v>
      </c>
      <c r="B1474" s="11" t="n">
        <v>5</v>
      </c>
      <c r="C1474" s="7" t="n">
        <v>28</v>
      </c>
      <c r="D1474" s="41" t="s">
        <v>3</v>
      </c>
      <c r="E1474" s="31" t="n">
        <v>64</v>
      </c>
      <c r="F1474" s="7" t="n">
        <v>5</v>
      </c>
      <c r="G1474" s="7" t="n">
        <v>3</v>
      </c>
      <c r="H1474" s="41" t="s">
        <v>3</v>
      </c>
      <c r="I1474" s="7" t="n">
        <v>1</v>
      </c>
      <c r="J1474" s="12" t="n">
        <f t="normal" ca="1">A1486</f>
        <v>0</v>
      </c>
    </row>
    <row r="1475" spans="1:13">
      <c r="A1475" t="s">
        <v>4</v>
      </c>
      <c r="B1475" s="4" t="s">
        <v>5</v>
      </c>
      <c r="C1475" s="4" t="s">
        <v>14</v>
      </c>
      <c r="D1475" s="4" t="s">
        <v>10</v>
      </c>
      <c r="E1475" s="4" t="s">
        <v>6</v>
      </c>
    </row>
    <row r="1476" spans="1:13">
      <c r="A1476" t="n">
        <v>10745</v>
      </c>
      <c r="B1476" s="47" t="n">
        <v>51</v>
      </c>
      <c r="C1476" s="7" t="n">
        <v>4</v>
      </c>
      <c r="D1476" s="7" t="n">
        <v>3</v>
      </c>
      <c r="E1476" s="7" t="s">
        <v>172</v>
      </c>
    </row>
    <row r="1477" spans="1:13">
      <c r="A1477" t="s">
        <v>4</v>
      </c>
      <c r="B1477" s="4" t="s">
        <v>5</v>
      </c>
      <c r="C1477" s="4" t="s">
        <v>10</v>
      </c>
    </row>
    <row r="1478" spans="1:13">
      <c r="A1478" t="n">
        <v>10758</v>
      </c>
      <c r="B1478" s="26" t="n">
        <v>16</v>
      </c>
      <c r="C1478" s="7" t="n">
        <v>0</v>
      </c>
    </row>
    <row r="1479" spans="1:13">
      <c r="A1479" t="s">
        <v>4</v>
      </c>
      <c r="B1479" s="4" t="s">
        <v>5</v>
      </c>
      <c r="C1479" s="4" t="s">
        <v>10</v>
      </c>
      <c r="D1479" s="4" t="s">
        <v>14</v>
      </c>
      <c r="E1479" s="4" t="s">
        <v>9</v>
      </c>
      <c r="F1479" s="4" t="s">
        <v>117</v>
      </c>
      <c r="G1479" s="4" t="s">
        <v>14</v>
      </c>
      <c r="H1479" s="4" t="s">
        <v>14</v>
      </c>
    </row>
    <row r="1480" spans="1:13">
      <c r="A1480" t="n">
        <v>10761</v>
      </c>
      <c r="B1480" s="51" t="n">
        <v>26</v>
      </c>
      <c r="C1480" s="7" t="n">
        <v>3</v>
      </c>
      <c r="D1480" s="7" t="n">
        <v>17</v>
      </c>
      <c r="E1480" s="7" t="n">
        <v>2433</v>
      </c>
      <c r="F1480" s="7" t="s">
        <v>176</v>
      </c>
      <c r="G1480" s="7" t="n">
        <v>2</v>
      </c>
      <c r="H1480" s="7" t="n">
        <v>0</v>
      </c>
    </row>
    <row r="1481" spans="1:13">
      <c r="A1481" t="s">
        <v>4</v>
      </c>
      <c r="B1481" s="4" t="s">
        <v>5</v>
      </c>
    </row>
    <row r="1482" spans="1:13">
      <c r="A1482" t="n">
        <v>10783</v>
      </c>
      <c r="B1482" s="52" t="n">
        <v>28</v>
      </c>
    </row>
    <row r="1483" spans="1:13">
      <c r="A1483" t="s">
        <v>4</v>
      </c>
      <c r="B1483" s="4" t="s">
        <v>5</v>
      </c>
      <c r="C1483" s="4" t="s">
        <v>10</v>
      </c>
      <c r="D1483" s="4" t="s">
        <v>14</v>
      </c>
    </row>
    <row r="1484" spans="1:13">
      <c r="A1484" t="n">
        <v>10784</v>
      </c>
      <c r="B1484" s="53" t="n">
        <v>89</v>
      </c>
      <c r="C1484" s="7" t="n">
        <v>65533</v>
      </c>
      <c r="D1484" s="7" t="n">
        <v>1</v>
      </c>
    </row>
    <row r="1485" spans="1:13">
      <c r="A1485" t="s">
        <v>4</v>
      </c>
      <c r="B1485" s="4" t="s">
        <v>5</v>
      </c>
      <c r="C1485" s="4" t="s">
        <v>14</v>
      </c>
      <c r="D1485" s="41" t="s">
        <v>92</v>
      </c>
      <c r="E1485" s="4" t="s">
        <v>5</v>
      </c>
      <c r="F1485" s="4" t="s">
        <v>14</v>
      </c>
      <c r="G1485" s="4" t="s">
        <v>10</v>
      </c>
      <c r="H1485" s="41" t="s">
        <v>93</v>
      </c>
      <c r="I1485" s="4" t="s">
        <v>14</v>
      </c>
      <c r="J1485" s="4" t="s">
        <v>21</v>
      </c>
    </row>
    <row r="1486" spans="1:13">
      <c r="A1486" t="n">
        <v>10788</v>
      </c>
      <c r="B1486" s="11" t="n">
        <v>5</v>
      </c>
      <c r="C1486" s="7" t="n">
        <v>28</v>
      </c>
      <c r="D1486" s="41" t="s">
        <v>3</v>
      </c>
      <c r="E1486" s="31" t="n">
        <v>64</v>
      </c>
      <c r="F1486" s="7" t="n">
        <v>5</v>
      </c>
      <c r="G1486" s="7" t="n">
        <v>6</v>
      </c>
      <c r="H1486" s="41" t="s">
        <v>3</v>
      </c>
      <c r="I1486" s="7" t="n">
        <v>1</v>
      </c>
      <c r="J1486" s="12" t="n">
        <f t="normal" ca="1">A1498</f>
        <v>0</v>
      </c>
    </row>
    <row r="1487" spans="1:13">
      <c r="A1487" t="s">
        <v>4</v>
      </c>
      <c r="B1487" s="4" t="s">
        <v>5</v>
      </c>
      <c r="C1487" s="4" t="s">
        <v>14</v>
      </c>
      <c r="D1487" s="4" t="s">
        <v>10</v>
      </c>
      <c r="E1487" s="4" t="s">
        <v>6</v>
      </c>
    </row>
    <row r="1488" spans="1:13">
      <c r="A1488" t="n">
        <v>10799</v>
      </c>
      <c r="B1488" s="47" t="n">
        <v>51</v>
      </c>
      <c r="C1488" s="7" t="n">
        <v>4</v>
      </c>
      <c r="D1488" s="7" t="n">
        <v>6</v>
      </c>
      <c r="E1488" s="7" t="s">
        <v>177</v>
      </c>
    </row>
    <row r="1489" spans="1:10">
      <c r="A1489" t="s">
        <v>4</v>
      </c>
      <c r="B1489" s="4" t="s">
        <v>5</v>
      </c>
      <c r="C1489" s="4" t="s">
        <v>10</v>
      </c>
    </row>
    <row r="1490" spans="1:10">
      <c r="A1490" t="n">
        <v>10812</v>
      </c>
      <c r="B1490" s="26" t="n">
        <v>16</v>
      </c>
      <c r="C1490" s="7" t="n">
        <v>0</v>
      </c>
    </row>
    <row r="1491" spans="1:10">
      <c r="A1491" t="s">
        <v>4</v>
      </c>
      <c r="B1491" s="4" t="s">
        <v>5</v>
      </c>
      <c r="C1491" s="4" t="s">
        <v>10</v>
      </c>
      <c r="D1491" s="4" t="s">
        <v>14</v>
      </c>
      <c r="E1491" s="4" t="s">
        <v>9</v>
      </c>
      <c r="F1491" s="4" t="s">
        <v>117</v>
      </c>
      <c r="G1491" s="4" t="s">
        <v>14</v>
      </c>
      <c r="H1491" s="4" t="s">
        <v>14</v>
      </c>
    </row>
    <row r="1492" spans="1:10">
      <c r="A1492" t="n">
        <v>10815</v>
      </c>
      <c r="B1492" s="51" t="n">
        <v>26</v>
      </c>
      <c r="C1492" s="7" t="n">
        <v>6</v>
      </c>
      <c r="D1492" s="7" t="n">
        <v>17</v>
      </c>
      <c r="E1492" s="7" t="n">
        <v>8475</v>
      </c>
      <c r="F1492" s="7" t="s">
        <v>178</v>
      </c>
      <c r="G1492" s="7" t="n">
        <v>2</v>
      </c>
      <c r="H1492" s="7" t="n">
        <v>0</v>
      </c>
    </row>
    <row r="1493" spans="1:10">
      <c r="A1493" t="s">
        <v>4</v>
      </c>
      <c r="B1493" s="4" t="s">
        <v>5</v>
      </c>
    </row>
    <row r="1494" spans="1:10">
      <c r="A1494" t="n">
        <v>10852</v>
      </c>
      <c r="B1494" s="52" t="n">
        <v>28</v>
      </c>
    </row>
    <row r="1495" spans="1:10">
      <c r="A1495" t="s">
        <v>4</v>
      </c>
      <c r="B1495" s="4" t="s">
        <v>5</v>
      </c>
      <c r="C1495" s="4" t="s">
        <v>10</v>
      </c>
      <c r="D1495" s="4" t="s">
        <v>14</v>
      </c>
    </row>
    <row r="1496" spans="1:10">
      <c r="A1496" t="n">
        <v>10853</v>
      </c>
      <c r="B1496" s="53" t="n">
        <v>89</v>
      </c>
      <c r="C1496" s="7" t="n">
        <v>65533</v>
      </c>
      <c r="D1496" s="7" t="n">
        <v>1</v>
      </c>
    </row>
    <row r="1497" spans="1:10">
      <c r="A1497" t="s">
        <v>4</v>
      </c>
      <c r="B1497" s="4" t="s">
        <v>5</v>
      </c>
      <c r="C1497" s="4" t="s">
        <v>14</v>
      </c>
      <c r="D1497" s="4" t="s">
        <v>10</v>
      </c>
      <c r="E1497" s="4" t="s">
        <v>20</v>
      </c>
    </row>
    <row r="1498" spans="1:10">
      <c r="A1498" t="n">
        <v>10857</v>
      </c>
      <c r="B1498" s="28" t="n">
        <v>58</v>
      </c>
      <c r="C1498" s="7" t="n">
        <v>101</v>
      </c>
      <c r="D1498" s="7" t="n">
        <v>300</v>
      </c>
      <c r="E1498" s="7" t="n">
        <v>1</v>
      </c>
    </row>
    <row r="1499" spans="1:10">
      <c r="A1499" t="s">
        <v>4</v>
      </c>
      <c r="B1499" s="4" t="s">
        <v>5</v>
      </c>
      <c r="C1499" s="4" t="s">
        <v>14</v>
      </c>
      <c r="D1499" s="4" t="s">
        <v>10</v>
      </c>
    </row>
    <row r="1500" spans="1:10">
      <c r="A1500" t="n">
        <v>10865</v>
      </c>
      <c r="B1500" s="28" t="n">
        <v>58</v>
      </c>
      <c r="C1500" s="7" t="n">
        <v>254</v>
      </c>
      <c r="D1500" s="7" t="n">
        <v>0</v>
      </c>
    </row>
    <row r="1501" spans="1:10">
      <c r="A1501" t="s">
        <v>4</v>
      </c>
      <c r="B1501" s="4" t="s">
        <v>5</v>
      </c>
      <c r="C1501" s="4" t="s">
        <v>14</v>
      </c>
      <c r="D1501" s="4" t="s">
        <v>14</v>
      </c>
      <c r="E1501" s="4" t="s">
        <v>20</v>
      </c>
      <c r="F1501" s="4" t="s">
        <v>20</v>
      </c>
      <c r="G1501" s="4" t="s">
        <v>20</v>
      </c>
      <c r="H1501" s="4" t="s">
        <v>10</v>
      </c>
    </row>
    <row r="1502" spans="1:10">
      <c r="A1502" t="n">
        <v>10869</v>
      </c>
      <c r="B1502" s="32" t="n">
        <v>45</v>
      </c>
      <c r="C1502" s="7" t="n">
        <v>2</v>
      </c>
      <c r="D1502" s="7" t="n">
        <v>3</v>
      </c>
      <c r="E1502" s="7" t="n">
        <v>0.159999996423721</v>
      </c>
      <c r="F1502" s="7" t="n">
        <v>-2.40000009536743</v>
      </c>
      <c r="G1502" s="7" t="n">
        <v>-175.25</v>
      </c>
      <c r="H1502" s="7" t="n">
        <v>0</v>
      </c>
    </row>
    <row r="1503" spans="1:10">
      <c r="A1503" t="s">
        <v>4</v>
      </c>
      <c r="B1503" s="4" t="s">
        <v>5</v>
      </c>
      <c r="C1503" s="4" t="s">
        <v>14</v>
      </c>
      <c r="D1503" s="4" t="s">
        <v>14</v>
      </c>
      <c r="E1503" s="4" t="s">
        <v>20</v>
      </c>
      <c r="F1503" s="4" t="s">
        <v>20</v>
      </c>
      <c r="G1503" s="4" t="s">
        <v>20</v>
      </c>
      <c r="H1503" s="4" t="s">
        <v>10</v>
      </c>
      <c r="I1503" s="4" t="s">
        <v>14</v>
      </c>
    </row>
    <row r="1504" spans="1:10">
      <c r="A1504" t="n">
        <v>10886</v>
      </c>
      <c r="B1504" s="32" t="n">
        <v>45</v>
      </c>
      <c r="C1504" s="7" t="n">
        <v>4</v>
      </c>
      <c r="D1504" s="7" t="n">
        <v>3</v>
      </c>
      <c r="E1504" s="7" t="n">
        <v>-11.3400001525879</v>
      </c>
      <c r="F1504" s="7" t="n">
        <v>703.809997558594</v>
      </c>
      <c r="G1504" s="7" t="n">
        <v>24</v>
      </c>
      <c r="H1504" s="7" t="n">
        <v>0</v>
      </c>
      <c r="I1504" s="7" t="n">
        <v>1</v>
      </c>
    </row>
    <row r="1505" spans="1:9">
      <c r="A1505" t="s">
        <v>4</v>
      </c>
      <c r="B1505" s="4" t="s">
        <v>5</v>
      </c>
      <c r="C1505" s="4" t="s">
        <v>14</v>
      </c>
      <c r="D1505" s="4" t="s">
        <v>14</v>
      </c>
      <c r="E1505" s="4" t="s">
        <v>20</v>
      </c>
      <c r="F1505" s="4" t="s">
        <v>10</v>
      </c>
    </row>
    <row r="1506" spans="1:9">
      <c r="A1506" t="n">
        <v>10904</v>
      </c>
      <c r="B1506" s="32" t="n">
        <v>45</v>
      </c>
      <c r="C1506" s="7" t="n">
        <v>5</v>
      </c>
      <c r="D1506" s="7" t="n">
        <v>3</v>
      </c>
      <c r="E1506" s="7" t="n">
        <v>2</v>
      </c>
      <c r="F1506" s="7" t="n">
        <v>0</v>
      </c>
    </row>
    <row r="1507" spans="1:9">
      <c r="A1507" t="s">
        <v>4</v>
      </c>
      <c r="B1507" s="4" t="s">
        <v>5</v>
      </c>
      <c r="C1507" s="4" t="s">
        <v>14</v>
      </c>
      <c r="D1507" s="4" t="s">
        <v>14</v>
      </c>
      <c r="E1507" s="4" t="s">
        <v>20</v>
      </c>
      <c r="F1507" s="4" t="s">
        <v>10</v>
      </c>
    </row>
    <row r="1508" spans="1:9">
      <c r="A1508" t="n">
        <v>10913</v>
      </c>
      <c r="B1508" s="32" t="n">
        <v>45</v>
      </c>
      <c r="C1508" s="7" t="n">
        <v>11</v>
      </c>
      <c r="D1508" s="7" t="n">
        <v>3</v>
      </c>
      <c r="E1508" s="7" t="n">
        <v>30</v>
      </c>
      <c r="F1508" s="7" t="n">
        <v>0</v>
      </c>
    </row>
    <row r="1509" spans="1:9">
      <c r="A1509" t="s">
        <v>4</v>
      </c>
      <c r="B1509" s="4" t="s">
        <v>5</v>
      </c>
      <c r="C1509" s="4" t="s">
        <v>14</v>
      </c>
      <c r="D1509" s="4" t="s">
        <v>14</v>
      </c>
      <c r="E1509" s="4" t="s">
        <v>20</v>
      </c>
      <c r="F1509" s="4" t="s">
        <v>20</v>
      </c>
      <c r="G1509" s="4" t="s">
        <v>20</v>
      </c>
      <c r="H1509" s="4" t="s">
        <v>10</v>
      </c>
    </row>
    <row r="1510" spans="1:9">
      <c r="A1510" t="n">
        <v>10922</v>
      </c>
      <c r="B1510" s="32" t="n">
        <v>45</v>
      </c>
      <c r="C1510" s="7" t="n">
        <v>2</v>
      </c>
      <c r="D1510" s="7" t="n">
        <v>3</v>
      </c>
      <c r="E1510" s="7" t="n">
        <v>0.159999996423721</v>
      </c>
      <c r="F1510" s="7" t="n">
        <v>-2.32999992370605</v>
      </c>
      <c r="G1510" s="7" t="n">
        <v>-175.25</v>
      </c>
      <c r="H1510" s="7" t="n">
        <v>20000</v>
      </c>
    </row>
    <row r="1511" spans="1:9">
      <c r="A1511" t="s">
        <v>4</v>
      </c>
      <c r="B1511" s="4" t="s">
        <v>5</v>
      </c>
      <c r="C1511" s="4" t="s">
        <v>14</v>
      </c>
      <c r="D1511" s="4" t="s">
        <v>14</v>
      </c>
      <c r="E1511" s="4" t="s">
        <v>20</v>
      </c>
      <c r="F1511" s="4" t="s">
        <v>20</v>
      </c>
      <c r="G1511" s="4" t="s">
        <v>20</v>
      </c>
      <c r="H1511" s="4" t="s">
        <v>10</v>
      </c>
      <c r="I1511" s="4" t="s">
        <v>14</v>
      </c>
    </row>
    <row r="1512" spans="1:9">
      <c r="A1512" t="n">
        <v>10939</v>
      </c>
      <c r="B1512" s="32" t="n">
        <v>45</v>
      </c>
      <c r="C1512" s="7" t="n">
        <v>4</v>
      </c>
      <c r="D1512" s="7" t="n">
        <v>3</v>
      </c>
      <c r="E1512" s="7" t="n">
        <v>335.589996337891</v>
      </c>
      <c r="F1512" s="7" t="n">
        <v>343.809997558594</v>
      </c>
      <c r="G1512" s="7" t="n">
        <v>24</v>
      </c>
      <c r="H1512" s="7" t="n">
        <v>20000</v>
      </c>
      <c r="I1512" s="7" t="n">
        <v>1</v>
      </c>
    </row>
    <row r="1513" spans="1:9">
      <c r="A1513" t="s">
        <v>4</v>
      </c>
      <c r="B1513" s="4" t="s">
        <v>5</v>
      </c>
      <c r="C1513" s="4" t="s">
        <v>14</v>
      </c>
      <c r="D1513" s="4" t="s">
        <v>14</v>
      </c>
      <c r="E1513" s="4" t="s">
        <v>20</v>
      </c>
      <c r="F1513" s="4" t="s">
        <v>10</v>
      </c>
    </row>
    <row r="1514" spans="1:9">
      <c r="A1514" t="n">
        <v>10957</v>
      </c>
      <c r="B1514" s="32" t="n">
        <v>45</v>
      </c>
      <c r="C1514" s="7" t="n">
        <v>5</v>
      </c>
      <c r="D1514" s="7" t="n">
        <v>3</v>
      </c>
      <c r="E1514" s="7" t="n">
        <v>1.79999995231628</v>
      </c>
      <c r="F1514" s="7" t="n">
        <v>20000</v>
      </c>
    </row>
    <row r="1515" spans="1:9">
      <c r="A1515" t="s">
        <v>4</v>
      </c>
      <c r="B1515" s="4" t="s">
        <v>5</v>
      </c>
      <c r="C1515" s="4" t="s">
        <v>14</v>
      </c>
      <c r="D1515" s="4" t="s">
        <v>10</v>
      </c>
    </row>
    <row r="1516" spans="1:9">
      <c r="A1516" t="n">
        <v>10966</v>
      </c>
      <c r="B1516" s="28" t="n">
        <v>58</v>
      </c>
      <c r="C1516" s="7" t="n">
        <v>255</v>
      </c>
      <c r="D1516" s="7" t="n">
        <v>0</v>
      </c>
    </row>
    <row r="1517" spans="1:9">
      <c r="A1517" t="s">
        <v>4</v>
      </c>
      <c r="B1517" s="4" t="s">
        <v>5</v>
      </c>
      <c r="C1517" s="4" t="s">
        <v>14</v>
      </c>
      <c r="D1517" s="4" t="s">
        <v>10</v>
      </c>
      <c r="E1517" s="4" t="s">
        <v>6</v>
      </c>
    </row>
    <row r="1518" spans="1:9">
      <c r="A1518" t="n">
        <v>10970</v>
      </c>
      <c r="B1518" s="47" t="n">
        <v>51</v>
      </c>
      <c r="C1518" s="7" t="n">
        <v>4</v>
      </c>
      <c r="D1518" s="7" t="n">
        <v>27</v>
      </c>
      <c r="E1518" s="7" t="s">
        <v>141</v>
      </c>
    </row>
    <row r="1519" spans="1:9">
      <c r="A1519" t="s">
        <v>4</v>
      </c>
      <c r="B1519" s="4" t="s">
        <v>5</v>
      </c>
      <c r="C1519" s="4" t="s">
        <v>10</v>
      </c>
    </row>
    <row r="1520" spans="1:9">
      <c r="A1520" t="n">
        <v>10984</v>
      </c>
      <c r="B1520" s="26" t="n">
        <v>16</v>
      </c>
      <c r="C1520" s="7" t="n">
        <v>0</v>
      </c>
    </row>
    <row r="1521" spans="1:9">
      <c r="A1521" t="s">
        <v>4</v>
      </c>
      <c r="B1521" s="4" t="s">
        <v>5</v>
      </c>
      <c r="C1521" s="4" t="s">
        <v>10</v>
      </c>
      <c r="D1521" s="4" t="s">
        <v>14</v>
      </c>
      <c r="E1521" s="4" t="s">
        <v>9</v>
      </c>
      <c r="F1521" s="4" t="s">
        <v>117</v>
      </c>
      <c r="G1521" s="4" t="s">
        <v>14</v>
      </c>
      <c r="H1521" s="4" t="s">
        <v>14</v>
      </c>
      <c r="I1521" s="4" t="s">
        <v>14</v>
      </c>
      <c r="J1521" s="4" t="s">
        <v>9</v>
      </c>
      <c r="K1521" s="4" t="s">
        <v>117</v>
      </c>
      <c r="L1521" s="4" t="s">
        <v>14</v>
      </c>
      <c r="M1521" s="4" t="s">
        <v>14</v>
      </c>
      <c r="N1521" s="4" t="s">
        <v>14</v>
      </c>
      <c r="O1521" s="4" t="s">
        <v>9</v>
      </c>
      <c r="P1521" s="4" t="s">
        <v>117</v>
      </c>
      <c r="Q1521" s="4" t="s">
        <v>14</v>
      </c>
      <c r="R1521" s="4" t="s">
        <v>14</v>
      </c>
      <c r="S1521" s="4" t="s">
        <v>14</v>
      </c>
      <c r="T1521" s="4" t="s">
        <v>9</v>
      </c>
      <c r="U1521" s="4" t="s">
        <v>117</v>
      </c>
      <c r="V1521" s="4" t="s">
        <v>14</v>
      </c>
      <c r="W1521" s="4" t="s">
        <v>14</v>
      </c>
    </row>
    <row r="1522" spans="1:9">
      <c r="A1522" t="n">
        <v>10987</v>
      </c>
      <c r="B1522" s="51" t="n">
        <v>26</v>
      </c>
      <c r="C1522" s="7" t="n">
        <v>27</v>
      </c>
      <c r="D1522" s="7" t="n">
        <v>17</v>
      </c>
      <c r="E1522" s="7" t="n">
        <v>31402</v>
      </c>
      <c r="F1522" s="7" t="s">
        <v>179</v>
      </c>
      <c r="G1522" s="7" t="n">
        <v>2</v>
      </c>
      <c r="H1522" s="7" t="n">
        <v>3</v>
      </c>
      <c r="I1522" s="7" t="n">
        <v>17</v>
      </c>
      <c r="J1522" s="7" t="n">
        <v>31403</v>
      </c>
      <c r="K1522" s="7" t="s">
        <v>180</v>
      </c>
      <c r="L1522" s="7" t="n">
        <v>2</v>
      </c>
      <c r="M1522" s="7" t="n">
        <v>3</v>
      </c>
      <c r="N1522" s="7" t="n">
        <v>17</v>
      </c>
      <c r="O1522" s="7" t="n">
        <v>31404</v>
      </c>
      <c r="P1522" s="7" t="s">
        <v>181</v>
      </c>
      <c r="Q1522" s="7" t="n">
        <v>2</v>
      </c>
      <c r="R1522" s="7" t="n">
        <v>3</v>
      </c>
      <c r="S1522" s="7" t="n">
        <v>17</v>
      </c>
      <c r="T1522" s="7" t="n">
        <v>31405</v>
      </c>
      <c r="U1522" s="7" t="s">
        <v>182</v>
      </c>
      <c r="V1522" s="7" t="n">
        <v>2</v>
      </c>
      <c r="W1522" s="7" t="n">
        <v>0</v>
      </c>
    </row>
    <row r="1523" spans="1:9">
      <c r="A1523" t="s">
        <v>4</v>
      </c>
      <c r="B1523" s="4" t="s">
        <v>5</v>
      </c>
    </row>
    <row r="1524" spans="1:9">
      <c r="A1524" t="n">
        <v>11295</v>
      </c>
      <c r="B1524" s="52" t="n">
        <v>28</v>
      </c>
    </row>
    <row r="1525" spans="1:9">
      <c r="A1525" t="s">
        <v>4</v>
      </c>
      <c r="B1525" s="4" t="s">
        <v>5</v>
      </c>
      <c r="C1525" s="4" t="s">
        <v>10</v>
      </c>
      <c r="D1525" s="4" t="s">
        <v>14</v>
      </c>
    </row>
    <row r="1526" spans="1:9">
      <c r="A1526" t="n">
        <v>11296</v>
      </c>
      <c r="B1526" s="53" t="n">
        <v>89</v>
      </c>
      <c r="C1526" s="7" t="n">
        <v>65533</v>
      </c>
      <c r="D1526" s="7" t="n">
        <v>1</v>
      </c>
    </row>
    <row r="1527" spans="1:9">
      <c r="A1527" t="s">
        <v>4</v>
      </c>
      <c r="B1527" s="4" t="s">
        <v>5</v>
      </c>
      <c r="C1527" s="4" t="s">
        <v>14</v>
      </c>
      <c r="D1527" s="4" t="s">
        <v>10</v>
      </c>
      <c r="E1527" s="4" t="s">
        <v>10</v>
      </c>
      <c r="F1527" s="4" t="s">
        <v>14</v>
      </c>
    </row>
    <row r="1528" spans="1:9">
      <c r="A1528" t="n">
        <v>11300</v>
      </c>
      <c r="B1528" s="55" t="n">
        <v>25</v>
      </c>
      <c r="C1528" s="7" t="n">
        <v>1</v>
      </c>
      <c r="D1528" s="7" t="n">
        <v>260</v>
      </c>
      <c r="E1528" s="7" t="n">
        <v>640</v>
      </c>
      <c r="F1528" s="7" t="n">
        <v>2</v>
      </c>
    </row>
    <row r="1529" spans="1:9">
      <c r="A1529" t="s">
        <v>4</v>
      </c>
      <c r="B1529" s="4" t="s">
        <v>5</v>
      </c>
      <c r="C1529" s="4" t="s">
        <v>14</v>
      </c>
      <c r="D1529" s="4" t="s">
        <v>10</v>
      </c>
      <c r="E1529" s="4" t="s">
        <v>6</v>
      </c>
    </row>
    <row r="1530" spans="1:9">
      <c r="A1530" t="n">
        <v>11307</v>
      </c>
      <c r="B1530" s="47" t="n">
        <v>51</v>
      </c>
      <c r="C1530" s="7" t="n">
        <v>4</v>
      </c>
      <c r="D1530" s="7" t="n">
        <v>0</v>
      </c>
      <c r="E1530" s="7" t="s">
        <v>183</v>
      </c>
    </row>
    <row r="1531" spans="1:9">
      <c r="A1531" t="s">
        <v>4</v>
      </c>
      <c r="B1531" s="4" t="s">
        <v>5</v>
      </c>
      <c r="C1531" s="4" t="s">
        <v>10</v>
      </c>
    </row>
    <row r="1532" spans="1:9">
      <c r="A1532" t="n">
        <v>11321</v>
      </c>
      <c r="B1532" s="26" t="n">
        <v>16</v>
      </c>
      <c r="C1532" s="7" t="n">
        <v>0</v>
      </c>
    </row>
    <row r="1533" spans="1:9">
      <c r="A1533" t="s">
        <v>4</v>
      </c>
      <c r="B1533" s="4" t="s">
        <v>5</v>
      </c>
      <c r="C1533" s="4" t="s">
        <v>10</v>
      </c>
      <c r="D1533" s="4" t="s">
        <v>14</v>
      </c>
      <c r="E1533" s="4" t="s">
        <v>9</v>
      </c>
      <c r="F1533" s="4" t="s">
        <v>117</v>
      </c>
      <c r="G1533" s="4" t="s">
        <v>14</v>
      </c>
      <c r="H1533" s="4" t="s">
        <v>14</v>
      </c>
    </row>
    <row r="1534" spans="1:9">
      <c r="A1534" t="n">
        <v>11324</v>
      </c>
      <c r="B1534" s="51" t="n">
        <v>26</v>
      </c>
      <c r="C1534" s="7" t="n">
        <v>0</v>
      </c>
      <c r="D1534" s="7" t="n">
        <v>17</v>
      </c>
      <c r="E1534" s="7" t="n">
        <v>53959</v>
      </c>
      <c r="F1534" s="7" t="s">
        <v>184</v>
      </c>
      <c r="G1534" s="7" t="n">
        <v>2</v>
      </c>
      <c r="H1534" s="7" t="n">
        <v>0</v>
      </c>
    </row>
    <row r="1535" spans="1:9">
      <c r="A1535" t="s">
        <v>4</v>
      </c>
      <c r="B1535" s="4" t="s">
        <v>5</v>
      </c>
    </row>
    <row r="1536" spans="1:9">
      <c r="A1536" t="n">
        <v>11345</v>
      </c>
      <c r="B1536" s="52" t="n">
        <v>28</v>
      </c>
    </row>
    <row r="1537" spans="1:23">
      <c r="A1537" t="s">
        <v>4</v>
      </c>
      <c r="B1537" s="4" t="s">
        <v>5</v>
      </c>
      <c r="C1537" s="4" t="s">
        <v>10</v>
      </c>
      <c r="D1537" s="4" t="s">
        <v>14</v>
      </c>
    </row>
    <row r="1538" spans="1:23">
      <c r="A1538" t="n">
        <v>11346</v>
      </c>
      <c r="B1538" s="53" t="n">
        <v>89</v>
      </c>
      <c r="C1538" s="7" t="n">
        <v>65533</v>
      </c>
      <c r="D1538" s="7" t="n">
        <v>1</v>
      </c>
    </row>
    <row r="1539" spans="1:23">
      <c r="A1539" t="s">
        <v>4</v>
      </c>
      <c r="B1539" s="4" t="s">
        <v>5</v>
      </c>
      <c r="C1539" s="4" t="s">
        <v>14</v>
      </c>
      <c r="D1539" s="4" t="s">
        <v>10</v>
      </c>
      <c r="E1539" s="4" t="s">
        <v>10</v>
      </c>
      <c r="F1539" s="4" t="s">
        <v>14</v>
      </c>
    </row>
    <row r="1540" spans="1:23">
      <c r="A1540" t="n">
        <v>11350</v>
      </c>
      <c r="B1540" s="55" t="n">
        <v>25</v>
      </c>
      <c r="C1540" s="7" t="n">
        <v>1</v>
      </c>
      <c r="D1540" s="7" t="n">
        <v>65535</v>
      </c>
      <c r="E1540" s="7" t="n">
        <v>65535</v>
      </c>
      <c r="F1540" s="7" t="n">
        <v>0</v>
      </c>
    </row>
    <row r="1541" spans="1:23">
      <c r="A1541" t="s">
        <v>4</v>
      </c>
      <c r="B1541" s="4" t="s">
        <v>5</v>
      </c>
      <c r="C1541" s="4" t="s">
        <v>14</v>
      </c>
      <c r="D1541" s="41" t="s">
        <v>92</v>
      </c>
      <c r="E1541" s="4" t="s">
        <v>5</v>
      </c>
      <c r="F1541" s="4" t="s">
        <v>14</v>
      </c>
      <c r="G1541" s="4" t="s">
        <v>10</v>
      </c>
      <c r="H1541" s="41" t="s">
        <v>93</v>
      </c>
      <c r="I1541" s="4" t="s">
        <v>14</v>
      </c>
      <c r="J1541" s="4" t="s">
        <v>21</v>
      </c>
    </row>
    <row r="1542" spans="1:23">
      <c r="A1542" t="n">
        <v>11357</v>
      </c>
      <c r="B1542" s="11" t="n">
        <v>5</v>
      </c>
      <c r="C1542" s="7" t="n">
        <v>28</v>
      </c>
      <c r="D1542" s="41" t="s">
        <v>3</v>
      </c>
      <c r="E1542" s="31" t="n">
        <v>64</v>
      </c>
      <c r="F1542" s="7" t="n">
        <v>5</v>
      </c>
      <c r="G1542" s="7" t="n">
        <v>9</v>
      </c>
      <c r="H1542" s="41" t="s">
        <v>3</v>
      </c>
      <c r="I1542" s="7" t="n">
        <v>1</v>
      </c>
      <c r="J1542" s="12" t="n">
        <f t="normal" ca="1">A1558</f>
        <v>0</v>
      </c>
    </row>
    <row r="1543" spans="1:23">
      <c r="A1543" t="s">
        <v>4</v>
      </c>
      <c r="B1543" s="4" t="s">
        <v>5</v>
      </c>
      <c r="C1543" s="4" t="s">
        <v>14</v>
      </c>
      <c r="D1543" s="4" t="s">
        <v>10</v>
      </c>
      <c r="E1543" s="4" t="s">
        <v>10</v>
      </c>
      <c r="F1543" s="4" t="s">
        <v>14</v>
      </c>
    </row>
    <row r="1544" spans="1:23">
      <c r="A1544" t="n">
        <v>11368</v>
      </c>
      <c r="B1544" s="55" t="n">
        <v>25</v>
      </c>
      <c r="C1544" s="7" t="n">
        <v>1</v>
      </c>
      <c r="D1544" s="7" t="n">
        <v>60</v>
      </c>
      <c r="E1544" s="7" t="n">
        <v>640</v>
      </c>
      <c r="F1544" s="7" t="n">
        <v>2</v>
      </c>
    </row>
    <row r="1545" spans="1:23">
      <c r="A1545" t="s">
        <v>4</v>
      </c>
      <c r="B1545" s="4" t="s">
        <v>5</v>
      </c>
      <c r="C1545" s="4" t="s">
        <v>14</v>
      </c>
      <c r="D1545" s="4" t="s">
        <v>10</v>
      </c>
      <c r="E1545" s="4" t="s">
        <v>6</v>
      </c>
    </row>
    <row r="1546" spans="1:23">
      <c r="A1546" t="n">
        <v>11375</v>
      </c>
      <c r="B1546" s="47" t="n">
        <v>51</v>
      </c>
      <c r="C1546" s="7" t="n">
        <v>4</v>
      </c>
      <c r="D1546" s="7" t="n">
        <v>9</v>
      </c>
      <c r="E1546" s="7" t="s">
        <v>161</v>
      </c>
    </row>
    <row r="1547" spans="1:23">
      <c r="A1547" t="s">
        <v>4</v>
      </c>
      <c r="B1547" s="4" t="s">
        <v>5</v>
      </c>
      <c r="C1547" s="4" t="s">
        <v>10</v>
      </c>
    </row>
    <row r="1548" spans="1:23">
      <c r="A1548" t="n">
        <v>11388</v>
      </c>
      <c r="B1548" s="26" t="n">
        <v>16</v>
      </c>
      <c r="C1548" s="7" t="n">
        <v>0</v>
      </c>
    </row>
    <row r="1549" spans="1:23">
      <c r="A1549" t="s">
        <v>4</v>
      </c>
      <c r="B1549" s="4" t="s">
        <v>5</v>
      </c>
      <c r="C1549" s="4" t="s">
        <v>10</v>
      </c>
      <c r="D1549" s="4" t="s">
        <v>14</v>
      </c>
      <c r="E1549" s="4" t="s">
        <v>9</v>
      </c>
      <c r="F1549" s="4" t="s">
        <v>117</v>
      </c>
      <c r="G1549" s="4" t="s">
        <v>14</v>
      </c>
      <c r="H1549" s="4" t="s">
        <v>14</v>
      </c>
    </row>
    <row r="1550" spans="1:23">
      <c r="A1550" t="n">
        <v>11391</v>
      </c>
      <c r="B1550" s="51" t="n">
        <v>26</v>
      </c>
      <c r="C1550" s="7" t="n">
        <v>9</v>
      </c>
      <c r="D1550" s="7" t="n">
        <v>17</v>
      </c>
      <c r="E1550" s="7" t="n">
        <v>5404</v>
      </c>
      <c r="F1550" s="7" t="s">
        <v>185</v>
      </c>
      <c r="G1550" s="7" t="n">
        <v>2</v>
      </c>
      <c r="H1550" s="7" t="n">
        <v>0</v>
      </c>
    </row>
    <row r="1551" spans="1:23">
      <c r="A1551" t="s">
        <v>4</v>
      </c>
      <c r="B1551" s="4" t="s">
        <v>5</v>
      </c>
    </row>
    <row r="1552" spans="1:23">
      <c r="A1552" t="n">
        <v>11419</v>
      </c>
      <c r="B1552" s="52" t="n">
        <v>28</v>
      </c>
    </row>
    <row r="1553" spans="1:10">
      <c r="A1553" t="s">
        <v>4</v>
      </c>
      <c r="B1553" s="4" t="s">
        <v>5</v>
      </c>
      <c r="C1553" s="4" t="s">
        <v>10</v>
      </c>
      <c r="D1553" s="4" t="s">
        <v>14</v>
      </c>
    </row>
    <row r="1554" spans="1:10">
      <c r="A1554" t="n">
        <v>11420</v>
      </c>
      <c r="B1554" s="53" t="n">
        <v>89</v>
      </c>
      <c r="C1554" s="7" t="n">
        <v>65533</v>
      </c>
      <c r="D1554" s="7" t="n">
        <v>1</v>
      </c>
    </row>
    <row r="1555" spans="1:10">
      <c r="A1555" t="s">
        <v>4</v>
      </c>
      <c r="B1555" s="4" t="s">
        <v>5</v>
      </c>
      <c r="C1555" s="4" t="s">
        <v>14</v>
      </c>
      <c r="D1555" s="4" t="s">
        <v>10</v>
      </c>
      <c r="E1555" s="4" t="s">
        <v>10</v>
      </c>
      <c r="F1555" s="4" t="s">
        <v>14</v>
      </c>
    </row>
    <row r="1556" spans="1:10">
      <c r="A1556" t="n">
        <v>11424</v>
      </c>
      <c r="B1556" s="55" t="n">
        <v>25</v>
      </c>
      <c r="C1556" s="7" t="n">
        <v>1</v>
      </c>
      <c r="D1556" s="7" t="n">
        <v>65535</v>
      </c>
      <c r="E1556" s="7" t="n">
        <v>65535</v>
      </c>
      <c r="F1556" s="7" t="n">
        <v>0</v>
      </c>
    </row>
    <row r="1557" spans="1:10">
      <c r="A1557" t="s">
        <v>4</v>
      </c>
      <c r="B1557" s="4" t="s">
        <v>5</v>
      </c>
      <c r="C1557" s="4" t="s">
        <v>14</v>
      </c>
      <c r="D1557" s="41" t="s">
        <v>92</v>
      </c>
      <c r="E1557" s="4" t="s">
        <v>5</v>
      </c>
      <c r="F1557" s="4" t="s">
        <v>14</v>
      </c>
      <c r="G1557" s="4" t="s">
        <v>10</v>
      </c>
      <c r="H1557" s="41" t="s">
        <v>93</v>
      </c>
      <c r="I1557" s="4" t="s">
        <v>14</v>
      </c>
      <c r="J1557" s="4" t="s">
        <v>21</v>
      </c>
    </row>
    <row r="1558" spans="1:10">
      <c r="A1558" t="n">
        <v>11431</v>
      </c>
      <c r="B1558" s="11" t="n">
        <v>5</v>
      </c>
      <c r="C1558" s="7" t="n">
        <v>28</v>
      </c>
      <c r="D1558" s="41" t="s">
        <v>3</v>
      </c>
      <c r="E1558" s="31" t="n">
        <v>64</v>
      </c>
      <c r="F1558" s="7" t="n">
        <v>5</v>
      </c>
      <c r="G1558" s="7" t="n">
        <v>7</v>
      </c>
      <c r="H1558" s="41" t="s">
        <v>3</v>
      </c>
      <c r="I1558" s="7" t="n">
        <v>1</v>
      </c>
      <c r="J1558" s="12" t="n">
        <f t="normal" ca="1">A1574</f>
        <v>0</v>
      </c>
    </row>
    <row r="1559" spans="1:10">
      <c r="A1559" t="s">
        <v>4</v>
      </c>
      <c r="B1559" s="4" t="s">
        <v>5</v>
      </c>
      <c r="C1559" s="4" t="s">
        <v>14</v>
      </c>
      <c r="D1559" s="4" t="s">
        <v>10</v>
      </c>
      <c r="E1559" s="4" t="s">
        <v>10</v>
      </c>
      <c r="F1559" s="4" t="s">
        <v>14</v>
      </c>
    </row>
    <row r="1560" spans="1:10">
      <c r="A1560" t="n">
        <v>11442</v>
      </c>
      <c r="B1560" s="55" t="n">
        <v>25</v>
      </c>
      <c r="C1560" s="7" t="n">
        <v>1</v>
      </c>
      <c r="D1560" s="7" t="n">
        <v>260</v>
      </c>
      <c r="E1560" s="7" t="n">
        <v>640</v>
      </c>
      <c r="F1560" s="7" t="n">
        <v>1</v>
      </c>
    </row>
    <row r="1561" spans="1:10">
      <c r="A1561" t="s">
        <v>4</v>
      </c>
      <c r="B1561" s="4" t="s">
        <v>5</v>
      </c>
      <c r="C1561" s="4" t="s">
        <v>14</v>
      </c>
      <c r="D1561" s="4" t="s">
        <v>10</v>
      </c>
      <c r="E1561" s="4" t="s">
        <v>6</v>
      </c>
    </row>
    <row r="1562" spans="1:10">
      <c r="A1562" t="n">
        <v>11449</v>
      </c>
      <c r="B1562" s="47" t="n">
        <v>51</v>
      </c>
      <c r="C1562" s="7" t="n">
        <v>4</v>
      </c>
      <c r="D1562" s="7" t="n">
        <v>7</v>
      </c>
      <c r="E1562" s="7" t="s">
        <v>145</v>
      </c>
    </row>
    <row r="1563" spans="1:10">
      <c r="A1563" t="s">
        <v>4</v>
      </c>
      <c r="B1563" s="4" t="s">
        <v>5</v>
      </c>
      <c r="C1563" s="4" t="s">
        <v>10</v>
      </c>
    </row>
    <row r="1564" spans="1:10">
      <c r="A1564" t="n">
        <v>11463</v>
      </c>
      <c r="B1564" s="26" t="n">
        <v>16</v>
      </c>
      <c r="C1564" s="7" t="n">
        <v>0</v>
      </c>
    </row>
    <row r="1565" spans="1:10">
      <c r="A1565" t="s">
        <v>4</v>
      </c>
      <c r="B1565" s="4" t="s">
        <v>5</v>
      </c>
      <c r="C1565" s="4" t="s">
        <v>10</v>
      </c>
      <c r="D1565" s="4" t="s">
        <v>14</v>
      </c>
      <c r="E1565" s="4" t="s">
        <v>9</v>
      </c>
      <c r="F1565" s="4" t="s">
        <v>117</v>
      </c>
      <c r="G1565" s="4" t="s">
        <v>14</v>
      </c>
      <c r="H1565" s="4" t="s">
        <v>14</v>
      </c>
    </row>
    <row r="1566" spans="1:10">
      <c r="A1566" t="n">
        <v>11466</v>
      </c>
      <c r="B1566" s="51" t="n">
        <v>26</v>
      </c>
      <c r="C1566" s="7" t="n">
        <v>7</v>
      </c>
      <c r="D1566" s="7" t="n">
        <v>17</v>
      </c>
      <c r="E1566" s="7" t="n">
        <v>4469</v>
      </c>
      <c r="F1566" s="7" t="s">
        <v>186</v>
      </c>
      <c r="G1566" s="7" t="n">
        <v>2</v>
      </c>
      <c r="H1566" s="7" t="n">
        <v>0</v>
      </c>
    </row>
    <row r="1567" spans="1:10">
      <c r="A1567" t="s">
        <v>4</v>
      </c>
      <c r="B1567" s="4" t="s">
        <v>5</v>
      </c>
    </row>
    <row r="1568" spans="1:10">
      <c r="A1568" t="n">
        <v>11496</v>
      </c>
      <c r="B1568" s="52" t="n">
        <v>28</v>
      </c>
    </row>
    <row r="1569" spans="1:10">
      <c r="A1569" t="s">
        <v>4</v>
      </c>
      <c r="B1569" s="4" t="s">
        <v>5</v>
      </c>
      <c r="C1569" s="4" t="s">
        <v>10</v>
      </c>
      <c r="D1569" s="4" t="s">
        <v>14</v>
      </c>
    </row>
    <row r="1570" spans="1:10">
      <c r="A1570" t="n">
        <v>11497</v>
      </c>
      <c r="B1570" s="53" t="n">
        <v>89</v>
      </c>
      <c r="C1570" s="7" t="n">
        <v>65533</v>
      </c>
      <c r="D1570" s="7" t="n">
        <v>1</v>
      </c>
    </row>
    <row r="1571" spans="1:10">
      <c r="A1571" t="s">
        <v>4</v>
      </c>
      <c r="B1571" s="4" t="s">
        <v>5</v>
      </c>
      <c r="C1571" s="4" t="s">
        <v>14</v>
      </c>
      <c r="D1571" s="4" t="s">
        <v>10</v>
      </c>
      <c r="E1571" s="4" t="s">
        <v>10</v>
      </c>
      <c r="F1571" s="4" t="s">
        <v>14</v>
      </c>
    </row>
    <row r="1572" spans="1:10">
      <c r="A1572" t="n">
        <v>11501</v>
      </c>
      <c r="B1572" s="55" t="n">
        <v>25</v>
      </c>
      <c r="C1572" s="7" t="n">
        <v>1</v>
      </c>
      <c r="D1572" s="7" t="n">
        <v>65535</v>
      </c>
      <c r="E1572" s="7" t="n">
        <v>65535</v>
      </c>
      <c r="F1572" s="7" t="n">
        <v>0</v>
      </c>
    </row>
    <row r="1573" spans="1:10">
      <c r="A1573" t="s">
        <v>4</v>
      </c>
      <c r="B1573" s="4" t="s">
        <v>5</v>
      </c>
      <c r="C1573" s="4" t="s">
        <v>14</v>
      </c>
      <c r="D1573" s="4" t="s">
        <v>10</v>
      </c>
      <c r="E1573" s="4" t="s">
        <v>10</v>
      </c>
      <c r="F1573" s="4" t="s">
        <v>14</v>
      </c>
    </row>
    <row r="1574" spans="1:10">
      <c r="A1574" t="n">
        <v>11508</v>
      </c>
      <c r="B1574" s="55" t="n">
        <v>25</v>
      </c>
      <c r="C1574" s="7" t="n">
        <v>1</v>
      </c>
      <c r="D1574" s="7" t="n">
        <v>260</v>
      </c>
      <c r="E1574" s="7" t="n">
        <v>640</v>
      </c>
      <c r="F1574" s="7" t="n">
        <v>1</v>
      </c>
    </row>
    <row r="1575" spans="1:10">
      <c r="A1575" t="s">
        <v>4</v>
      </c>
      <c r="B1575" s="4" t="s">
        <v>5</v>
      </c>
      <c r="C1575" s="4" t="s">
        <v>14</v>
      </c>
      <c r="D1575" s="4" t="s">
        <v>10</v>
      </c>
      <c r="E1575" s="4" t="s">
        <v>6</v>
      </c>
    </row>
    <row r="1576" spans="1:10">
      <c r="A1576" t="n">
        <v>11515</v>
      </c>
      <c r="B1576" s="47" t="n">
        <v>51</v>
      </c>
      <c r="C1576" s="7" t="n">
        <v>4</v>
      </c>
      <c r="D1576" s="7" t="n">
        <v>7032</v>
      </c>
      <c r="E1576" s="7" t="s">
        <v>133</v>
      </c>
    </row>
    <row r="1577" spans="1:10">
      <c r="A1577" t="s">
        <v>4</v>
      </c>
      <c r="B1577" s="4" t="s">
        <v>5</v>
      </c>
      <c r="C1577" s="4" t="s">
        <v>10</v>
      </c>
    </row>
    <row r="1578" spans="1:10">
      <c r="A1578" t="n">
        <v>11529</v>
      </c>
      <c r="B1578" s="26" t="n">
        <v>16</v>
      </c>
      <c r="C1578" s="7" t="n">
        <v>0</v>
      </c>
    </row>
    <row r="1579" spans="1:10">
      <c r="A1579" t="s">
        <v>4</v>
      </c>
      <c r="B1579" s="4" t="s">
        <v>5</v>
      </c>
      <c r="C1579" s="4" t="s">
        <v>10</v>
      </c>
      <c r="D1579" s="4" t="s">
        <v>14</v>
      </c>
      <c r="E1579" s="4" t="s">
        <v>9</v>
      </c>
      <c r="F1579" s="4" t="s">
        <v>117</v>
      </c>
      <c r="G1579" s="4" t="s">
        <v>14</v>
      </c>
      <c r="H1579" s="4" t="s">
        <v>14</v>
      </c>
      <c r="I1579" s="4" t="s">
        <v>14</v>
      </c>
      <c r="J1579" s="4" t="s">
        <v>9</v>
      </c>
      <c r="K1579" s="4" t="s">
        <v>117</v>
      </c>
      <c r="L1579" s="4" t="s">
        <v>14</v>
      </c>
      <c r="M1579" s="4" t="s">
        <v>14</v>
      </c>
    </row>
    <row r="1580" spans="1:10">
      <c r="A1580" t="n">
        <v>11532</v>
      </c>
      <c r="B1580" s="51" t="n">
        <v>26</v>
      </c>
      <c r="C1580" s="7" t="n">
        <v>7032</v>
      </c>
      <c r="D1580" s="7" t="n">
        <v>17</v>
      </c>
      <c r="E1580" s="7" t="n">
        <v>18513</v>
      </c>
      <c r="F1580" s="7" t="s">
        <v>187</v>
      </c>
      <c r="G1580" s="7" t="n">
        <v>2</v>
      </c>
      <c r="H1580" s="7" t="n">
        <v>3</v>
      </c>
      <c r="I1580" s="7" t="n">
        <v>17</v>
      </c>
      <c r="J1580" s="7" t="n">
        <v>18514</v>
      </c>
      <c r="K1580" s="7" t="s">
        <v>188</v>
      </c>
      <c r="L1580" s="7" t="n">
        <v>2</v>
      </c>
      <c r="M1580" s="7" t="n">
        <v>0</v>
      </c>
    </row>
    <row r="1581" spans="1:10">
      <c r="A1581" t="s">
        <v>4</v>
      </c>
      <c r="B1581" s="4" t="s">
        <v>5</v>
      </c>
    </row>
    <row r="1582" spans="1:10">
      <c r="A1582" t="n">
        <v>11677</v>
      </c>
      <c r="B1582" s="52" t="n">
        <v>28</v>
      </c>
    </row>
    <row r="1583" spans="1:10">
      <c r="A1583" t="s">
        <v>4</v>
      </c>
      <c r="B1583" s="4" t="s">
        <v>5</v>
      </c>
      <c r="C1583" s="4" t="s">
        <v>10</v>
      </c>
      <c r="D1583" s="4" t="s">
        <v>14</v>
      </c>
    </row>
    <row r="1584" spans="1:10">
      <c r="A1584" t="n">
        <v>11678</v>
      </c>
      <c r="B1584" s="53" t="n">
        <v>89</v>
      </c>
      <c r="C1584" s="7" t="n">
        <v>65533</v>
      </c>
      <c r="D1584" s="7" t="n">
        <v>1</v>
      </c>
    </row>
    <row r="1585" spans="1:13">
      <c r="A1585" t="s">
        <v>4</v>
      </c>
      <c r="B1585" s="4" t="s">
        <v>5</v>
      </c>
      <c r="C1585" s="4" t="s">
        <v>14</v>
      </c>
      <c r="D1585" s="4" t="s">
        <v>10</v>
      </c>
      <c r="E1585" s="4" t="s">
        <v>10</v>
      </c>
      <c r="F1585" s="4" t="s">
        <v>14</v>
      </c>
    </row>
    <row r="1586" spans="1:13">
      <c r="A1586" t="n">
        <v>11682</v>
      </c>
      <c r="B1586" s="55" t="n">
        <v>25</v>
      </c>
      <c r="C1586" s="7" t="n">
        <v>1</v>
      </c>
      <c r="D1586" s="7" t="n">
        <v>260</v>
      </c>
      <c r="E1586" s="7" t="n">
        <v>640</v>
      </c>
      <c r="F1586" s="7" t="n">
        <v>2</v>
      </c>
    </row>
    <row r="1587" spans="1:13">
      <c r="A1587" t="s">
        <v>4</v>
      </c>
      <c r="B1587" s="4" t="s">
        <v>5</v>
      </c>
      <c r="C1587" s="4" t="s">
        <v>14</v>
      </c>
      <c r="D1587" s="4" t="s">
        <v>10</v>
      </c>
      <c r="E1587" s="4" t="s">
        <v>6</v>
      </c>
    </row>
    <row r="1588" spans="1:13">
      <c r="A1588" t="n">
        <v>11689</v>
      </c>
      <c r="B1588" s="47" t="n">
        <v>51</v>
      </c>
      <c r="C1588" s="7" t="n">
        <v>4</v>
      </c>
      <c r="D1588" s="7" t="n">
        <v>0</v>
      </c>
      <c r="E1588" s="7" t="s">
        <v>133</v>
      </c>
    </row>
    <row r="1589" spans="1:13">
      <c r="A1589" t="s">
        <v>4</v>
      </c>
      <c r="B1589" s="4" t="s">
        <v>5</v>
      </c>
      <c r="C1589" s="4" t="s">
        <v>10</v>
      </c>
    </row>
    <row r="1590" spans="1:13">
      <c r="A1590" t="n">
        <v>11703</v>
      </c>
      <c r="B1590" s="26" t="n">
        <v>16</v>
      </c>
      <c r="C1590" s="7" t="n">
        <v>0</v>
      </c>
    </row>
    <row r="1591" spans="1:13">
      <c r="A1591" t="s">
        <v>4</v>
      </c>
      <c r="B1591" s="4" t="s">
        <v>5</v>
      </c>
      <c r="C1591" s="4" t="s">
        <v>10</v>
      </c>
      <c r="D1591" s="4" t="s">
        <v>14</v>
      </c>
      <c r="E1591" s="4" t="s">
        <v>9</v>
      </c>
      <c r="F1591" s="4" t="s">
        <v>117</v>
      </c>
      <c r="G1591" s="4" t="s">
        <v>14</v>
      </c>
      <c r="H1591" s="4" t="s">
        <v>14</v>
      </c>
    </row>
    <row r="1592" spans="1:13">
      <c r="A1592" t="n">
        <v>11706</v>
      </c>
      <c r="B1592" s="51" t="n">
        <v>26</v>
      </c>
      <c r="C1592" s="7" t="n">
        <v>0</v>
      </c>
      <c r="D1592" s="7" t="n">
        <v>17</v>
      </c>
      <c r="E1592" s="7" t="n">
        <v>53067</v>
      </c>
      <c r="F1592" s="7" t="s">
        <v>189</v>
      </c>
      <c r="G1592" s="7" t="n">
        <v>2</v>
      </c>
      <c r="H1592" s="7" t="n">
        <v>0</v>
      </c>
    </row>
    <row r="1593" spans="1:13">
      <c r="A1593" t="s">
        <v>4</v>
      </c>
      <c r="B1593" s="4" t="s">
        <v>5</v>
      </c>
    </row>
    <row r="1594" spans="1:13">
      <c r="A1594" t="n">
        <v>11736</v>
      </c>
      <c r="B1594" s="52" t="n">
        <v>28</v>
      </c>
    </row>
    <row r="1595" spans="1:13">
      <c r="A1595" t="s">
        <v>4</v>
      </c>
      <c r="B1595" s="4" t="s">
        <v>5</v>
      </c>
      <c r="C1595" s="4" t="s">
        <v>10</v>
      </c>
      <c r="D1595" s="4" t="s">
        <v>14</v>
      </c>
    </row>
    <row r="1596" spans="1:13">
      <c r="A1596" t="n">
        <v>11737</v>
      </c>
      <c r="B1596" s="53" t="n">
        <v>89</v>
      </c>
      <c r="C1596" s="7" t="n">
        <v>65533</v>
      </c>
      <c r="D1596" s="7" t="n">
        <v>1</v>
      </c>
    </row>
    <row r="1597" spans="1:13">
      <c r="A1597" t="s">
        <v>4</v>
      </c>
      <c r="B1597" s="4" t="s">
        <v>5</v>
      </c>
      <c r="C1597" s="4" t="s">
        <v>14</v>
      </c>
      <c r="D1597" s="4" t="s">
        <v>10</v>
      </c>
      <c r="E1597" s="4" t="s">
        <v>10</v>
      </c>
      <c r="F1597" s="4" t="s">
        <v>14</v>
      </c>
    </row>
    <row r="1598" spans="1:13">
      <c r="A1598" t="n">
        <v>11741</v>
      </c>
      <c r="B1598" s="55" t="n">
        <v>25</v>
      </c>
      <c r="C1598" s="7" t="n">
        <v>1</v>
      </c>
      <c r="D1598" s="7" t="n">
        <v>65535</v>
      </c>
      <c r="E1598" s="7" t="n">
        <v>65535</v>
      </c>
      <c r="F1598" s="7" t="n">
        <v>0</v>
      </c>
    </row>
    <row r="1599" spans="1:13">
      <c r="A1599" t="s">
        <v>4</v>
      </c>
      <c r="B1599" s="4" t="s">
        <v>5</v>
      </c>
      <c r="C1599" s="4" t="s">
        <v>14</v>
      </c>
      <c r="D1599" s="4" t="s">
        <v>10</v>
      </c>
      <c r="E1599" s="4" t="s">
        <v>6</v>
      </c>
      <c r="F1599" s="4" t="s">
        <v>6</v>
      </c>
      <c r="G1599" s="4" t="s">
        <v>6</v>
      </c>
      <c r="H1599" s="4" t="s">
        <v>6</v>
      </c>
    </row>
    <row r="1600" spans="1:13">
      <c r="A1600" t="n">
        <v>11748</v>
      </c>
      <c r="B1600" s="47" t="n">
        <v>51</v>
      </c>
      <c r="C1600" s="7" t="n">
        <v>3</v>
      </c>
      <c r="D1600" s="7" t="n">
        <v>61440</v>
      </c>
      <c r="E1600" s="7" t="s">
        <v>112</v>
      </c>
      <c r="F1600" s="7" t="s">
        <v>113</v>
      </c>
      <c r="G1600" s="7" t="s">
        <v>114</v>
      </c>
      <c r="H1600" s="7" t="s">
        <v>115</v>
      </c>
    </row>
    <row r="1601" spans="1:8">
      <c r="A1601" t="s">
        <v>4</v>
      </c>
      <c r="B1601" s="4" t="s">
        <v>5</v>
      </c>
      <c r="C1601" s="4" t="s">
        <v>14</v>
      </c>
      <c r="D1601" s="4" t="s">
        <v>10</v>
      </c>
      <c r="E1601" s="4" t="s">
        <v>6</v>
      </c>
      <c r="F1601" s="4" t="s">
        <v>6</v>
      </c>
      <c r="G1601" s="4" t="s">
        <v>6</v>
      </c>
      <c r="H1601" s="4" t="s">
        <v>6</v>
      </c>
    </row>
    <row r="1602" spans="1:8">
      <c r="A1602" t="n">
        <v>11761</v>
      </c>
      <c r="B1602" s="47" t="n">
        <v>51</v>
      </c>
      <c r="C1602" s="7" t="n">
        <v>3</v>
      </c>
      <c r="D1602" s="7" t="n">
        <v>61441</v>
      </c>
      <c r="E1602" s="7" t="s">
        <v>112</v>
      </c>
      <c r="F1602" s="7" t="s">
        <v>113</v>
      </c>
      <c r="G1602" s="7" t="s">
        <v>114</v>
      </c>
      <c r="H1602" s="7" t="s">
        <v>115</v>
      </c>
    </row>
    <row r="1603" spans="1:8">
      <c r="A1603" t="s">
        <v>4</v>
      </c>
      <c r="B1603" s="4" t="s">
        <v>5</v>
      </c>
      <c r="C1603" s="4" t="s">
        <v>14</v>
      </c>
      <c r="D1603" s="4" t="s">
        <v>10</v>
      </c>
      <c r="E1603" s="4" t="s">
        <v>6</v>
      </c>
      <c r="F1603" s="4" t="s">
        <v>6</v>
      </c>
      <c r="G1603" s="4" t="s">
        <v>6</v>
      </c>
      <c r="H1603" s="4" t="s">
        <v>6</v>
      </c>
    </row>
    <row r="1604" spans="1:8">
      <c r="A1604" t="n">
        <v>11774</v>
      </c>
      <c r="B1604" s="47" t="n">
        <v>51</v>
      </c>
      <c r="C1604" s="7" t="n">
        <v>3</v>
      </c>
      <c r="D1604" s="7" t="n">
        <v>61442</v>
      </c>
      <c r="E1604" s="7" t="s">
        <v>112</v>
      </c>
      <c r="F1604" s="7" t="s">
        <v>113</v>
      </c>
      <c r="G1604" s="7" t="s">
        <v>114</v>
      </c>
      <c r="H1604" s="7" t="s">
        <v>115</v>
      </c>
    </row>
    <row r="1605" spans="1:8">
      <c r="A1605" t="s">
        <v>4</v>
      </c>
      <c r="B1605" s="4" t="s">
        <v>5</v>
      </c>
      <c r="C1605" s="4" t="s">
        <v>14</v>
      </c>
      <c r="D1605" s="4" t="s">
        <v>10</v>
      </c>
      <c r="E1605" s="4" t="s">
        <v>6</v>
      </c>
      <c r="F1605" s="4" t="s">
        <v>6</v>
      </c>
      <c r="G1605" s="4" t="s">
        <v>6</v>
      </c>
      <c r="H1605" s="4" t="s">
        <v>6</v>
      </c>
    </row>
    <row r="1606" spans="1:8">
      <c r="A1606" t="n">
        <v>11787</v>
      </c>
      <c r="B1606" s="47" t="n">
        <v>51</v>
      </c>
      <c r="C1606" s="7" t="n">
        <v>3</v>
      </c>
      <c r="D1606" s="7" t="n">
        <v>61443</v>
      </c>
      <c r="E1606" s="7" t="s">
        <v>112</v>
      </c>
      <c r="F1606" s="7" t="s">
        <v>113</v>
      </c>
      <c r="G1606" s="7" t="s">
        <v>114</v>
      </c>
      <c r="H1606" s="7" t="s">
        <v>115</v>
      </c>
    </row>
    <row r="1607" spans="1:8">
      <c r="A1607" t="s">
        <v>4</v>
      </c>
      <c r="B1607" s="4" t="s">
        <v>5</v>
      </c>
      <c r="C1607" s="4" t="s">
        <v>14</v>
      </c>
      <c r="D1607" s="4" t="s">
        <v>10</v>
      </c>
      <c r="E1607" s="4" t="s">
        <v>6</v>
      </c>
      <c r="F1607" s="4" t="s">
        <v>6</v>
      </c>
      <c r="G1607" s="4" t="s">
        <v>6</v>
      </c>
      <c r="H1607" s="4" t="s">
        <v>6</v>
      </c>
    </row>
    <row r="1608" spans="1:8">
      <c r="A1608" t="n">
        <v>11800</v>
      </c>
      <c r="B1608" s="47" t="n">
        <v>51</v>
      </c>
      <c r="C1608" s="7" t="n">
        <v>3</v>
      </c>
      <c r="D1608" s="7" t="n">
        <v>61444</v>
      </c>
      <c r="E1608" s="7" t="s">
        <v>112</v>
      </c>
      <c r="F1608" s="7" t="s">
        <v>113</v>
      </c>
      <c r="G1608" s="7" t="s">
        <v>114</v>
      </c>
      <c r="H1608" s="7" t="s">
        <v>115</v>
      </c>
    </row>
    <row r="1609" spans="1:8">
      <c r="A1609" t="s">
        <v>4</v>
      </c>
      <c r="B1609" s="4" t="s">
        <v>5</v>
      </c>
      <c r="C1609" s="4" t="s">
        <v>14</v>
      </c>
      <c r="D1609" s="4" t="s">
        <v>10</v>
      </c>
      <c r="E1609" s="4" t="s">
        <v>6</v>
      </c>
      <c r="F1609" s="4" t="s">
        <v>6</v>
      </c>
      <c r="G1609" s="4" t="s">
        <v>6</v>
      </c>
      <c r="H1609" s="4" t="s">
        <v>6</v>
      </c>
    </row>
    <row r="1610" spans="1:8">
      <c r="A1610" t="n">
        <v>11813</v>
      </c>
      <c r="B1610" s="47" t="n">
        <v>51</v>
      </c>
      <c r="C1610" s="7" t="n">
        <v>3</v>
      </c>
      <c r="D1610" s="7" t="n">
        <v>61445</v>
      </c>
      <c r="E1610" s="7" t="s">
        <v>112</v>
      </c>
      <c r="F1610" s="7" t="s">
        <v>113</v>
      </c>
      <c r="G1610" s="7" t="s">
        <v>114</v>
      </c>
      <c r="H1610" s="7" t="s">
        <v>115</v>
      </c>
    </row>
    <row r="1611" spans="1:8">
      <c r="A1611" t="s">
        <v>4</v>
      </c>
      <c r="B1611" s="4" t="s">
        <v>5</v>
      </c>
      <c r="C1611" s="4" t="s">
        <v>14</v>
      </c>
      <c r="D1611" s="4" t="s">
        <v>10</v>
      </c>
      <c r="E1611" s="4" t="s">
        <v>6</v>
      </c>
      <c r="F1611" s="4" t="s">
        <v>6</v>
      </c>
      <c r="G1611" s="4" t="s">
        <v>6</v>
      </c>
      <c r="H1611" s="4" t="s">
        <v>6</v>
      </c>
    </row>
    <row r="1612" spans="1:8">
      <c r="A1612" t="n">
        <v>11826</v>
      </c>
      <c r="B1612" s="47" t="n">
        <v>51</v>
      </c>
      <c r="C1612" s="7" t="n">
        <v>3</v>
      </c>
      <c r="D1612" s="7" t="n">
        <v>61446</v>
      </c>
      <c r="E1612" s="7" t="s">
        <v>112</v>
      </c>
      <c r="F1612" s="7" t="s">
        <v>113</v>
      </c>
      <c r="G1612" s="7" t="s">
        <v>114</v>
      </c>
      <c r="H1612" s="7" t="s">
        <v>115</v>
      </c>
    </row>
    <row r="1613" spans="1:8">
      <c r="A1613" t="s">
        <v>4</v>
      </c>
      <c r="B1613" s="4" t="s">
        <v>5</v>
      </c>
      <c r="C1613" s="4" t="s">
        <v>14</v>
      </c>
      <c r="D1613" s="4" t="s">
        <v>10</v>
      </c>
      <c r="E1613" s="4" t="s">
        <v>6</v>
      </c>
      <c r="F1613" s="4" t="s">
        <v>6</v>
      </c>
      <c r="G1613" s="4" t="s">
        <v>6</v>
      </c>
      <c r="H1613" s="4" t="s">
        <v>6</v>
      </c>
    </row>
    <row r="1614" spans="1:8">
      <c r="A1614" t="n">
        <v>11839</v>
      </c>
      <c r="B1614" s="47" t="n">
        <v>51</v>
      </c>
      <c r="C1614" s="7" t="n">
        <v>3</v>
      </c>
      <c r="D1614" s="7" t="n">
        <v>7032</v>
      </c>
      <c r="E1614" s="7" t="s">
        <v>112</v>
      </c>
      <c r="F1614" s="7" t="s">
        <v>113</v>
      </c>
      <c r="G1614" s="7" t="s">
        <v>114</v>
      </c>
      <c r="H1614" s="7" t="s">
        <v>115</v>
      </c>
    </row>
    <row r="1615" spans="1:8">
      <c r="A1615" t="s">
        <v>4</v>
      </c>
      <c r="B1615" s="4" t="s">
        <v>5</v>
      </c>
      <c r="C1615" s="4" t="s">
        <v>14</v>
      </c>
      <c r="D1615" s="4" t="s">
        <v>10</v>
      </c>
      <c r="E1615" s="4" t="s">
        <v>20</v>
      </c>
    </row>
    <row r="1616" spans="1:8">
      <c r="A1616" t="n">
        <v>11852</v>
      </c>
      <c r="B1616" s="28" t="n">
        <v>58</v>
      </c>
      <c r="C1616" s="7" t="n">
        <v>101</v>
      </c>
      <c r="D1616" s="7" t="n">
        <v>300</v>
      </c>
      <c r="E1616" s="7" t="n">
        <v>1</v>
      </c>
    </row>
    <row r="1617" spans="1:8">
      <c r="A1617" t="s">
        <v>4</v>
      </c>
      <c r="B1617" s="4" t="s">
        <v>5</v>
      </c>
      <c r="C1617" s="4" t="s">
        <v>14</v>
      </c>
      <c r="D1617" s="4" t="s">
        <v>10</v>
      </c>
    </row>
    <row r="1618" spans="1:8">
      <c r="A1618" t="n">
        <v>11860</v>
      </c>
      <c r="B1618" s="28" t="n">
        <v>58</v>
      </c>
      <c r="C1618" s="7" t="n">
        <v>254</v>
      </c>
      <c r="D1618" s="7" t="n">
        <v>0</v>
      </c>
    </row>
    <row r="1619" spans="1:8">
      <c r="A1619" t="s">
        <v>4</v>
      </c>
      <c r="B1619" s="4" t="s">
        <v>5</v>
      </c>
      <c r="C1619" s="4" t="s">
        <v>14</v>
      </c>
      <c r="D1619" s="4" t="s">
        <v>14</v>
      </c>
      <c r="E1619" s="4" t="s">
        <v>20</v>
      </c>
      <c r="F1619" s="4" t="s">
        <v>20</v>
      </c>
      <c r="G1619" s="4" t="s">
        <v>20</v>
      </c>
      <c r="H1619" s="4" t="s">
        <v>10</v>
      </c>
    </row>
    <row r="1620" spans="1:8">
      <c r="A1620" t="n">
        <v>11864</v>
      </c>
      <c r="B1620" s="32" t="n">
        <v>45</v>
      </c>
      <c r="C1620" s="7" t="n">
        <v>2</v>
      </c>
      <c r="D1620" s="7" t="n">
        <v>3</v>
      </c>
      <c r="E1620" s="7" t="n">
        <v>-0.400000005960464</v>
      </c>
      <c r="F1620" s="7" t="n">
        <v>-2.42000007629395</v>
      </c>
      <c r="G1620" s="7" t="n">
        <v>-164.470001220703</v>
      </c>
      <c r="H1620" s="7" t="n">
        <v>0</v>
      </c>
    </row>
    <row r="1621" spans="1:8">
      <c r="A1621" t="s">
        <v>4</v>
      </c>
      <c r="B1621" s="4" t="s">
        <v>5</v>
      </c>
      <c r="C1621" s="4" t="s">
        <v>14</v>
      </c>
      <c r="D1621" s="4" t="s">
        <v>14</v>
      </c>
      <c r="E1621" s="4" t="s">
        <v>20</v>
      </c>
      <c r="F1621" s="4" t="s">
        <v>20</v>
      </c>
      <c r="G1621" s="4" t="s">
        <v>20</v>
      </c>
      <c r="H1621" s="4" t="s">
        <v>10</v>
      </c>
      <c r="I1621" s="4" t="s">
        <v>14</v>
      </c>
    </row>
    <row r="1622" spans="1:8">
      <c r="A1622" t="n">
        <v>11881</v>
      </c>
      <c r="B1622" s="32" t="n">
        <v>45</v>
      </c>
      <c r="C1622" s="7" t="n">
        <v>4</v>
      </c>
      <c r="D1622" s="7" t="n">
        <v>3</v>
      </c>
      <c r="E1622" s="7" t="n">
        <v>357.630004882813</v>
      </c>
      <c r="F1622" s="7" t="n">
        <v>161.630004882813</v>
      </c>
      <c r="G1622" s="7" t="n">
        <v>358</v>
      </c>
      <c r="H1622" s="7" t="n">
        <v>0</v>
      </c>
      <c r="I1622" s="7" t="n">
        <v>0</v>
      </c>
    </row>
    <row r="1623" spans="1:8">
      <c r="A1623" t="s">
        <v>4</v>
      </c>
      <c r="B1623" s="4" t="s">
        <v>5</v>
      </c>
      <c r="C1623" s="4" t="s">
        <v>14</v>
      </c>
      <c r="D1623" s="4" t="s">
        <v>14</v>
      </c>
      <c r="E1623" s="4" t="s">
        <v>20</v>
      </c>
      <c r="F1623" s="4" t="s">
        <v>10</v>
      </c>
    </row>
    <row r="1624" spans="1:8">
      <c r="A1624" t="n">
        <v>11899</v>
      </c>
      <c r="B1624" s="32" t="n">
        <v>45</v>
      </c>
      <c r="C1624" s="7" t="n">
        <v>5</v>
      </c>
      <c r="D1624" s="7" t="n">
        <v>3</v>
      </c>
      <c r="E1624" s="7" t="n">
        <v>4.5</v>
      </c>
      <c r="F1624" s="7" t="n">
        <v>0</v>
      </c>
    </row>
    <row r="1625" spans="1:8">
      <c r="A1625" t="s">
        <v>4</v>
      </c>
      <c r="B1625" s="4" t="s">
        <v>5</v>
      </c>
      <c r="C1625" s="4" t="s">
        <v>14</v>
      </c>
      <c r="D1625" s="4" t="s">
        <v>14</v>
      </c>
      <c r="E1625" s="4" t="s">
        <v>20</v>
      </c>
      <c r="F1625" s="4" t="s">
        <v>10</v>
      </c>
    </row>
    <row r="1626" spans="1:8">
      <c r="A1626" t="n">
        <v>11908</v>
      </c>
      <c r="B1626" s="32" t="n">
        <v>45</v>
      </c>
      <c r="C1626" s="7" t="n">
        <v>5</v>
      </c>
      <c r="D1626" s="7" t="n">
        <v>3</v>
      </c>
      <c r="E1626" s="7" t="n">
        <v>3.90000009536743</v>
      </c>
      <c r="F1626" s="7" t="n">
        <v>40000</v>
      </c>
    </row>
    <row r="1627" spans="1:8">
      <c r="A1627" t="s">
        <v>4</v>
      </c>
      <c r="B1627" s="4" t="s">
        <v>5</v>
      </c>
      <c r="C1627" s="4" t="s">
        <v>14</v>
      </c>
      <c r="D1627" s="4" t="s">
        <v>14</v>
      </c>
      <c r="E1627" s="4" t="s">
        <v>20</v>
      </c>
      <c r="F1627" s="4" t="s">
        <v>10</v>
      </c>
    </row>
    <row r="1628" spans="1:8">
      <c r="A1628" t="n">
        <v>11917</v>
      </c>
      <c r="B1628" s="32" t="n">
        <v>45</v>
      </c>
      <c r="C1628" s="7" t="n">
        <v>11</v>
      </c>
      <c r="D1628" s="7" t="n">
        <v>3</v>
      </c>
      <c r="E1628" s="7" t="n">
        <v>15.6999998092651</v>
      </c>
      <c r="F1628" s="7" t="n">
        <v>0</v>
      </c>
    </row>
    <row r="1629" spans="1:8">
      <c r="A1629" t="s">
        <v>4</v>
      </c>
      <c r="B1629" s="4" t="s">
        <v>5</v>
      </c>
      <c r="C1629" s="4" t="s">
        <v>14</v>
      </c>
      <c r="D1629" s="4" t="s">
        <v>10</v>
      </c>
    </row>
    <row r="1630" spans="1:8">
      <c r="A1630" t="n">
        <v>11926</v>
      </c>
      <c r="B1630" s="28" t="n">
        <v>58</v>
      </c>
      <c r="C1630" s="7" t="n">
        <v>255</v>
      </c>
      <c r="D1630" s="7" t="n">
        <v>0</v>
      </c>
    </row>
    <row r="1631" spans="1:8">
      <c r="A1631" t="s">
        <v>4</v>
      </c>
      <c r="B1631" s="4" t="s">
        <v>5</v>
      </c>
      <c r="C1631" s="4" t="s">
        <v>10</v>
      </c>
    </row>
    <row r="1632" spans="1:8">
      <c r="A1632" t="n">
        <v>11930</v>
      </c>
      <c r="B1632" s="26" t="n">
        <v>16</v>
      </c>
      <c r="C1632" s="7" t="n">
        <v>300</v>
      </c>
    </row>
    <row r="1633" spans="1:9">
      <c r="A1633" t="s">
        <v>4</v>
      </c>
      <c r="B1633" s="4" t="s">
        <v>5</v>
      </c>
      <c r="C1633" s="4" t="s">
        <v>14</v>
      </c>
      <c r="D1633" s="4" t="s">
        <v>10</v>
      </c>
      <c r="E1633" s="4" t="s">
        <v>6</v>
      </c>
    </row>
    <row r="1634" spans="1:9">
      <c r="A1634" t="n">
        <v>11933</v>
      </c>
      <c r="B1634" s="47" t="n">
        <v>51</v>
      </c>
      <c r="C1634" s="7" t="n">
        <v>4</v>
      </c>
      <c r="D1634" s="7" t="n">
        <v>0</v>
      </c>
      <c r="E1634" s="7" t="s">
        <v>190</v>
      </c>
    </row>
    <row r="1635" spans="1:9">
      <c r="A1635" t="s">
        <v>4</v>
      </c>
      <c r="B1635" s="4" t="s">
        <v>5</v>
      </c>
      <c r="C1635" s="4" t="s">
        <v>10</v>
      </c>
    </row>
    <row r="1636" spans="1:9">
      <c r="A1636" t="n">
        <v>11947</v>
      </c>
      <c r="B1636" s="26" t="n">
        <v>16</v>
      </c>
      <c r="C1636" s="7" t="n">
        <v>0</v>
      </c>
    </row>
    <row r="1637" spans="1:9">
      <c r="A1637" t="s">
        <v>4</v>
      </c>
      <c r="B1637" s="4" t="s">
        <v>5</v>
      </c>
      <c r="C1637" s="4" t="s">
        <v>10</v>
      </c>
      <c r="D1637" s="4" t="s">
        <v>14</v>
      </c>
      <c r="E1637" s="4" t="s">
        <v>9</v>
      </c>
      <c r="F1637" s="4" t="s">
        <v>117</v>
      </c>
      <c r="G1637" s="4" t="s">
        <v>14</v>
      </c>
      <c r="H1637" s="4" t="s">
        <v>14</v>
      </c>
      <c r="I1637" s="4" t="s">
        <v>14</v>
      </c>
      <c r="J1637" s="4" t="s">
        <v>9</v>
      </c>
      <c r="K1637" s="4" t="s">
        <v>117</v>
      </c>
      <c r="L1637" s="4" t="s">
        <v>14</v>
      </c>
      <c r="M1637" s="4" t="s">
        <v>14</v>
      </c>
    </row>
    <row r="1638" spans="1:9">
      <c r="A1638" t="n">
        <v>11950</v>
      </c>
      <c r="B1638" s="51" t="n">
        <v>26</v>
      </c>
      <c r="C1638" s="7" t="n">
        <v>0</v>
      </c>
      <c r="D1638" s="7" t="n">
        <v>17</v>
      </c>
      <c r="E1638" s="7" t="n">
        <v>53068</v>
      </c>
      <c r="F1638" s="7" t="s">
        <v>191</v>
      </c>
      <c r="G1638" s="7" t="n">
        <v>2</v>
      </c>
      <c r="H1638" s="7" t="n">
        <v>3</v>
      </c>
      <c r="I1638" s="7" t="n">
        <v>17</v>
      </c>
      <c r="J1638" s="7" t="n">
        <v>53069</v>
      </c>
      <c r="K1638" s="7" t="s">
        <v>192</v>
      </c>
      <c r="L1638" s="7" t="n">
        <v>2</v>
      </c>
      <c r="M1638" s="7" t="n">
        <v>0</v>
      </c>
    </row>
    <row r="1639" spans="1:9">
      <c r="A1639" t="s">
        <v>4</v>
      </c>
      <c r="B1639" s="4" t="s">
        <v>5</v>
      </c>
    </row>
    <row r="1640" spans="1:9">
      <c r="A1640" t="n">
        <v>12156</v>
      </c>
      <c r="B1640" s="52" t="n">
        <v>28</v>
      </c>
    </row>
    <row r="1641" spans="1:9">
      <c r="A1641" t="s">
        <v>4</v>
      </c>
      <c r="B1641" s="4" t="s">
        <v>5</v>
      </c>
      <c r="C1641" s="4" t="s">
        <v>14</v>
      </c>
      <c r="D1641" s="41" t="s">
        <v>92</v>
      </c>
      <c r="E1641" s="4" t="s">
        <v>5</v>
      </c>
      <c r="F1641" s="4" t="s">
        <v>14</v>
      </c>
      <c r="G1641" s="4" t="s">
        <v>10</v>
      </c>
      <c r="H1641" s="41" t="s">
        <v>93</v>
      </c>
      <c r="I1641" s="4" t="s">
        <v>14</v>
      </c>
      <c r="J1641" s="4" t="s">
        <v>21</v>
      </c>
    </row>
    <row r="1642" spans="1:9">
      <c r="A1642" t="n">
        <v>12157</v>
      </c>
      <c r="B1642" s="11" t="n">
        <v>5</v>
      </c>
      <c r="C1642" s="7" t="n">
        <v>28</v>
      </c>
      <c r="D1642" s="41" t="s">
        <v>3</v>
      </c>
      <c r="E1642" s="31" t="n">
        <v>64</v>
      </c>
      <c r="F1642" s="7" t="n">
        <v>5</v>
      </c>
      <c r="G1642" s="7" t="n">
        <v>5</v>
      </c>
      <c r="H1642" s="41" t="s">
        <v>3</v>
      </c>
      <c r="I1642" s="7" t="n">
        <v>1</v>
      </c>
      <c r="J1642" s="12" t="n">
        <f t="normal" ca="1">A1688</f>
        <v>0</v>
      </c>
    </row>
    <row r="1643" spans="1:9">
      <c r="A1643" t="s">
        <v>4</v>
      </c>
      <c r="B1643" s="4" t="s">
        <v>5</v>
      </c>
      <c r="C1643" s="4" t="s">
        <v>10</v>
      </c>
      <c r="D1643" s="4" t="s">
        <v>14</v>
      </c>
    </row>
    <row r="1644" spans="1:9">
      <c r="A1644" t="n">
        <v>12168</v>
      </c>
      <c r="B1644" s="53" t="n">
        <v>89</v>
      </c>
      <c r="C1644" s="7" t="n">
        <v>65533</v>
      </c>
      <c r="D1644" s="7" t="n">
        <v>1</v>
      </c>
    </row>
    <row r="1645" spans="1:9">
      <c r="A1645" t="s">
        <v>4</v>
      </c>
      <c r="B1645" s="4" t="s">
        <v>5</v>
      </c>
      <c r="C1645" s="4" t="s">
        <v>14</v>
      </c>
      <c r="D1645" s="4" t="s">
        <v>10</v>
      </c>
      <c r="E1645" s="4" t="s">
        <v>6</v>
      </c>
    </row>
    <row r="1646" spans="1:9">
      <c r="A1646" t="n">
        <v>12172</v>
      </c>
      <c r="B1646" s="47" t="n">
        <v>51</v>
      </c>
      <c r="C1646" s="7" t="n">
        <v>4</v>
      </c>
      <c r="D1646" s="7" t="n">
        <v>5</v>
      </c>
      <c r="E1646" s="7" t="s">
        <v>133</v>
      </c>
    </row>
    <row r="1647" spans="1:9">
      <c r="A1647" t="s">
        <v>4</v>
      </c>
      <c r="B1647" s="4" t="s">
        <v>5</v>
      </c>
      <c r="C1647" s="4" t="s">
        <v>10</v>
      </c>
    </row>
    <row r="1648" spans="1:9">
      <c r="A1648" t="n">
        <v>12186</v>
      </c>
      <c r="B1648" s="26" t="n">
        <v>16</v>
      </c>
      <c r="C1648" s="7" t="n">
        <v>0</v>
      </c>
    </row>
    <row r="1649" spans="1:13">
      <c r="A1649" t="s">
        <v>4</v>
      </c>
      <c r="B1649" s="4" t="s">
        <v>5</v>
      </c>
      <c r="C1649" s="4" t="s">
        <v>10</v>
      </c>
      <c r="D1649" s="4" t="s">
        <v>14</v>
      </c>
      <c r="E1649" s="4" t="s">
        <v>9</v>
      </c>
      <c r="F1649" s="4" t="s">
        <v>117</v>
      </c>
      <c r="G1649" s="4" t="s">
        <v>14</v>
      </c>
      <c r="H1649" s="4" t="s">
        <v>14</v>
      </c>
      <c r="I1649" s="4" t="s">
        <v>14</v>
      </c>
      <c r="J1649" s="4" t="s">
        <v>9</v>
      </c>
      <c r="K1649" s="4" t="s">
        <v>117</v>
      </c>
      <c r="L1649" s="4" t="s">
        <v>14</v>
      </c>
      <c r="M1649" s="4" t="s">
        <v>14</v>
      </c>
    </row>
    <row r="1650" spans="1:13">
      <c r="A1650" t="n">
        <v>12189</v>
      </c>
      <c r="B1650" s="51" t="n">
        <v>26</v>
      </c>
      <c r="C1650" s="7" t="n">
        <v>5</v>
      </c>
      <c r="D1650" s="7" t="n">
        <v>17</v>
      </c>
      <c r="E1650" s="7" t="n">
        <v>3451</v>
      </c>
      <c r="F1650" s="7" t="s">
        <v>193</v>
      </c>
      <c r="G1650" s="7" t="n">
        <v>2</v>
      </c>
      <c r="H1650" s="7" t="n">
        <v>3</v>
      </c>
      <c r="I1650" s="7" t="n">
        <v>17</v>
      </c>
      <c r="J1650" s="7" t="n">
        <v>3452</v>
      </c>
      <c r="K1650" s="7" t="s">
        <v>194</v>
      </c>
      <c r="L1650" s="7" t="n">
        <v>2</v>
      </c>
      <c r="M1650" s="7" t="n">
        <v>0</v>
      </c>
    </row>
    <row r="1651" spans="1:13">
      <c r="A1651" t="s">
        <v>4</v>
      </c>
      <c r="B1651" s="4" t="s">
        <v>5</v>
      </c>
    </row>
    <row r="1652" spans="1:13">
      <c r="A1652" t="n">
        <v>12334</v>
      </c>
      <c r="B1652" s="52" t="n">
        <v>28</v>
      </c>
    </row>
    <row r="1653" spans="1:13">
      <c r="A1653" t="s">
        <v>4</v>
      </c>
      <c r="B1653" s="4" t="s">
        <v>5</v>
      </c>
      <c r="C1653" s="4" t="s">
        <v>10</v>
      </c>
      <c r="D1653" s="4" t="s">
        <v>14</v>
      </c>
    </row>
    <row r="1654" spans="1:13">
      <c r="A1654" t="n">
        <v>12335</v>
      </c>
      <c r="B1654" s="53" t="n">
        <v>89</v>
      </c>
      <c r="C1654" s="7" t="n">
        <v>65533</v>
      </c>
      <c r="D1654" s="7" t="n">
        <v>1</v>
      </c>
    </row>
    <row r="1655" spans="1:13">
      <c r="A1655" t="s">
        <v>4</v>
      </c>
      <c r="B1655" s="4" t="s">
        <v>5</v>
      </c>
      <c r="C1655" s="4" t="s">
        <v>14</v>
      </c>
      <c r="D1655" s="4" t="s">
        <v>10</v>
      </c>
      <c r="E1655" s="4" t="s">
        <v>10</v>
      </c>
      <c r="F1655" s="4" t="s">
        <v>14</v>
      </c>
    </row>
    <row r="1656" spans="1:13">
      <c r="A1656" t="n">
        <v>12339</v>
      </c>
      <c r="B1656" s="55" t="n">
        <v>25</v>
      </c>
      <c r="C1656" s="7" t="n">
        <v>1</v>
      </c>
      <c r="D1656" s="7" t="n">
        <v>260</v>
      </c>
      <c r="E1656" s="7" t="n">
        <v>640</v>
      </c>
      <c r="F1656" s="7" t="n">
        <v>2</v>
      </c>
    </row>
    <row r="1657" spans="1:13">
      <c r="A1657" t="s">
        <v>4</v>
      </c>
      <c r="B1657" s="4" t="s">
        <v>5</v>
      </c>
      <c r="C1657" s="4" t="s">
        <v>14</v>
      </c>
      <c r="D1657" s="4" t="s">
        <v>10</v>
      </c>
      <c r="E1657" s="4" t="s">
        <v>6</v>
      </c>
    </row>
    <row r="1658" spans="1:13">
      <c r="A1658" t="n">
        <v>12346</v>
      </c>
      <c r="B1658" s="47" t="n">
        <v>51</v>
      </c>
      <c r="C1658" s="7" t="n">
        <v>4</v>
      </c>
      <c r="D1658" s="7" t="n">
        <v>27</v>
      </c>
      <c r="E1658" s="7" t="s">
        <v>195</v>
      </c>
    </row>
    <row r="1659" spans="1:13">
      <c r="A1659" t="s">
        <v>4</v>
      </c>
      <c r="B1659" s="4" t="s">
        <v>5</v>
      </c>
      <c r="C1659" s="4" t="s">
        <v>10</v>
      </c>
    </row>
    <row r="1660" spans="1:13">
      <c r="A1660" t="n">
        <v>12360</v>
      </c>
      <c r="B1660" s="26" t="n">
        <v>16</v>
      </c>
      <c r="C1660" s="7" t="n">
        <v>0</v>
      </c>
    </row>
    <row r="1661" spans="1:13">
      <c r="A1661" t="s">
        <v>4</v>
      </c>
      <c r="B1661" s="4" t="s">
        <v>5</v>
      </c>
      <c r="C1661" s="4" t="s">
        <v>10</v>
      </c>
      <c r="D1661" s="4" t="s">
        <v>14</v>
      </c>
      <c r="E1661" s="4" t="s">
        <v>9</v>
      </c>
      <c r="F1661" s="4" t="s">
        <v>117</v>
      </c>
      <c r="G1661" s="4" t="s">
        <v>14</v>
      </c>
      <c r="H1661" s="4" t="s">
        <v>14</v>
      </c>
    </row>
    <row r="1662" spans="1:13">
      <c r="A1662" t="n">
        <v>12363</v>
      </c>
      <c r="B1662" s="51" t="n">
        <v>26</v>
      </c>
      <c r="C1662" s="7" t="n">
        <v>27</v>
      </c>
      <c r="D1662" s="7" t="n">
        <v>17</v>
      </c>
      <c r="E1662" s="7" t="n">
        <v>31406</v>
      </c>
      <c r="F1662" s="7" t="s">
        <v>196</v>
      </c>
      <c r="G1662" s="7" t="n">
        <v>2</v>
      </c>
      <c r="H1662" s="7" t="n">
        <v>0</v>
      </c>
    </row>
    <row r="1663" spans="1:13">
      <c r="A1663" t="s">
        <v>4</v>
      </c>
      <c r="B1663" s="4" t="s">
        <v>5</v>
      </c>
      <c r="C1663" s="4" t="s">
        <v>10</v>
      </c>
    </row>
    <row r="1664" spans="1:13">
      <c r="A1664" t="n">
        <v>12418</v>
      </c>
      <c r="B1664" s="26" t="n">
        <v>16</v>
      </c>
      <c r="C1664" s="7" t="n">
        <v>1500</v>
      </c>
    </row>
    <row r="1665" spans="1:13">
      <c r="A1665" t="s">
        <v>4</v>
      </c>
      <c r="B1665" s="4" t="s">
        <v>5</v>
      </c>
      <c r="C1665" s="4" t="s">
        <v>14</v>
      </c>
      <c r="D1665" s="4" t="s">
        <v>10</v>
      </c>
      <c r="E1665" s="4" t="s">
        <v>6</v>
      </c>
      <c r="F1665" s="4" t="s">
        <v>6</v>
      </c>
      <c r="G1665" s="4" t="s">
        <v>6</v>
      </c>
      <c r="H1665" s="4" t="s">
        <v>6</v>
      </c>
    </row>
    <row r="1666" spans="1:13">
      <c r="A1666" t="n">
        <v>12421</v>
      </c>
      <c r="B1666" s="47" t="n">
        <v>51</v>
      </c>
      <c r="C1666" s="7" t="n">
        <v>3</v>
      </c>
      <c r="D1666" s="7" t="n">
        <v>27</v>
      </c>
      <c r="E1666" s="7" t="s">
        <v>197</v>
      </c>
      <c r="F1666" s="7" t="s">
        <v>13</v>
      </c>
      <c r="G1666" s="7" t="s">
        <v>114</v>
      </c>
      <c r="H1666" s="7" t="s">
        <v>115</v>
      </c>
    </row>
    <row r="1667" spans="1:13">
      <c r="A1667" t="s">
        <v>4</v>
      </c>
      <c r="B1667" s="4" t="s">
        <v>5</v>
      </c>
    </row>
    <row r="1668" spans="1:13">
      <c r="A1668" t="n">
        <v>12433</v>
      </c>
      <c r="B1668" s="52" t="n">
        <v>28</v>
      </c>
    </row>
    <row r="1669" spans="1:13">
      <c r="A1669" t="s">
        <v>4</v>
      </c>
      <c r="B1669" s="4" t="s">
        <v>5</v>
      </c>
      <c r="C1669" s="4" t="s">
        <v>10</v>
      </c>
      <c r="D1669" s="4" t="s">
        <v>14</v>
      </c>
    </row>
    <row r="1670" spans="1:13">
      <c r="A1670" t="n">
        <v>12434</v>
      </c>
      <c r="B1670" s="53" t="n">
        <v>89</v>
      </c>
      <c r="C1670" s="7" t="n">
        <v>65533</v>
      </c>
      <c r="D1670" s="7" t="n">
        <v>1</v>
      </c>
    </row>
    <row r="1671" spans="1:13">
      <c r="A1671" t="s">
        <v>4</v>
      </c>
      <c r="B1671" s="4" t="s">
        <v>5</v>
      </c>
      <c r="C1671" s="4" t="s">
        <v>14</v>
      </c>
      <c r="D1671" s="4" t="s">
        <v>10</v>
      </c>
      <c r="E1671" s="4" t="s">
        <v>10</v>
      </c>
      <c r="F1671" s="4" t="s">
        <v>14</v>
      </c>
    </row>
    <row r="1672" spans="1:13">
      <c r="A1672" t="n">
        <v>12438</v>
      </c>
      <c r="B1672" s="55" t="n">
        <v>25</v>
      </c>
      <c r="C1672" s="7" t="n">
        <v>1</v>
      </c>
      <c r="D1672" s="7" t="n">
        <v>65535</v>
      </c>
      <c r="E1672" s="7" t="n">
        <v>65535</v>
      </c>
      <c r="F1672" s="7" t="n">
        <v>0</v>
      </c>
    </row>
    <row r="1673" spans="1:13">
      <c r="A1673" t="s">
        <v>4</v>
      </c>
      <c r="B1673" s="4" t="s">
        <v>5</v>
      </c>
      <c r="C1673" s="4" t="s">
        <v>10</v>
      </c>
    </row>
    <row r="1674" spans="1:13">
      <c r="A1674" t="n">
        <v>12445</v>
      </c>
      <c r="B1674" s="26" t="n">
        <v>16</v>
      </c>
      <c r="C1674" s="7" t="n">
        <v>200</v>
      </c>
    </row>
    <row r="1675" spans="1:13">
      <c r="A1675" t="s">
        <v>4</v>
      </c>
      <c r="B1675" s="4" t="s">
        <v>5</v>
      </c>
      <c r="C1675" s="4" t="s">
        <v>14</v>
      </c>
      <c r="D1675" s="4" t="s">
        <v>20</v>
      </c>
      <c r="E1675" s="4" t="s">
        <v>20</v>
      </c>
      <c r="F1675" s="4" t="s">
        <v>20</v>
      </c>
    </row>
    <row r="1676" spans="1:13">
      <c r="A1676" t="n">
        <v>12448</v>
      </c>
      <c r="B1676" s="32" t="n">
        <v>45</v>
      </c>
      <c r="C1676" s="7" t="n">
        <v>9</v>
      </c>
      <c r="D1676" s="7" t="n">
        <v>0.0299999993294477</v>
      </c>
      <c r="E1676" s="7" t="n">
        <v>0.0299999993294477</v>
      </c>
      <c r="F1676" s="7" t="n">
        <v>0.150000005960464</v>
      </c>
    </row>
    <row r="1677" spans="1:13">
      <c r="A1677" t="s">
        <v>4</v>
      </c>
      <c r="B1677" s="4" t="s">
        <v>5</v>
      </c>
      <c r="C1677" s="4" t="s">
        <v>14</v>
      </c>
      <c r="D1677" s="4" t="s">
        <v>10</v>
      </c>
      <c r="E1677" s="4" t="s">
        <v>6</v>
      </c>
    </row>
    <row r="1678" spans="1:13">
      <c r="A1678" t="n">
        <v>12462</v>
      </c>
      <c r="B1678" s="47" t="n">
        <v>51</v>
      </c>
      <c r="C1678" s="7" t="n">
        <v>4</v>
      </c>
      <c r="D1678" s="7" t="n">
        <v>5</v>
      </c>
      <c r="E1678" s="7" t="s">
        <v>198</v>
      </c>
    </row>
    <row r="1679" spans="1:13">
      <c r="A1679" t="s">
        <v>4</v>
      </c>
      <c r="B1679" s="4" t="s">
        <v>5</v>
      </c>
      <c r="C1679" s="4" t="s">
        <v>10</v>
      </c>
    </row>
    <row r="1680" spans="1:13">
      <c r="A1680" t="n">
        <v>12480</v>
      </c>
      <c r="B1680" s="26" t="n">
        <v>16</v>
      </c>
      <c r="C1680" s="7" t="n">
        <v>0</v>
      </c>
    </row>
    <row r="1681" spans="1:8">
      <c r="A1681" t="s">
        <v>4</v>
      </c>
      <c r="B1681" s="4" t="s">
        <v>5</v>
      </c>
      <c r="C1681" s="4" t="s">
        <v>10</v>
      </c>
      <c r="D1681" s="4" t="s">
        <v>14</v>
      </c>
      <c r="E1681" s="4" t="s">
        <v>9</v>
      </c>
      <c r="F1681" s="4" t="s">
        <v>117</v>
      </c>
      <c r="G1681" s="4" t="s">
        <v>14</v>
      </c>
      <c r="H1681" s="4" t="s">
        <v>14</v>
      </c>
    </row>
    <row r="1682" spans="1:8">
      <c r="A1682" t="n">
        <v>12483</v>
      </c>
      <c r="B1682" s="51" t="n">
        <v>26</v>
      </c>
      <c r="C1682" s="7" t="n">
        <v>5</v>
      </c>
      <c r="D1682" s="7" t="n">
        <v>17</v>
      </c>
      <c r="E1682" s="7" t="n">
        <v>3453</v>
      </c>
      <c r="F1682" s="7" t="s">
        <v>199</v>
      </c>
      <c r="G1682" s="7" t="n">
        <v>2</v>
      </c>
      <c r="H1682" s="7" t="n">
        <v>0</v>
      </c>
    </row>
    <row r="1683" spans="1:8">
      <c r="A1683" t="s">
        <v>4</v>
      </c>
      <c r="B1683" s="4" t="s">
        <v>5</v>
      </c>
    </row>
    <row r="1684" spans="1:8">
      <c r="A1684" t="n">
        <v>12505</v>
      </c>
      <c r="B1684" s="52" t="n">
        <v>28</v>
      </c>
    </row>
    <row r="1685" spans="1:8">
      <c r="A1685" t="s">
        <v>4</v>
      </c>
      <c r="B1685" s="4" t="s">
        <v>5</v>
      </c>
      <c r="C1685" s="4" t="s">
        <v>10</v>
      </c>
      <c r="D1685" s="4" t="s">
        <v>14</v>
      </c>
    </row>
    <row r="1686" spans="1:8">
      <c r="A1686" t="n">
        <v>12506</v>
      </c>
      <c r="B1686" s="53" t="n">
        <v>89</v>
      </c>
      <c r="C1686" s="7" t="n">
        <v>65533</v>
      </c>
      <c r="D1686" s="7" t="n">
        <v>1</v>
      </c>
    </row>
    <row r="1687" spans="1:8">
      <c r="A1687" t="s">
        <v>4</v>
      </c>
      <c r="B1687" s="4" t="s">
        <v>5</v>
      </c>
      <c r="C1687" s="4" t="s">
        <v>14</v>
      </c>
      <c r="D1687" s="4" t="s">
        <v>10</v>
      </c>
      <c r="E1687" s="4" t="s">
        <v>10</v>
      </c>
      <c r="F1687" s="4" t="s">
        <v>14</v>
      </c>
    </row>
    <row r="1688" spans="1:8">
      <c r="A1688" t="n">
        <v>12510</v>
      </c>
      <c r="B1688" s="55" t="n">
        <v>25</v>
      </c>
      <c r="C1688" s="7" t="n">
        <v>1</v>
      </c>
      <c r="D1688" s="7" t="n">
        <v>260</v>
      </c>
      <c r="E1688" s="7" t="n">
        <v>640</v>
      </c>
      <c r="F1688" s="7" t="n">
        <v>2</v>
      </c>
    </row>
    <row r="1689" spans="1:8">
      <c r="A1689" t="s">
        <v>4</v>
      </c>
      <c r="B1689" s="4" t="s">
        <v>5</v>
      </c>
      <c r="C1689" s="4" t="s">
        <v>14</v>
      </c>
      <c r="D1689" s="4" t="s">
        <v>10</v>
      </c>
      <c r="E1689" s="4" t="s">
        <v>6</v>
      </c>
    </row>
    <row r="1690" spans="1:8">
      <c r="A1690" t="n">
        <v>12517</v>
      </c>
      <c r="B1690" s="47" t="n">
        <v>51</v>
      </c>
      <c r="C1690" s="7" t="n">
        <v>4</v>
      </c>
      <c r="D1690" s="7" t="n">
        <v>27</v>
      </c>
      <c r="E1690" s="7" t="s">
        <v>141</v>
      </c>
    </row>
    <row r="1691" spans="1:8">
      <c r="A1691" t="s">
        <v>4</v>
      </c>
      <c r="B1691" s="4" t="s">
        <v>5</v>
      </c>
      <c r="C1691" s="4" t="s">
        <v>10</v>
      </c>
    </row>
    <row r="1692" spans="1:8">
      <c r="A1692" t="n">
        <v>12531</v>
      </c>
      <c r="B1692" s="26" t="n">
        <v>16</v>
      </c>
      <c r="C1692" s="7" t="n">
        <v>0</v>
      </c>
    </row>
    <row r="1693" spans="1:8">
      <c r="A1693" t="s">
        <v>4</v>
      </c>
      <c r="B1693" s="4" t="s">
        <v>5</v>
      </c>
      <c r="C1693" s="4" t="s">
        <v>10</v>
      </c>
      <c r="D1693" s="4" t="s">
        <v>14</v>
      </c>
      <c r="E1693" s="4" t="s">
        <v>9</v>
      </c>
      <c r="F1693" s="4" t="s">
        <v>117</v>
      </c>
      <c r="G1693" s="4" t="s">
        <v>14</v>
      </c>
      <c r="H1693" s="4" t="s">
        <v>14</v>
      </c>
      <c r="I1693" s="4" t="s">
        <v>14</v>
      </c>
      <c r="J1693" s="4" t="s">
        <v>9</v>
      </c>
      <c r="K1693" s="4" t="s">
        <v>117</v>
      </c>
      <c r="L1693" s="4" t="s">
        <v>14</v>
      </c>
      <c r="M1693" s="4" t="s">
        <v>14</v>
      </c>
    </row>
    <row r="1694" spans="1:8">
      <c r="A1694" t="n">
        <v>12534</v>
      </c>
      <c r="B1694" s="51" t="n">
        <v>26</v>
      </c>
      <c r="C1694" s="7" t="n">
        <v>27</v>
      </c>
      <c r="D1694" s="7" t="n">
        <v>17</v>
      </c>
      <c r="E1694" s="7" t="n">
        <v>31407</v>
      </c>
      <c r="F1694" s="7" t="s">
        <v>200</v>
      </c>
      <c r="G1694" s="7" t="n">
        <v>2</v>
      </c>
      <c r="H1694" s="7" t="n">
        <v>3</v>
      </c>
      <c r="I1694" s="7" t="n">
        <v>17</v>
      </c>
      <c r="J1694" s="7" t="n">
        <v>31408</v>
      </c>
      <c r="K1694" s="7" t="s">
        <v>201</v>
      </c>
      <c r="L1694" s="7" t="n">
        <v>2</v>
      </c>
      <c r="M1694" s="7" t="n">
        <v>0</v>
      </c>
    </row>
    <row r="1695" spans="1:8">
      <c r="A1695" t="s">
        <v>4</v>
      </c>
      <c r="B1695" s="4" t="s">
        <v>5</v>
      </c>
    </row>
    <row r="1696" spans="1:8">
      <c r="A1696" t="n">
        <v>12632</v>
      </c>
      <c r="B1696" s="52" t="n">
        <v>28</v>
      </c>
    </row>
    <row r="1697" spans="1:13">
      <c r="A1697" t="s">
        <v>4</v>
      </c>
      <c r="B1697" s="4" t="s">
        <v>5</v>
      </c>
      <c r="C1697" s="4" t="s">
        <v>10</v>
      </c>
      <c r="D1697" s="4" t="s">
        <v>14</v>
      </c>
    </row>
    <row r="1698" spans="1:13">
      <c r="A1698" t="n">
        <v>12633</v>
      </c>
      <c r="B1698" s="53" t="n">
        <v>89</v>
      </c>
      <c r="C1698" s="7" t="n">
        <v>65533</v>
      </c>
      <c r="D1698" s="7" t="n">
        <v>1</v>
      </c>
    </row>
    <row r="1699" spans="1:13">
      <c r="A1699" t="s">
        <v>4</v>
      </c>
      <c r="B1699" s="4" t="s">
        <v>5</v>
      </c>
      <c r="C1699" s="4" t="s">
        <v>14</v>
      </c>
      <c r="D1699" s="4" t="s">
        <v>10</v>
      </c>
      <c r="E1699" s="4" t="s">
        <v>10</v>
      </c>
      <c r="F1699" s="4" t="s">
        <v>14</v>
      </c>
    </row>
    <row r="1700" spans="1:13">
      <c r="A1700" t="n">
        <v>12637</v>
      </c>
      <c r="B1700" s="55" t="n">
        <v>25</v>
      </c>
      <c r="C1700" s="7" t="n">
        <v>1</v>
      </c>
      <c r="D1700" s="7" t="n">
        <v>65535</v>
      </c>
      <c r="E1700" s="7" t="n">
        <v>65535</v>
      </c>
      <c r="F1700" s="7" t="n">
        <v>0</v>
      </c>
    </row>
    <row r="1701" spans="1:13">
      <c r="A1701" t="s">
        <v>4</v>
      </c>
      <c r="B1701" s="4" t="s">
        <v>5</v>
      </c>
      <c r="C1701" s="4" t="s">
        <v>14</v>
      </c>
      <c r="D1701" s="4" t="s">
        <v>10</v>
      </c>
      <c r="E1701" s="4" t="s">
        <v>6</v>
      </c>
    </row>
    <row r="1702" spans="1:13">
      <c r="A1702" t="n">
        <v>12644</v>
      </c>
      <c r="B1702" s="47" t="n">
        <v>51</v>
      </c>
      <c r="C1702" s="7" t="n">
        <v>4</v>
      </c>
      <c r="D1702" s="7" t="n">
        <v>0</v>
      </c>
      <c r="E1702" s="7" t="s">
        <v>202</v>
      </c>
    </row>
    <row r="1703" spans="1:13">
      <c r="A1703" t="s">
        <v>4</v>
      </c>
      <c r="B1703" s="4" t="s">
        <v>5</v>
      </c>
      <c r="C1703" s="4" t="s">
        <v>10</v>
      </c>
    </row>
    <row r="1704" spans="1:13">
      <c r="A1704" t="n">
        <v>12658</v>
      </c>
      <c r="B1704" s="26" t="n">
        <v>16</v>
      </c>
      <c r="C1704" s="7" t="n">
        <v>0</v>
      </c>
    </row>
    <row r="1705" spans="1:13">
      <c r="A1705" t="s">
        <v>4</v>
      </c>
      <c r="B1705" s="4" t="s">
        <v>5</v>
      </c>
      <c r="C1705" s="4" t="s">
        <v>10</v>
      </c>
      <c r="D1705" s="4" t="s">
        <v>14</v>
      </c>
      <c r="E1705" s="4" t="s">
        <v>9</v>
      </c>
      <c r="F1705" s="4" t="s">
        <v>117</v>
      </c>
      <c r="G1705" s="4" t="s">
        <v>14</v>
      </c>
      <c r="H1705" s="4" t="s">
        <v>14</v>
      </c>
      <c r="I1705" s="4" t="s">
        <v>14</v>
      </c>
      <c r="J1705" s="4" t="s">
        <v>9</v>
      </c>
      <c r="K1705" s="4" t="s">
        <v>117</v>
      </c>
      <c r="L1705" s="4" t="s">
        <v>14</v>
      </c>
      <c r="M1705" s="4" t="s">
        <v>14</v>
      </c>
    </row>
    <row r="1706" spans="1:13">
      <c r="A1706" t="n">
        <v>12661</v>
      </c>
      <c r="B1706" s="51" t="n">
        <v>26</v>
      </c>
      <c r="C1706" s="7" t="n">
        <v>0</v>
      </c>
      <c r="D1706" s="7" t="n">
        <v>17</v>
      </c>
      <c r="E1706" s="7" t="n">
        <v>53070</v>
      </c>
      <c r="F1706" s="7" t="s">
        <v>203</v>
      </c>
      <c r="G1706" s="7" t="n">
        <v>2</v>
      </c>
      <c r="H1706" s="7" t="n">
        <v>3</v>
      </c>
      <c r="I1706" s="7" t="n">
        <v>17</v>
      </c>
      <c r="J1706" s="7" t="n">
        <v>53071</v>
      </c>
      <c r="K1706" s="7" t="s">
        <v>204</v>
      </c>
      <c r="L1706" s="7" t="n">
        <v>2</v>
      </c>
      <c r="M1706" s="7" t="n">
        <v>0</v>
      </c>
    </row>
    <row r="1707" spans="1:13">
      <c r="A1707" t="s">
        <v>4</v>
      </c>
      <c r="B1707" s="4" t="s">
        <v>5</v>
      </c>
    </row>
    <row r="1708" spans="1:13">
      <c r="A1708" t="n">
        <v>12830</v>
      </c>
      <c r="B1708" s="52" t="n">
        <v>28</v>
      </c>
    </row>
    <row r="1709" spans="1:13">
      <c r="A1709" t="s">
        <v>4</v>
      </c>
      <c r="B1709" s="4" t="s">
        <v>5</v>
      </c>
      <c r="C1709" s="4" t="s">
        <v>10</v>
      </c>
      <c r="D1709" s="4" t="s">
        <v>14</v>
      </c>
    </row>
    <row r="1710" spans="1:13">
      <c r="A1710" t="n">
        <v>12831</v>
      </c>
      <c r="B1710" s="53" t="n">
        <v>89</v>
      </c>
      <c r="C1710" s="7" t="n">
        <v>65533</v>
      </c>
      <c r="D1710" s="7" t="n">
        <v>1</v>
      </c>
    </row>
    <row r="1711" spans="1:13">
      <c r="A1711" t="s">
        <v>4</v>
      </c>
      <c r="B1711" s="4" t="s">
        <v>5</v>
      </c>
      <c r="C1711" s="4" t="s">
        <v>14</v>
      </c>
      <c r="D1711" s="4" t="s">
        <v>10</v>
      </c>
      <c r="E1711" s="4" t="s">
        <v>14</v>
      </c>
    </row>
    <row r="1712" spans="1:13">
      <c r="A1712" t="n">
        <v>12835</v>
      </c>
      <c r="B1712" s="13" t="n">
        <v>49</v>
      </c>
      <c r="C1712" s="7" t="n">
        <v>1</v>
      </c>
      <c r="D1712" s="7" t="n">
        <v>2000</v>
      </c>
      <c r="E1712" s="7" t="n">
        <v>0</v>
      </c>
    </row>
    <row r="1713" spans="1:13">
      <c r="A1713" t="s">
        <v>4</v>
      </c>
      <c r="B1713" s="4" t="s">
        <v>5</v>
      </c>
      <c r="C1713" s="4" t="s">
        <v>14</v>
      </c>
      <c r="D1713" s="4" t="s">
        <v>10</v>
      </c>
      <c r="E1713" s="4" t="s">
        <v>20</v>
      </c>
    </row>
    <row r="1714" spans="1:13">
      <c r="A1714" t="n">
        <v>12840</v>
      </c>
      <c r="B1714" s="28" t="n">
        <v>58</v>
      </c>
      <c r="C1714" s="7" t="n">
        <v>101</v>
      </c>
      <c r="D1714" s="7" t="n">
        <v>300</v>
      </c>
      <c r="E1714" s="7" t="n">
        <v>1</v>
      </c>
    </row>
    <row r="1715" spans="1:13">
      <c r="A1715" t="s">
        <v>4</v>
      </c>
      <c r="B1715" s="4" t="s">
        <v>5</v>
      </c>
      <c r="C1715" s="4" t="s">
        <v>14</v>
      </c>
      <c r="D1715" s="4" t="s">
        <v>10</v>
      </c>
    </row>
    <row r="1716" spans="1:13">
      <c r="A1716" t="n">
        <v>12848</v>
      </c>
      <c r="B1716" s="28" t="n">
        <v>58</v>
      </c>
      <c r="C1716" s="7" t="n">
        <v>254</v>
      </c>
      <c r="D1716" s="7" t="n">
        <v>0</v>
      </c>
    </row>
    <row r="1717" spans="1:13">
      <c r="A1717" t="s">
        <v>4</v>
      </c>
      <c r="B1717" s="4" t="s">
        <v>5</v>
      </c>
      <c r="C1717" s="4" t="s">
        <v>14</v>
      </c>
      <c r="D1717" s="4" t="s">
        <v>14</v>
      </c>
      <c r="E1717" s="4" t="s">
        <v>20</v>
      </c>
      <c r="F1717" s="4" t="s">
        <v>20</v>
      </c>
      <c r="G1717" s="4" t="s">
        <v>20</v>
      </c>
      <c r="H1717" s="4" t="s">
        <v>10</v>
      </c>
    </row>
    <row r="1718" spans="1:13">
      <c r="A1718" t="n">
        <v>12852</v>
      </c>
      <c r="B1718" s="32" t="n">
        <v>45</v>
      </c>
      <c r="C1718" s="7" t="n">
        <v>2</v>
      </c>
      <c r="D1718" s="7" t="n">
        <v>3</v>
      </c>
      <c r="E1718" s="7" t="n">
        <v>0.0299999993294477</v>
      </c>
      <c r="F1718" s="7" t="n">
        <v>-2.5699999332428</v>
      </c>
      <c r="G1718" s="7" t="n">
        <v>-165.509994506836</v>
      </c>
      <c r="H1718" s="7" t="n">
        <v>0</v>
      </c>
    </row>
    <row r="1719" spans="1:13">
      <c r="A1719" t="s">
        <v>4</v>
      </c>
      <c r="B1719" s="4" t="s">
        <v>5</v>
      </c>
      <c r="C1719" s="4" t="s">
        <v>14</v>
      </c>
      <c r="D1719" s="4" t="s">
        <v>14</v>
      </c>
      <c r="E1719" s="4" t="s">
        <v>20</v>
      </c>
      <c r="F1719" s="4" t="s">
        <v>20</v>
      </c>
      <c r="G1719" s="4" t="s">
        <v>20</v>
      </c>
      <c r="H1719" s="4" t="s">
        <v>10</v>
      </c>
      <c r="I1719" s="4" t="s">
        <v>14</v>
      </c>
    </row>
    <row r="1720" spans="1:13">
      <c r="A1720" t="n">
        <v>12869</v>
      </c>
      <c r="B1720" s="32" t="n">
        <v>45</v>
      </c>
      <c r="C1720" s="7" t="n">
        <v>4</v>
      </c>
      <c r="D1720" s="7" t="n">
        <v>3</v>
      </c>
      <c r="E1720" s="7" t="n">
        <v>358.660003662109</v>
      </c>
      <c r="F1720" s="7" t="n">
        <v>160.339996337891</v>
      </c>
      <c r="G1720" s="7" t="n">
        <v>6</v>
      </c>
      <c r="H1720" s="7" t="n">
        <v>0</v>
      </c>
      <c r="I1720" s="7" t="n">
        <v>1</v>
      </c>
    </row>
    <row r="1721" spans="1:13">
      <c r="A1721" t="s">
        <v>4</v>
      </c>
      <c r="B1721" s="4" t="s">
        <v>5</v>
      </c>
      <c r="C1721" s="4" t="s">
        <v>14</v>
      </c>
      <c r="D1721" s="4" t="s">
        <v>14</v>
      </c>
      <c r="E1721" s="4" t="s">
        <v>20</v>
      </c>
      <c r="F1721" s="4" t="s">
        <v>10</v>
      </c>
    </row>
    <row r="1722" spans="1:13">
      <c r="A1722" t="n">
        <v>12887</v>
      </c>
      <c r="B1722" s="32" t="n">
        <v>45</v>
      </c>
      <c r="C1722" s="7" t="n">
        <v>5</v>
      </c>
      <c r="D1722" s="7" t="n">
        <v>3</v>
      </c>
      <c r="E1722" s="7" t="n">
        <v>7.09999990463257</v>
      </c>
      <c r="F1722" s="7" t="n">
        <v>0</v>
      </c>
    </row>
    <row r="1723" spans="1:13">
      <c r="A1723" t="s">
        <v>4</v>
      </c>
      <c r="B1723" s="4" t="s">
        <v>5</v>
      </c>
      <c r="C1723" s="4" t="s">
        <v>14</v>
      </c>
      <c r="D1723" s="4" t="s">
        <v>14</v>
      </c>
      <c r="E1723" s="4" t="s">
        <v>20</v>
      </c>
      <c r="F1723" s="4" t="s">
        <v>10</v>
      </c>
    </row>
    <row r="1724" spans="1:13">
      <c r="A1724" t="n">
        <v>12896</v>
      </c>
      <c r="B1724" s="32" t="n">
        <v>45</v>
      </c>
      <c r="C1724" s="7" t="n">
        <v>11</v>
      </c>
      <c r="D1724" s="7" t="n">
        <v>3</v>
      </c>
      <c r="E1724" s="7" t="n">
        <v>20.2999992370605</v>
      </c>
      <c r="F1724" s="7" t="n">
        <v>0</v>
      </c>
    </row>
    <row r="1725" spans="1:13">
      <c r="A1725" t="s">
        <v>4</v>
      </c>
      <c r="B1725" s="4" t="s">
        <v>5</v>
      </c>
      <c r="C1725" s="4" t="s">
        <v>14</v>
      </c>
      <c r="D1725" s="4" t="s">
        <v>14</v>
      </c>
      <c r="E1725" s="4" t="s">
        <v>20</v>
      </c>
      <c r="F1725" s="4" t="s">
        <v>20</v>
      </c>
      <c r="G1725" s="4" t="s">
        <v>20</v>
      </c>
      <c r="H1725" s="4" t="s">
        <v>10</v>
      </c>
    </row>
    <row r="1726" spans="1:13">
      <c r="A1726" t="n">
        <v>12905</v>
      </c>
      <c r="B1726" s="32" t="n">
        <v>45</v>
      </c>
      <c r="C1726" s="7" t="n">
        <v>2</v>
      </c>
      <c r="D1726" s="7" t="n">
        <v>3</v>
      </c>
      <c r="E1726" s="7" t="n">
        <v>-0.00999999977648258</v>
      </c>
      <c r="F1726" s="7" t="n">
        <v>-2.5699999332428</v>
      </c>
      <c r="G1726" s="7" t="n">
        <v>-165.039993286133</v>
      </c>
      <c r="H1726" s="7" t="n">
        <v>15000</v>
      </c>
    </row>
    <row r="1727" spans="1:13">
      <c r="A1727" t="s">
        <v>4</v>
      </c>
      <c r="B1727" s="4" t="s">
        <v>5</v>
      </c>
      <c r="C1727" s="4" t="s">
        <v>14</v>
      </c>
      <c r="D1727" s="4" t="s">
        <v>14</v>
      </c>
      <c r="E1727" s="4" t="s">
        <v>20</v>
      </c>
      <c r="F1727" s="4" t="s">
        <v>20</v>
      </c>
      <c r="G1727" s="4" t="s">
        <v>20</v>
      </c>
      <c r="H1727" s="4" t="s">
        <v>10</v>
      </c>
      <c r="I1727" s="4" t="s">
        <v>14</v>
      </c>
    </row>
    <row r="1728" spans="1:13">
      <c r="A1728" t="n">
        <v>12922</v>
      </c>
      <c r="B1728" s="32" t="n">
        <v>45</v>
      </c>
      <c r="C1728" s="7" t="n">
        <v>4</v>
      </c>
      <c r="D1728" s="7" t="n">
        <v>3</v>
      </c>
      <c r="E1728" s="7" t="n">
        <v>358.660003662109</v>
      </c>
      <c r="F1728" s="7" t="n">
        <v>176.770004272461</v>
      </c>
      <c r="G1728" s="7" t="n">
        <v>6</v>
      </c>
      <c r="H1728" s="7" t="n">
        <v>15000</v>
      </c>
      <c r="I1728" s="7" t="n">
        <v>1</v>
      </c>
    </row>
    <row r="1729" spans="1:9">
      <c r="A1729" t="s">
        <v>4</v>
      </c>
      <c r="B1729" s="4" t="s">
        <v>5</v>
      </c>
      <c r="C1729" s="4" t="s">
        <v>14</v>
      </c>
      <c r="D1729" s="4" t="s">
        <v>14</v>
      </c>
      <c r="E1729" s="4" t="s">
        <v>20</v>
      </c>
      <c r="F1729" s="4" t="s">
        <v>10</v>
      </c>
    </row>
    <row r="1730" spans="1:9">
      <c r="A1730" t="n">
        <v>12940</v>
      </c>
      <c r="B1730" s="32" t="n">
        <v>45</v>
      </c>
      <c r="C1730" s="7" t="n">
        <v>5</v>
      </c>
      <c r="D1730" s="7" t="n">
        <v>3</v>
      </c>
      <c r="E1730" s="7" t="n">
        <v>8.10000038146973</v>
      </c>
      <c r="F1730" s="7" t="n">
        <v>15000</v>
      </c>
    </row>
    <row r="1731" spans="1:9">
      <c r="A1731" t="s">
        <v>4</v>
      </c>
      <c r="B1731" s="4" t="s">
        <v>5</v>
      </c>
      <c r="C1731" s="4" t="s">
        <v>14</v>
      </c>
      <c r="D1731" s="4" t="s">
        <v>10</v>
      </c>
      <c r="E1731" s="4" t="s">
        <v>6</v>
      </c>
      <c r="F1731" s="4" t="s">
        <v>6</v>
      </c>
      <c r="G1731" s="4" t="s">
        <v>6</v>
      </c>
      <c r="H1731" s="4" t="s">
        <v>6</v>
      </c>
    </row>
    <row r="1732" spans="1:9">
      <c r="A1732" t="n">
        <v>12949</v>
      </c>
      <c r="B1732" s="47" t="n">
        <v>51</v>
      </c>
      <c r="C1732" s="7" t="n">
        <v>3</v>
      </c>
      <c r="D1732" s="7" t="n">
        <v>61440</v>
      </c>
      <c r="E1732" s="7" t="s">
        <v>112</v>
      </c>
      <c r="F1732" s="7" t="s">
        <v>113</v>
      </c>
      <c r="G1732" s="7" t="s">
        <v>114</v>
      </c>
      <c r="H1732" s="7" t="s">
        <v>115</v>
      </c>
    </row>
    <row r="1733" spans="1:9">
      <c r="A1733" t="s">
        <v>4</v>
      </c>
      <c r="B1733" s="4" t="s">
        <v>5</v>
      </c>
      <c r="C1733" s="4" t="s">
        <v>14</v>
      </c>
      <c r="D1733" s="4" t="s">
        <v>10</v>
      </c>
      <c r="E1733" s="4" t="s">
        <v>6</v>
      </c>
      <c r="F1733" s="4" t="s">
        <v>6</v>
      </c>
      <c r="G1733" s="4" t="s">
        <v>6</v>
      </c>
      <c r="H1733" s="4" t="s">
        <v>6</v>
      </c>
    </row>
    <row r="1734" spans="1:9">
      <c r="A1734" t="n">
        <v>12962</v>
      </c>
      <c r="B1734" s="47" t="n">
        <v>51</v>
      </c>
      <c r="C1734" s="7" t="n">
        <v>3</v>
      </c>
      <c r="D1734" s="7" t="n">
        <v>61441</v>
      </c>
      <c r="E1734" s="7" t="s">
        <v>112</v>
      </c>
      <c r="F1734" s="7" t="s">
        <v>113</v>
      </c>
      <c r="G1734" s="7" t="s">
        <v>114</v>
      </c>
      <c r="H1734" s="7" t="s">
        <v>115</v>
      </c>
    </row>
    <row r="1735" spans="1:9">
      <c r="A1735" t="s">
        <v>4</v>
      </c>
      <c r="B1735" s="4" t="s">
        <v>5</v>
      </c>
      <c r="C1735" s="4" t="s">
        <v>14</v>
      </c>
      <c r="D1735" s="4" t="s">
        <v>10</v>
      </c>
      <c r="E1735" s="4" t="s">
        <v>6</v>
      </c>
      <c r="F1735" s="4" t="s">
        <v>6</v>
      </c>
      <c r="G1735" s="4" t="s">
        <v>6</v>
      </c>
      <c r="H1735" s="4" t="s">
        <v>6</v>
      </c>
    </row>
    <row r="1736" spans="1:9">
      <c r="A1736" t="n">
        <v>12975</v>
      </c>
      <c r="B1736" s="47" t="n">
        <v>51</v>
      </c>
      <c r="C1736" s="7" t="n">
        <v>3</v>
      </c>
      <c r="D1736" s="7" t="n">
        <v>61442</v>
      </c>
      <c r="E1736" s="7" t="s">
        <v>112</v>
      </c>
      <c r="F1736" s="7" t="s">
        <v>113</v>
      </c>
      <c r="G1736" s="7" t="s">
        <v>114</v>
      </c>
      <c r="H1736" s="7" t="s">
        <v>115</v>
      </c>
    </row>
    <row r="1737" spans="1:9">
      <c r="A1737" t="s">
        <v>4</v>
      </c>
      <c r="B1737" s="4" t="s">
        <v>5</v>
      </c>
      <c r="C1737" s="4" t="s">
        <v>14</v>
      </c>
      <c r="D1737" s="4" t="s">
        <v>10</v>
      </c>
      <c r="E1737" s="4" t="s">
        <v>6</v>
      </c>
      <c r="F1737" s="4" t="s">
        <v>6</v>
      </c>
      <c r="G1737" s="4" t="s">
        <v>6</v>
      </c>
      <c r="H1737" s="4" t="s">
        <v>6</v>
      </c>
    </row>
    <row r="1738" spans="1:9">
      <c r="A1738" t="n">
        <v>12988</v>
      </c>
      <c r="B1738" s="47" t="n">
        <v>51</v>
      </c>
      <c r="C1738" s="7" t="n">
        <v>3</v>
      </c>
      <c r="D1738" s="7" t="n">
        <v>61443</v>
      </c>
      <c r="E1738" s="7" t="s">
        <v>112</v>
      </c>
      <c r="F1738" s="7" t="s">
        <v>113</v>
      </c>
      <c r="G1738" s="7" t="s">
        <v>114</v>
      </c>
      <c r="H1738" s="7" t="s">
        <v>115</v>
      </c>
    </row>
    <row r="1739" spans="1:9">
      <c r="A1739" t="s">
        <v>4</v>
      </c>
      <c r="B1739" s="4" t="s">
        <v>5</v>
      </c>
      <c r="C1739" s="4" t="s">
        <v>14</v>
      </c>
      <c r="D1739" s="4" t="s">
        <v>10</v>
      </c>
      <c r="E1739" s="4" t="s">
        <v>6</v>
      </c>
      <c r="F1739" s="4" t="s">
        <v>6</v>
      </c>
      <c r="G1739" s="4" t="s">
        <v>6</v>
      </c>
      <c r="H1739" s="4" t="s">
        <v>6</v>
      </c>
    </row>
    <row r="1740" spans="1:9">
      <c r="A1740" t="n">
        <v>13001</v>
      </c>
      <c r="B1740" s="47" t="n">
        <v>51</v>
      </c>
      <c r="C1740" s="7" t="n">
        <v>3</v>
      </c>
      <c r="D1740" s="7" t="n">
        <v>61444</v>
      </c>
      <c r="E1740" s="7" t="s">
        <v>112</v>
      </c>
      <c r="F1740" s="7" t="s">
        <v>113</v>
      </c>
      <c r="G1740" s="7" t="s">
        <v>114</v>
      </c>
      <c r="H1740" s="7" t="s">
        <v>115</v>
      </c>
    </row>
    <row r="1741" spans="1:9">
      <c r="A1741" t="s">
        <v>4</v>
      </c>
      <c r="B1741" s="4" t="s">
        <v>5</v>
      </c>
      <c r="C1741" s="4" t="s">
        <v>14</v>
      </c>
      <c r="D1741" s="4" t="s">
        <v>10</v>
      </c>
      <c r="E1741" s="4" t="s">
        <v>6</v>
      </c>
      <c r="F1741" s="4" t="s">
        <v>6</v>
      </c>
      <c r="G1741" s="4" t="s">
        <v>6</v>
      </c>
      <c r="H1741" s="4" t="s">
        <v>6</v>
      </c>
    </row>
    <row r="1742" spans="1:9">
      <c r="A1742" t="n">
        <v>13014</v>
      </c>
      <c r="B1742" s="47" t="n">
        <v>51</v>
      </c>
      <c r="C1742" s="7" t="n">
        <v>3</v>
      </c>
      <c r="D1742" s="7" t="n">
        <v>61445</v>
      </c>
      <c r="E1742" s="7" t="s">
        <v>112</v>
      </c>
      <c r="F1742" s="7" t="s">
        <v>113</v>
      </c>
      <c r="G1742" s="7" t="s">
        <v>114</v>
      </c>
      <c r="H1742" s="7" t="s">
        <v>115</v>
      </c>
    </row>
    <row r="1743" spans="1:9">
      <c r="A1743" t="s">
        <v>4</v>
      </c>
      <c r="B1743" s="4" t="s">
        <v>5</v>
      </c>
      <c r="C1743" s="4" t="s">
        <v>14</v>
      </c>
      <c r="D1743" s="4" t="s">
        <v>10</v>
      </c>
      <c r="E1743" s="4" t="s">
        <v>6</v>
      </c>
      <c r="F1743" s="4" t="s">
        <v>6</v>
      </c>
      <c r="G1743" s="4" t="s">
        <v>6</v>
      </c>
      <c r="H1743" s="4" t="s">
        <v>6</v>
      </c>
    </row>
    <row r="1744" spans="1:9">
      <c r="A1744" t="n">
        <v>13027</v>
      </c>
      <c r="B1744" s="47" t="n">
        <v>51</v>
      </c>
      <c r="C1744" s="7" t="n">
        <v>3</v>
      </c>
      <c r="D1744" s="7" t="n">
        <v>61446</v>
      </c>
      <c r="E1744" s="7" t="s">
        <v>112</v>
      </c>
      <c r="F1744" s="7" t="s">
        <v>113</v>
      </c>
      <c r="G1744" s="7" t="s">
        <v>114</v>
      </c>
      <c r="H1744" s="7" t="s">
        <v>115</v>
      </c>
    </row>
    <row r="1745" spans="1:8">
      <c r="A1745" t="s">
        <v>4</v>
      </c>
      <c r="B1745" s="4" t="s">
        <v>5</v>
      </c>
      <c r="C1745" s="4" t="s">
        <v>14</v>
      </c>
      <c r="D1745" s="4" t="s">
        <v>10</v>
      </c>
      <c r="E1745" s="4" t="s">
        <v>6</v>
      </c>
      <c r="F1745" s="4" t="s">
        <v>6</v>
      </c>
      <c r="G1745" s="4" t="s">
        <v>6</v>
      </c>
      <c r="H1745" s="4" t="s">
        <v>6</v>
      </c>
    </row>
    <row r="1746" spans="1:8">
      <c r="A1746" t="n">
        <v>13040</v>
      </c>
      <c r="B1746" s="47" t="n">
        <v>51</v>
      </c>
      <c r="C1746" s="7" t="n">
        <v>3</v>
      </c>
      <c r="D1746" s="7" t="n">
        <v>7032</v>
      </c>
      <c r="E1746" s="7" t="s">
        <v>112</v>
      </c>
      <c r="F1746" s="7" t="s">
        <v>113</v>
      </c>
      <c r="G1746" s="7" t="s">
        <v>114</v>
      </c>
      <c r="H1746" s="7" t="s">
        <v>115</v>
      </c>
    </row>
    <row r="1747" spans="1:8">
      <c r="A1747" t="s">
        <v>4</v>
      </c>
      <c r="B1747" s="4" t="s">
        <v>5</v>
      </c>
      <c r="C1747" s="4" t="s">
        <v>14</v>
      </c>
      <c r="D1747" s="4" t="s">
        <v>10</v>
      </c>
      <c r="E1747" s="4" t="s">
        <v>6</v>
      </c>
      <c r="F1747" s="4" t="s">
        <v>6</v>
      </c>
      <c r="G1747" s="4" t="s">
        <v>6</v>
      </c>
      <c r="H1747" s="4" t="s">
        <v>6</v>
      </c>
    </row>
    <row r="1748" spans="1:8">
      <c r="A1748" t="n">
        <v>13053</v>
      </c>
      <c r="B1748" s="47" t="n">
        <v>51</v>
      </c>
      <c r="C1748" s="7" t="n">
        <v>3</v>
      </c>
      <c r="D1748" s="7" t="n">
        <v>0</v>
      </c>
      <c r="E1748" s="7" t="s">
        <v>205</v>
      </c>
      <c r="F1748" s="7" t="s">
        <v>115</v>
      </c>
      <c r="G1748" s="7" t="s">
        <v>114</v>
      </c>
      <c r="H1748" s="7" t="s">
        <v>115</v>
      </c>
    </row>
    <row r="1749" spans="1:8">
      <c r="A1749" t="s">
        <v>4</v>
      </c>
      <c r="B1749" s="4" t="s">
        <v>5</v>
      </c>
      <c r="C1749" s="4" t="s">
        <v>10</v>
      </c>
      <c r="D1749" s="4" t="s">
        <v>14</v>
      </c>
      <c r="E1749" s="4" t="s">
        <v>6</v>
      </c>
      <c r="F1749" s="4" t="s">
        <v>20</v>
      </c>
      <c r="G1749" s="4" t="s">
        <v>20</v>
      </c>
      <c r="H1749" s="4" t="s">
        <v>20</v>
      </c>
    </row>
    <row r="1750" spans="1:8">
      <c r="A1750" t="n">
        <v>13066</v>
      </c>
      <c r="B1750" s="61" t="n">
        <v>48</v>
      </c>
      <c r="C1750" s="7" t="n">
        <v>0</v>
      </c>
      <c r="D1750" s="7" t="n">
        <v>0</v>
      </c>
      <c r="E1750" s="7" t="s">
        <v>108</v>
      </c>
      <c r="F1750" s="7" t="n">
        <v>-1</v>
      </c>
      <c r="G1750" s="7" t="n">
        <v>1</v>
      </c>
      <c r="H1750" s="7" t="n">
        <v>0</v>
      </c>
    </row>
    <row r="1751" spans="1:8">
      <c r="A1751" t="s">
        <v>4</v>
      </c>
      <c r="B1751" s="4" t="s">
        <v>5</v>
      </c>
      <c r="C1751" s="4" t="s">
        <v>10</v>
      </c>
    </row>
    <row r="1752" spans="1:8">
      <c r="A1752" t="n">
        <v>13092</v>
      </c>
      <c r="B1752" s="26" t="n">
        <v>16</v>
      </c>
      <c r="C1752" s="7" t="n">
        <v>1000</v>
      </c>
    </row>
    <row r="1753" spans="1:8">
      <c r="A1753" t="s">
        <v>4</v>
      </c>
      <c r="B1753" s="4" t="s">
        <v>5</v>
      </c>
      <c r="C1753" s="4" t="s">
        <v>14</v>
      </c>
      <c r="D1753" s="4" t="s">
        <v>10</v>
      </c>
      <c r="E1753" s="4" t="s">
        <v>9</v>
      </c>
      <c r="F1753" s="4" t="s">
        <v>10</v>
      </c>
      <c r="G1753" s="4" t="s">
        <v>9</v>
      </c>
      <c r="H1753" s="4" t="s">
        <v>14</v>
      </c>
    </row>
    <row r="1754" spans="1:8">
      <c r="A1754" t="n">
        <v>13095</v>
      </c>
      <c r="B1754" s="13" t="n">
        <v>49</v>
      </c>
      <c r="C1754" s="7" t="n">
        <v>0</v>
      </c>
      <c r="D1754" s="7" t="n">
        <v>424</v>
      </c>
      <c r="E1754" s="7" t="n">
        <v>1060320051</v>
      </c>
      <c r="F1754" s="7" t="n">
        <v>0</v>
      </c>
      <c r="G1754" s="7" t="n">
        <v>0</v>
      </c>
      <c r="H1754" s="7" t="n">
        <v>0</v>
      </c>
    </row>
    <row r="1755" spans="1:8">
      <c r="A1755" t="s">
        <v>4</v>
      </c>
      <c r="B1755" s="4" t="s">
        <v>5</v>
      </c>
      <c r="C1755" s="4" t="s">
        <v>10</v>
      </c>
    </row>
    <row r="1756" spans="1:8">
      <c r="A1756" t="n">
        <v>13110</v>
      </c>
      <c r="B1756" s="26" t="n">
        <v>16</v>
      </c>
      <c r="C1756" s="7" t="n">
        <v>1000</v>
      </c>
    </row>
    <row r="1757" spans="1:8">
      <c r="A1757" t="s">
        <v>4</v>
      </c>
      <c r="B1757" s="4" t="s">
        <v>5</v>
      </c>
      <c r="C1757" s="4" t="s">
        <v>14</v>
      </c>
      <c r="D1757" s="4" t="s">
        <v>10</v>
      </c>
      <c r="E1757" s="4" t="s">
        <v>6</v>
      </c>
      <c r="F1757" s="4" t="s">
        <v>6</v>
      </c>
      <c r="G1757" s="4" t="s">
        <v>6</v>
      </c>
      <c r="H1757" s="4" t="s">
        <v>6</v>
      </c>
    </row>
    <row r="1758" spans="1:8">
      <c r="A1758" t="n">
        <v>13113</v>
      </c>
      <c r="B1758" s="47" t="n">
        <v>51</v>
      </c>
      <c r="C1758" s="7" t="n">
        <v>3</v>
      </c>
      <c r="D1758" s="7" t="n">
        <v>0</v>
      </c>
      <c r="E1758" s="7" t="s">
        <v>112</v>
      </c>
      <c r="F1758" s="7" t="s">
        <v>115</v>
      </c>
      <c r="G1758" s="7" t="s">
        <v>114</v>
      </c>
      <c r="H1758" s="7" t="s">
        <v>115</v>
      </c>
    </row>
    <row r="1759" spans="1:8">
      <c r="A1759" t="s">
        <v>4</v>
      </c>
      <c r="B1759" s="4" t="s">
        <v>5</v>
      </c>
      <c r="C1759" s="4" t="s">
        <v>10</v>
      </c>
      <c r="D1759" s="4" t="s">
        <v>14</v>
      </c>
      <c r="E1759" s="4" t="s">
        <v>6</v>
      </c>
      <c r="F1759" s="4" t="s">
        <v>20</v>
      </c>
      <c r="G1759" s="4" t="s">
        <v>20</v>
      </c>
      <c r="H1759" s="4" t="s">
        <v>20</v>
      </c>
    </row>
    <row r="1760" spans="1:8">
      <c r="A1760" t="n">
        <v>13126</v>
      </c>
      <c r="B1760" s="61" t="n">
        <v>48</v>
      </c>
      <c r="C1760" s="7" t="n">
        <v>0</v>
      </c>
      <c r="D1760" s="7" t="n">
        <v>0</v>
      </c>
      <c r="E1760" s="7" t="s">
        <v>109</v>
      </c>
      <c r="F1760" s="7" t="n">
        <v>-1</v>
      </c>
      <c r="G1760" s="7" t="n">
        <v>1</v>
      </c>
      <c r="H1760" s="7" t="n">
        <v>0</v>
      </c>
    </row>
    <row r="1761" spans="1:8">
      <c r="A1761" t="s">
        <v>4</v>
      </c>
      <c r="B1761" s="4" t="s">
        <v>5</v>
      </c>
      <c r="C1761" s="4" t="s">
        <v>10</v>
      </c>
    </row>
    <row r="1762" spans="1:8">
      <c r="A1762" t="n">
        <v>13152</v>
      </c>
      <c r="B1762" s="26" t="n">
        <v>16</v>
      </c>
      <c r="C1762" s="7" t="n">
        <v>1000</v>
      </c>
    </row>
    <row r="1763" spans="1:8">
      <c r="A1763" t="s">
        <v>4</v>
      </c>
      <c r="B1763" s="4" t="s">
        <v>5</v>
      </c>
      <c r="C1763" s="4" t="s">
        <v>14</v>
      </c>
      <c r="D1763" s="4" t="s">
        <v>10</v>
      </c>
      <c r="E1763" s="4" t="s">
        <v>20</v>
      </c>
      <c r="F1763" s="4" t="s">
        <v>10</v>
      </c>
      <c r="G1763" s="4" t="s">
        <v>9</v>
      </c>
      <c r="H1763" s="4" t="s">
        <v>9</v>
      </c>
      <c r="I1763" s="4" t="s">
        <v>10</v>
      </c>
      <c r="J1763" s="4" t="s">
        <v>10</v>
      </c>
      <c r="K1763" s="4" t="s">
        <v>9</v>
      </c>
      <c r="L1763" s="4" t="s">
        <v>9</v>
      </c>
      <c r="M1763" s="4" t="s">
        <v>9</v>
      </c>
      <c r="N1763" s="4" t="s">
        <v>9</v>
      </c>
      <c r="O1763" s="4" t="s">
        <v>6</v>
      </c>
    </row>
    <row r="1764" spans="1:8">
      <c r="A1764" t="n">
        <v>13155</v>
      </c>
      <c r="B1764" s="14" t="n">
        <v>50</v>
      </c>
      <c r="C1764" s="7" t="n">
        <v>0</v>
      </c>
      <c r="D1764" s="7" t="n">
        <v>1901</v>
      </c>
      <c r="E1764" s="7" t="n">
        <v>1</v>
      </c>
      <c r="F1764" s="7" t="n">
        <v>0</v>
      </c>
      <c r="G1764" s="7" t="n">
        <v>0</v>
      </c>
      <c r="H1764" s="7" t="n">
        <v>0</v>
      </c>
      <c r="I1764" s="7" t="n">
        <v>0</v>
      </c>
      <c r="J1764" s="7" t="n">
        <v>65533</v>
      </c>
      <c r="K1764" s="7" t="n">
        <v>0</v>
      </c>
      <c r="L1764" s="7" t="n">
        <v>0</v>
      </c>
      <c r="M1764" s="7" t="n">
        <v>0</v>
      </c>
      <c r="N1764" s="7" t="n">
        <v>0</v>
      </c>
      <c r="O1764" s="7" t="s">
        <v>13</v>
      </c>
    </row>
    <row r="1765" spans="1:8">
      <c r="A1765" t="s">
        <v>4</v>
      </c>
      <c r="B1765" s="4" t="s">
        <v>5</v>
      </c>
      <c r="C1765" s="4" t="s">
        <v>14</v>
      </c>
      <c r="D1765" s="4" t="s">
        <v>10</v>
      </c>
      <c r="E1765" s="4" t="s">
        <v>6</v>
      </c>
    </row>
    <row r="1766" spans="1:8">
      <c r="A1766" t="n">
        <v>13194</v>
      </c>
      <c r="B1766" s="47" t="n">
        <v>51</v>
      </c>
      <c r="C1766" s="7" t="n">
        <v>4</v>
      </c>
      <c r="D1766" s="7" t="n">
        <v>0</v>
      </c>
      <c r="E1766" s="7" t="s">
        <v>206</v>
      </c>
    </row>
    <row r="1767" spans="1:8">
      <c r="A1767" t="s">
        <v>4</v>
      </c>
      <c r="B1767" s="4" t="s">
        <v>5</v>
      </c>
      <c r="C1767" s="4" t="s">
        <v>10</v>
      </c>
    </row>
    <row r="1768" spans="1:8">
      <c r="A1768" t="n">
        <v>13208</v>
      </c>
      <c r="B1768" s="26" t="n">
        <v>16</v>
      </c>
      <c r="C1768" s="7" t="n">
        <v>0</v>
      </c>
    </row>
    <row r="1769" spans="1:8">
      <c r="A1769" t="s">
        <v>4</v>
      </c>
      <c r="B1769" s="4" t="s">
        <v>5</v>
      </c>
      <c r="C1769" s="4" t="s">
        <v>10</v>
      </c>
      <c r="D1769" s="4" t="s">
        <v>14</v>
      </c>
      <c r="E1769" s="4" t="s">
        <v>9</v>
      </c>
      <c r="F1769" s="4" t="s">
        <v>117</v>
      </c>
      <c r="G1769" s="4" t="s">
        <v>14</v>
      </c>
      <c r="H1769" s="4" t="s">
        <v>14</v>
      </c>
      <c r="I1769" s="4" t="s">
        <v>14</v>
      </c>
      <c r="J1769" s="4" t="s">
        <v>9</v>
      </c>
      <c r="K1769" s="4" t="s">
        <v>117</v>
      </c>
      <c r="L1769" s="4" t="s">
        <v>14</v>
      </c>
      <c r="M1769" s="4" t="s">
        <v>14</v>
      </c>
    </row>
    <row r="1770" spans="1:8">
      <c r="A1770" t="n">
        <v>13211</v>
      </c>
      <c r="B1770" s="51" t="n">
        <v>26</v>
      </c>
      <c r="C1770" s="7" t="n">
        <v>0</v>
      </c>
      <c r="D1770" s="7" t="n">
        <v>17</v>
      </c>
      <c r="E1770" s="7" t="n">
        <v>53072</v>
      </c>
      <c r="F1770" s="7" t="s">
        <v>207</v>
      </c>
      <c r="G1770" s="7" t="n">
        <v>2</v>
      </c>
      <c r="H1770" s="7" t="n">
        <v>3</v>
      </c>
      <c r="I1770" s="7" t="n">
        <v>17</v>
      </c>
      <c r="J1770" s="7" t="n">
        <v>53073</v>
      </c>
      <c r="K1770" s="7" t="s">
        <v>208</v>
      </c>
      <c r="L1770" s="7" t="n">
        <v>2</v>
      </c>
      <c r="M1770" s="7" t="n">
        <v>0</v>
      </c>
    </row>
    <row r="1771" spans="1:8">
      <c r="A1771" t="s">
        <v>4</v>
      </c>
      <c r="B1771" s="4" t="s">
        <v>5</v>
      </c>
    </row>
    <row r="1772" spans="1:8">
      <c r="A1772" t="n">
        <v>13359</v>
      </c>
      <c r="B1772" s="52" t="n">
        <v>28</v>
      </c>
    </row>
    <row r="1773" spans="1:8">
      <c r="A1773" t="s">
        <v>4</v>
      </c>
      <c r="B1773" s="4" t="s">
        <v>5</v>
      </c>
      <c r="C1773" s="4" t="s">
        <v>10</v>
      </c>
      <c r="D1773" s="4" t="s">
        <v>14</v>
      </c>
      <c r="E1773" s="4" t="s">
        <v>6</v>
      </c>
      <c r="F1773" s="4" t="s">
        <v>20</v>
      </c>
      <c r="G1773" s="4" t="s">
        <v>20</v>
      </c>
      <c r="H1773" s="4" t="s">
        <v>20</v>
      </c>
    </row>
    <row r="1774" spans="1:8">
      <c r="A1774" t="n">
        <v>13360</v>
      </c>
      <c r="B1774" s="61" t="n">
        <v>48</v>
      </c>
      <c r="C1774" s="7" t="n">
        <v>61491</v>
      </c>
      <c r="D1774" s="7" t="n">
        <v>0</v>
      </c>
      <c r="E1774" s="7" t="s">
        <v>108</v>
      </c>
      <c r="F1774" s="7" t="n">
        <v>-1</v>
      </c>
      <c r="G1774" s="7" t="n">
        <v>1</v>
      </c>
      <c r="H1774" s="7" t="n">
        <v>0</v>
      </c>
    </row>
    <row r="1775" spans="1:8">
      <c r="A1775" t="s">
        <v>4</v>
      </c>
      <c r="B1775" s="4" t="s">
        <v>5</v>
      </c>
      <c r="C1775" s="4" t="s">
        <v>10</v>
      </c>
      <c r="D1775" s="4" t="s">
        <v>14</v>
      </c>
      <c r="E1775" s="4" t="s">
        <v>6</v>
      </c>
      <c r="F1775" s="4" t="s">
        <v>20</v>
      </c>
      <c r="G1775" s="4" t="s">
        <v>20</v>
      </c>
      <c r="H1775" s="4" t="s">
        <v>20</v>
      </c>
    </row>
    <row r="1776" spans="1:8">
      <c r="A1776" t="n">
        <v>13386</v>
      </c>
      <c r="B1776" s="61" t="n">
        <v>48</v>
      </c>
      <c r="C1776" s="7" t="n">
        <v>61492</v>
      </c>
      <c r="D1776" s="7" t="n">
        <v>0</v>
      </c>
      <c r="E1776" s="7" t="s">
        <v>108</v>
      </c>
      <c r="F1776" s="7" t="n">
        <v>-1</v>
      </c>
      <c r="G1776" s="7" t="n">
        <v>1</v>
      </c>
      <c r="H1776" s="7" t="n">
        <v>0</v>
      </c>
    </row>
    <row r="1777" spans="1:15">
      <c r="A1777" t="s">
        <v>4</v>
      </c>
      <c r="B1777" s="4" t="s">
        <v>5</v>
      </c>
      <c r="C1777" s="4" t="s">
        <v>10</v>
      </c>
      <c r="D1777" s="4" t="s">
        <v>14</v>
      </c>
      <c r="E1777" s="4" t="s">
        <v>6</v>
      </c>
      <c r="F1777" s="4" t="s">
        <v>20</v>
      </c>
      <c r="G1777" s="4" t="s">
        <v>20</v>
      </c>
      <c r="H1777" s="4" t="s">
        <v>20</v>
      </c>
    </row>
    <row r="1778" spans="1:15">
      <c r="A1778" t="n">
        <v>13412</v>
      </c>
      <c r="B1778" s="61" t="n">
        <v>48</v>
      </c>
      <c r="C1778" s="7" t="n">
        <v>61493</v>
      </c>
      <c r="D1778" s="7" t="n">
        <v>0</v>
      </c>
      <c r="E1778" s="7" t="s">
        <v>108</v>
      </c>
      <c r="F1778" s="7" t="n">
        <v>-1</v>
      </c>
      <c r="G1778" s="7" t="n">
        <v>1</v>
      </c>
      <c r="H1778" s="7" t="n">
        <v>0</v>
      </c>
    </row>
    <row r="1779" spans="1:15">
      <c r="A1779" t="s">
        <v>4</v>
      </c>
      <c r="B1779" s="4" t="s">
        <v>5</v>
      </c>
      <c r="C1779" s="4" t="s">
        <v>10</v>
      </c>
      <c r="D1779" s="4" t="s">
        <v>14</v>
      </c>
      <c r="E1779" s="4" t="s">
        <v>6</v>
      </c>
      <c r="F1779" s="4" t="s">
        <v>20</v>
      </c>
      <c r="G1779" s="4" t="s">
        <v>20</v>
      </c>
      <c r="H1779" s="4" t="s">
        <v>20</v>
      </c>
    </row>
    <row r="1780" spans="1:15">
      <c r="A1780" t="n">
        <v>13438</v>
      </c>
      <c r="B1780" s="61" t="n">
        <v>48</v>
      </c>
      <c r="C1780" s="7" t="n">
        <v>61494</v>
      </c>
      <c r="D1780" s="7" t="n">
        <v>0</v>
      </c>
      <c r="E1780" s="7" t="s">
        <v>108</v>
      </c>
      <c r="F1780" s="7" t="n">
        <v>-1</v>
      </c>
      <c r="G1780" s="7" t="n">
        <v>1</v>
      </c>
      <c r="H1780" s="7" t="n">
        <v>0</v>
      </c>
    </row>
    <row r="1781" spans="1:15">
      <c r="A1781" t="s">
        <v>4</v>
      </c>
      <c r="B1781" s="4" t="s">
        <v>5</v>
      </c>
      <c r="C1781" s="4" t="s">
        <v>10</v>
      </c>
      <c r="D1781" s="4" t="s">
        <v>14</v>
      </c>
      <c r="E1781" s="4" t="s">
        <v>6</v>
      </c>
      <c r="F1781" s="4" t="s">
        <v>20</v>
      </c>
      <c r="G1781" s="4" t="s">
        <v>20</v>
      </c>
      <c r="H1781" s="4" t="s">
        <v>20</v>
      </c>
    </row>
    <row r="1782" spans="1:15">
      <c r="A1782" t="n">
        <v>13464</v>
      </c>
      <c r="B1782" s="61" t="n">
        <v>48</v>
      </c>
      <c r="C1782" s="7" t="n">
        <v>61495</v>
      </c>
      <c r="D1782" s="7" t="n">
        <v>0</v>
      </c>
      <c r="E1782" s="7" t="s">
        <v>108</v>
      </c>
      <c r="F1782" s="7" t="n">
        <v>-1</v>
      </c>
      <c r="G1782" s="7" t="n">
        <v>1</v>
      </c>
      <c r="H1782" s="7" t="n">
        <v>0</v>
      </c>
    </row>
    <row r="1783" spans="1:15">
      <c r="A1783" t="s">
        <v>4</v>
      </c>
      <c r="B1783" s="4" t="s">
        <v>5</v>
      </c>
      <c r="C1783" s="4" t="s">
        <v>10</v>
      </c>
      <c r="D1783" s="4" t="s">
        <v>14</v>
      </c>
      <c r="E1783" s="4" t="s">
        <v>6</v>
      </c>
      <c r="F1783" s="4" t="s">
        <v>20</v>
      </c>
      <c r="G1783" s="4" t="s">
        <v>20</v>
      </c>
      <c r="H1783" s="4" t="s">
        <v>20</v>
      </c>
    </row>
    <row r="1784" spans="1:15">
      <c r="A1784" t="n">
        <v>13490</v>
      </c>
      <c r="B1784" s="61" t="n">
        <v>48</v>
      </c>
      <c r="C1784" s="7" t="n">
        <v>61496</v>
      </c>
      <c r="D1784" s="7" t="n">
        <v>0</v>
      </c>
      <c r="E1784" s="7" t="s">
        <v>108</v>
      </c>
      <c r="F1784" s="7" t="n">
        <v>-1</v>
      </c>
      <c r="G1784" s="7" t="n">
        <v>1</v>
      </c>
      <c r="H1784" s="7" t="n">
        <v>0</v>
      </c>
    </row>
    <row r="1785" spans="1:15">
      <c r="A1785" t="s">
        <v>4</v>
      </c>
      <c r="B1785" s="4" t="s">
        <v>5</v>
      </c>
      <c r="C1785" s="4" t="s">
        <v>14</v>
      </c>
      <c r="D1785" s="4" t="s">
        <v>14</v>
      </c>
      <c r="E1785" s="4" t="s">
        <v>20</v>
      </c>
      <c r="F1785" s="4" t="s">
        <v>10</v>
      </c>
    </row>
    <row r="1786" spans="1:15">
      <c r="A1786" t="n">
        <v>13516</v>
      </c>
      <c r="B1786" s="32" t="n">
        <v>45</v>
      </c>
      <c r="C1786" s="7" t="n">
        <v>5</v>
      </c>
      <c r="D1786" s="7" t="n">
        <v>3</v>
      </c>
      <c r="E1786" s="7" t="n">
        <v>10.1000003814697</v>
      </c>
      <c r="F1786" s="7" t="n">
        <v>30000</v>
      </c>
    </row>
    <row r="1787" spans="1:15">
      <c r="A1787" t="s">
        <v>4</v>
      </c>
      <c r="B1787" s="4" t="s">
        <v>5</v>
      </c>
      <c r="C1787" s="4" t="s">
        <v>10</v>
      </c>
    </row>
    <row r="1788" spans="1:15">
      <c r="A1788" t="n">
        <v>13525</v>
      </c>
      <c r="B1788" s="26" t="n">
        <v>16</v>
      </c>
      <c r="C1788" s="7" t="n">
        <v>1500</v>
      </c>
    </row>
    <row r="1789" spans="1:15">
      <c r="A1789" t="s">
        <v>4</v>
      </c>
      <c r="B1789" s="4" t="s">
        <v>5</v>
      </c>
      <c r="C1789" s="4" t="s">
        <v>14</v>
      </c>
      <c r="D1789" s="41" t="s">
        <v>92</v>
      </c>
      <c r="E1789" s="4" t="s">
        <v>5</v>
      </c>
      <c r="F1789" s="4" t="s">
        <v>14</v>
      </c>
      <c r="G1789" s="4" t="s">
        <v>10</v>
      </c>
      <c r="H1789" s="41" t="s">
        <v>93</v>
      </c>
      <c r="I1789" s="4" t="s">
        <v>14</v>
      </c>
      <c r="J1789" s="4" t="s">
        <v>21</v>
      </c>
    </row>
    <row r="1790" spans="1:15">
      <c r="A1790" t="n">
        <v>13528</v>
      </c>
      <c r="B1790" s="11" t="n">
        <v>5</v>
      </c>
      <c r="C1790" s="7" t="n">
        <v>28</v>
      </c>
      <c r="D1790" s="41" t="s">
        <v>3</v>
      </c>
      <c r="E1790" s="31" t="n">
        <v>64</v>
      </c>
      <c r="F1790" s="7" t="n">
        <v>5</v>
      </c>
      <c r="G1790" s="7" t="n">
        <v>8</v>
      </c>
      <c r="H1790" s="41" t="s">
        <v>3</v>
      </c>
      <c r="I1790" s="7" t="n">
        <v>1</v>
      </c>
      <c r="J1790" s="12" t="n">
        <f t="normal" ca="1">A1802</f>
        <v>0</v>
      </c>
    </row>
    <row r="1791" spans="1:15">
      <c r="A1791" t="s">
        <v>4</v>
      </c>
      <c r="B1791" s="4" t="s">
        <v>5</v>
      </c>
      <c r="C1791" s="4" t="s">
        <v>14</v>
      </c>
      <c r="D1791" s="4" t="s">
        <v>10</v>
      </c>
      <c r="E1791" s="4" t="s">
        <v>6</v>
      </c>
    </row>
    <row r="1792" spans="1:15">
      <c r="A1792" t="n">
        <v>13539</v>
      </c>
      <c r="B1792" s="47" t="n">
        <v>51</v>
      </c>
      <c r="C1792" s="7" t="n">
        <v>4</v>
      </c>
      <c r="D1792" s="7" t="n">
        <v>8</v>
      </c>
      <c r="E1792" s="7" t="s">
        <v>177</v>
      </c>
    </row>
    <row r="1793" spans="1:10">
      <c r="A1793" t="s">
        <v>4</v>
      </c>
      <c r="B1793" s="4" t="s">
        <v>5</v>
      </c>
      <c r="C1793" s="4" t="s">
        <v>10</v>
      </c>
    </row>
    <row r="1794" spans="1:10">
      <c r="A1794" t="n">
        <v>13552</v>
      </c>
      <c r="B1794" s="26" t="n">
        <v>16</v>
      </c>
      <c r="C1794" s="7" t="n">
        <v>0</v>
      </c>
    </row>
    <row r="1795" spans="1:10">
      <c r="A1795" t="s">
        <v>4</v>
      </c>
      <c r="B1795" s="4" t="s">
        <v>5</v>
      </c>
      <c r="C1795" s="4" t="s">
        <v>10</v>
      </c>
      <c r="D1795" s="4" t="s">
        <v>14</v>
      </c>
      <c r="E1795" s="4" t="s">
        <v>9</v>
      </c>
      <c r="F1795" s="4" t="s">
        <v>117</v>
      </c>
      <c r="G1795" s="4" t="s">
        <v>14</v>
      </c>
      <c r="H1795" s="4" t="s">
        <v>14</v>
      </c>
    </row>
    <row r="1796" spans="1:10">
      <c r="A1796" t="n">
        <v>13555</v>
      </c>
      <c r="B1796" s="51" t="n">
        <v>26</v>
      </c>
      <c r="C1796" s="7" t="n">
        <v>8</v>
      </c>
      <c r="D1796" s="7" t="n">
        <v>17</v>
      </c>
      <c r="E1796" s="7" t="n">
        <v>9401</v>
      </c>
      <c r="F1796" s="7" t="s">
        <v>209</v>
      </c>
      <c r="G1796" s="7" t="n">
        <v>2</v>
      </c>
      <c r="H1796" s="7" t="n">
        <v>0</v>
      </c>
    </row>
    <row r="1797" spans="1:10">
      <c r="A1797" t="s">
        <v>4</v>
      </c>
      <c r="B1797" s="4" t="s">
        <v>5</v>
      </c>
    </row>
    <row r="1798" spans="1:10">
      <c r="A1798" t="n">
        <v>13575</v>
      </c>
      <c r="B1798" s="52" t="n">
        <v>28</v>
      </c>
    </row>
    <row r="1799" spans="1:10">
      <c r="A1799" t="s">
        <v>4</v>
      </c>
      <c r="B1799" s="4" t="s">
        <v>5</v>
      </c>
      <c r="C1799" s="4" t="s">
        <v>10</v>
      </c>
      <c r="D1799" s="4" t="s">
        <v>14</v>
      </c>
    </row>
    <row r="1800" spans="1:10">
      <c r="A1800" t="n">
        <v>13576</v>
      </c>
      <c r="B1800" s="53" t="n">
        <v>89</v>
      </c>
      <c r="C1800" s="7" t="n">
        <v>65533</v>
      </c>
      <c r="D1800" s="7" t="n">
        <v>1</v>
      </c>
    </row>
    <row r="1801" spans="1:10">
      <c r="A1801" t="s">
        <v>4</v>
      </c>
      <c r="B1801" s="4" t="s">
        <v>5</v>
      </c>
      <c r="C1801" s="4" t="s">
        <v>14</v>
      </c>
      <c r="D1801" s="41" t="s">
        <v>92</v>
      </c>
      <c r="E1801" s="4" t="s">
        <v>5</v>
      </c>
      <c r="F1801" s="4" t="s">
        <v>14</v>
      </c>
      <c r="G1801" s="4" t="s">
        <v>10</v>
      </c>
      <c r="H1801" s="41" t="s">
        <v>93</v>
      </c>
      <c r="I1801" s="4" t="s">
        <v>14</v>
      </c>
      <c r="J1801" s="4" t="s">
        <v>21</v>
      </c>
    </row>
    <row r="1802" spans="1:10">
      <c r="A1802" t="n">
        <v>13580</v>
      </c>
      <c r="B1802" s="11" t="n">
        <v>5</v>
      </c>
      <c r="C1802" s="7" t="n">
        <v>28</v>
      </c>
      <c r="D1802" s="41" t="s">
        <v>3</v>
      </c>
      <c r="E1802" s="31" t="n">
        <v>64</v>
      </c>
      <c r="F1802" s="7" t="n">
        <v>5</v>
      </c>
      <c r="G1802" s="7" t="n">
        <v>3</v>
      </c>
      <c r="H1802" s="41" t="s">
        <v>3</v>
      </c>
      <c r="I1802" s="7" t="n">
        <v>1</v>
      </c>
      <c r="J1802" s="12" t="n">
        <f t="normal" ca="1">A1814</f>
        <v>0</v>
      </c>
    </row>
    <row r="1803" spans="1:10">
      <c r="A1803" t="s">
        <v>4</v>
      </c>
      <c r="B1803" s="4" t="s">
        <v>5</v>
      </c>
      <c r="C1803" s="4" t="s">
        <v>14</v>
      </c>
      <c r="D1803" s="4" t="s">
        <v>10</v>
      </c>
      <c r="E1803" s="4" t="s">
        <v>6</v>
      </c>
    </row>
    <row r="1804" spans="1:10">
      <c r="A1804" t="n">
        <v>13591</v>
      </c>
      <c r="B1804" s="47" t="n">
        <v>51</v>
      </c>
      <c r="C1804" s="7" t="n">
        <v>4</v>
      </c>
      <c r="D1804" s="7" t="n">
        <v>3</v>
      </c>
      <c r="E1804" s="7" t="s">
        <v>177</v>
      </c>
    </row>
    <row r="1805" spans="1:10">
      <c r="A1805" t="s">
        <v>4</v>
      </c>
      <c r="B1805" s="4" t="s">
        <v>5</v>
      </c>
      <c r="C1805" s="4" t="s">
        <v>10</v>
      </c>
    </row>
    <row r="1806" spans="1:10">
      <c r="A1806" t="n">
        <v>13604</v>
      </c>
      <c r="B1806" s="26" t="n">
        <v>16</v>
      </c>
      <c r="C1806" s="7" t="n">
        <v>0</v>
      </c>
    </row>
    <row r="1807" spans="1:10">
      <c r="A1807" t="s">
        <v>4</v>
      </c>
      <c r="B1807" s="4" t="s">
        <v>5</v>
      </c>
      <c r="C1807" s="4" t="s">
        <v>10</v>
      </c>
      <c r="D1807" s="4" t="s">
        <v>14</v>
      </c>
      <c r="E1807" s="4" t="s">
        <v>9</v>
      </c>
      <c r="F1807" s="4" t="s">
        <v>117</v>
      </c>
      <c r="G1807" s="4" t="s">
        <v>14</v>
      </c>
      <c r="H1807" s="4" t="s">
        <v>14</v>
      </c>
    </row>
    <row r="1808" spans="1:10">
      <c r="A1808" t="n">
        <v>13607</v>
      </c>
      <c r="B1808" s="51" t="n">
        <v>26</v>
      </c>
      <c r="C1808" s="7" t="n">
        <v>3</v>
      </c>
      <c r="D1808" s="7" t="n">
        <v>17</v>
      </c>
      <c r="E1808" s="7" t="n">
        <v>2434</v>
      </c>
      <c r="F1808" s="7" t="s">
        <v>210</v>
      </c>
      <c r="G1808" s="7" t="n">
        <v>2</v>
      </c>
      <c r="H1808" s="7" t="n">
        <v>0</v>
      </c>
    </row>
    <row r="1809" spans="1:10">
      <c r="A1809" t="s">
        <v>4</v>
      </c>
      <c r="B1809" s="4" t="s">
        <v>5</v>
      </c>
    </row>
    <row r="1810" spans="1:10">
      <c r="A1810" t="n">
        <v>13671</v>
      </c>
      <c r="B1810" s="52" t="n">
        <v>28</v>
      </c>
    </row>
    <row r="1811" spans="1:10">
      <c r="A1811" t="s">
        <v>4</v>
      </c>
      <c r="B1811" s="4" t="s">
        <v>5</v>
      </c>
      <c r="C1811" s="4" t="s">
        <v>10</v>
      </c>
      <c r="D1811" s="4" t="s">
        <v>14</v>
      </c>
    </row>
    <row r="1812" spans="1:10">
      <c r="A1812" t="n">
        <v>13672</v>
      </c>
      <c r="B1812" s="53" t="n">
        <v>89</v>
      </c>
      <c r="C1812" s="7" t="n">
        <v>65533</v>
      </c>
      <c r="D1812" s="7" t="n">
        <v>1</v>
      </c>
    </row>
    <row r="1813" spans="1:10">
      <c r="A1813" t="s">
        <v>4</v>
      </c>
      <c r="B1813" s="4" t="s">
        <v>5</v>
      </c>
      <c r="C1813" s="4" t="s">
        <v>14</v>
      </c>
      <c r="D1813" s="41" t="s">
        <v>92</v>
      </c>
      <c r="E1813" s="4" t="s">
        <v>5</v>
      </c>
      <c r="F1813" s="4" t="s">
        <v>14</v>
      </c>
      <c r="G1813" s="4" t="s">
        <v>10</v>
      </c>
      <c r="H1813" s="41" t="s">
        <v>93</v>
      </c>
      <c r="I1813" s="4" t="s">
        <v>14</v>
      </c>
      <c r="J1813" s="4" t="s">
        <v>21</v>
      </c>
    </row>
    <row r="1814" spans="1:10">
      <c r="A1814" t="n">
        <v>13676</v>
      </c>
      <c r="B1814" s="11" t="n">
        <v>5</v>
      </c>
      <c r="C1814" s="7" t="n">
        <v>28</v>
      </c>
      <c r="D1814" s="41" t="s">
        <v>3</v>
      </c>
      <c r="E1814" s="31" t="n">
        <v>64</v>
      </c>
      <c r="F1814" s="7" t="n">
        <v>5</v>
      </c>
      <c r="G1814" s="7" t="n">
        <v>11</v>
      </c>
      <c r="H1814" s="41" t="s">
        <v>3</v>
      </c>
      <c r="I1814" s="7" t="n">
        <v>1</v>
      </c>
      <c r="J1814" s="12" t="n">
        <f t="normal" ca="1">A1826</f>
        <v>0</v>
      </c>
    </row>
    <row r="1815" spans="1:10">
      <c r="A1815" t="s">
        <v>4</v>
      </c>
      <c r="B1815" s="4" t="s">
        <v>5</v>
      </c>
      <c r="C1815" s="4" t="s">
        <v>14</v>
      </c>
      <c r="D1815" s="4" t="s">
        <v>10</v>
      </c>
      <c r="E1815" s="4" t="s">
        <v>6</v>
      </c>
    </row>
    <row r="1816" spans="1:10">
      <c r="A1816" t="n">
        <v>13687</v>
      </c>
      <c r="B1816" s="47" t="n">
        <v>51</v>
      </c>
      <c r="C1816" s="7" t="n">
        <v>4</v>
      </c>
      <c r="D1816" s="7" t="n">
        <v>11</v>
      </c>
      <c r="E1816" s="7" t="s">
        <v>211</v>
      </c>
    </row>
    <row r="1817" spans="1:10">
      <c r="A1817" t="s">
        <v>4</v>
      </c>
      <c r="B1817" s="4" t="s">
        <v>5</v>
      </c>
      <c r="C1817" s="4" t="s">
        <v>10</v>
      </c>
    </row>
    <row r="1818" spans="1:10">
      <c r="A1818" t="n">
        <v>13700</v>
      </c>
      <c r="B1818" s="26" t="n">
        <v>16</v>
      </c>
      <c r="C1818" s="7" t="n">
        <v>0</v>
      </c>
    </row>
    <row r="1819" spans="1:10">
      <c r="A1819" t="s">
        <v>4</v>
      </c>
      <c r="B1819" s="4" t="s">
        <v>5</v>
      </c>
      <c r="C1819" s="4" t="s">
        <v>10</v>
      </c>
      <c r="D1819" s="4" t="s">
        <v>14</v>
      </c>
      <c r="E1819" s="4" t="s">
        <v>9</v>
      </c>
      <c r="F1819" s="4" t="s">
        <v>117</v>
      </c>
      <c r="G1819" s="4" t="s">
        <v>14</v>
      </c>
      <c r="H1819" s="4" t="s">
        <v>14</v>
      </c>
    </row>
    <row r="1820" spans="1:10">
      <c r="A1820" t="n">
        <v>13703</v>
      </c>
      <c r="B1820" s="51" t="n">
        <v>26</v>
      </c>
      <c r="C1820" s="7" t="n">
        <v>11</v>
      </c>
      <c r="D1820" s="7" t="n">
        <v>17</v>
      </c>
      <c r="E1820" s="7" t="n">
        <v>10429</v>
      </c>
      <c r="F1820" s="7" t="s">
        <v>212</v>
      </c>
      <c r="G1820" s="7" t="n">
        <v>2</v>
      </c>
      <c r="H1820" s="7" t="n">
        <v>0</v>
      </c>
    </row>
    <row r="1821" spans="1:10">
      <c r="A1821" t="s">
        <v>4</v>
      </c>
      <c r="B1821" s="4" t="s">
        <v>5</v>
      </c>
    </row>
    <row r="1822" spans="1:10">
      <c r="A1822" t="n">
        <v>13753</v>
      </c>
      <c r="B1822" s="52" t="n">
        <v>28</v>
      </c>
    </row>
    <row r="1823" spans="1:10">
      <c r="A1823" t="s">
        <v>4</v>
      </c>
      <c r="B1823" s="4" t="s">
        <v>5</v>
      </c>
      <c r="C1823" s="4" t="s">
        <v>10</v>
      </c>
      <c r="D1823" s="4" t="s">
        <v>14</v>
      </c>
    </row>
    <row r="1824" spans="1:10">
      <c r="A1824" t="n">
        <v>13754</v>
      </c>
      <c r="B1824" s="53" t="n">
        <v>89</v>
      </c>
      <c r="C1824" s="7" t="n">
        <v>65533</v>
      </c>
      <c r="D1824" s="7" t="n">
        <v>1</v>
      </c>
    </row>
    <row r="1825" spans="1:10">
      <c r="A1825" t="s">
        <v>4</v>
      </c>
      <c r="B1825" s="4" t="s">
        <v>5</v>
      </c>
      <c r="C1825" s="4" t="s">
        <v>14</v>
      </c>
      <c r="D1825" s="41" t="s">
        <v>92</v>
      </c>
      <c r="E1825" s="4" t="s">
        <v>5</v>
      </c>
      <c r="F1825" s="4" t="s">
        <v>14</v>
      </c>
      <c r="G1825" s="4" t="s">
        <v>10</v>
      </c>
      <c r="H1825" s="41" t="s">
        <v>93</v>
      </c>
      <c r="I1825" s="4" t="s">
        <v>14</v>
      </c>
      <c r="J1825" s="4" t="s">
        <v>21</v>
      </c>
    </row>
    <row r="1826" spans="1:10">
      <c r="A1826" t="n">
        <v>13758</v>
      </c>
      <c r="B1826" s="11" t="n">
        <v>5</v>
      </c>
      <c r="C1826" s="7" t="n">
        <v>28</v>
      </c>
      <c r="D1826" s="41" t="s">
        <v>3</v>
      </c>
      <c r="E1826" s="31" t="n">
        <v>64</v>
      </c>
      <c r="F1826" s="7" t="n">
        <v>5</v>
      </c>
      <c r="G1826" s="7" t="n">
        <v>1</v>
      </c>
      <c r="H1826" s="41" t="s">
        <v>3</v>
      </c>
      <c r="I1826" s="7" t="n">
        <v>1</v>
      </c>
      <c r="J1826" s="12" t="n">
        <f t="normal" ca="1">A1838</f>
        <v>0</v>
      </c>
    </row>
    <row r="1827" spans="1:10">
      <c r="A1827" t="s">
        <v>4</v>
      </c>
      <c r="B1827" s="4" t="s">
        <v>5</v>
      </c>
      <c r="C1827" s="4" t="s">
        <v>14</v>
      </c>
      <c r="D1827" s="4" t="s">
        <v>10</v>
      </c>
      <c r="E1827" s="4" t="s">
        <v>6</v>
      </c>
    </row>
    <row r="1828" spans="1:10">
      <c r="A1828" t="n">
        <v>13769</v>
      </c>
      <c r="B1828" s="47" t="n">
        <v>51</v>
      </c>
      <c r="C1828" s="7" t="n">
        <v>4</v>
      </c>
      <c r="D1828" s="7" t="n">
        <v>1</v>
      </c>
      <c r="E1828" s="7" t="s">
        <v>128</v>
      </c>
    </row>
    <row r="1829" spans="1:10">
      <c r="A1829" t="s">
        <v>4</v>
      </c>
      <c r="B1829" s="4" t="s">
        <v>5</v>
      </c>
      <c r="C1829" s="4" t="s">
        <v>10</v>
      </c>
    </row>
    <row r="1830" spans="1:10">
      <c r="A1830" t="n">
        <v>13782</v>
      </c>
      <c r="B1830" s="26" t="n">
        <v>16</v>
      </c>
      <c r="C1830" s="7" t="n">
        <v>0</v>
      </c>
    </row>
    <row r="1831" spans="1:10">
      <c r="A1831" t="s">
        <v>4</v>
      </c>
      <c r="B1831" s="4" t="s">
        <v>5</v>
      </c>
      <c r="C1831" s="4" t="s">
        <v>10</v>
      </c>
      <c r="D1831" s="4" t="s">
        <v>14</v>
      </c>
      <c r="E1831" s="4" t="s">
        <v>9</v>
      </c>
      <c r="F1831" s="4" t="s">
        <v>117</v>
      </c>
      <c r="G1831" s="4" t="s">
        <v>14</v>
      </c>
      <c r="H1831" s="4" t="s">
        <v>14</v>
      </c>
    </row>
    <row r="1832" spans="1:10">
      <c r="A1832" t="n">
        <v>13785</v>
      </c>
      <c r="B1832" s="51" t="n">
        <v>26</v>
      </c>
      <c r="C1832" s="7" t="n">
        <v>1</v>
      </c>
      <c r="D1832" s="7" t="n">
        <v>17</v>
      </c>
      <c r="E1832" s="7" t="n">
        <v>1455</v>
      </c>
      <c r="F1832" s="7" t="s">
        <v>213</v>
      </c>
      <c r="G1832" s="7" t="n">
        <v>2</v>
      </c>
      <c r="H1832" s="7" t="n">
        <v>0</v>
      </c>
    </row>
    <row r="1833" spans="1:10">
      <c r="A1833" t="s">
        <v>4</v>
      </c>
      <c r="B1833" s="4" t="s">
        <v>5</v>
      </c>
    </row>
    <row r="1834" spans="1:10">
      <c r="A1834" t="n">
        <v>13856</v>
      </c>
      <c r="B1834" s="52" t="n">
        <v>28</v>
      </c>
    </row>
    <row r="1835" spans="1:10">
      <c r="A1835" t="s">
        <v>4</v>
      </c>
      <c r="B1835" s="4" t="s">
        <v>5</v>
      </c>
      <c r="C1835" s="4" t="s">
        <v>10</v>
      </c>
      <c r="D1835" s="4" t="s">
        <v>14</v>
      </c>
    </row>
    <row r="1836" spans="1:10">
      <c r="A1836" t="n">
        <v>13857</v>
      </c>
      <c r="B1836" s="53" t="n">
        <v>89</v>
      </c>
      <c r="C1836" s="7" t="n">
        <v>65533</v>
      </c>
      <c r="D1836" s="7" t="n">
        <v>1</v>
      </c>
    </row>
    <row r="1837" spans="1:10">
      <c r="A1837" t="s">
        <v>4</v>
      </c>
      <c r="B1837" s="4" t="s">
        <v>5</v>
      </c>
      <c r="C1837" s="4" t="s">
        <v>14</v>
      </c>
      <c r="D1837" s="41" t="s">
        <v>92</v>
      </c>
      <c r="E1837" s="4" t="s">
        <v>5</v>
      </c>
      <c r="F1837" s="4" t="s">
        <v>14</v>
      </c>
      <c r="G1837" s="4" t="s">
        <v>10</v>
      </c>
      <c r="H1837" s="41" t="s">
        <v>93</v>
      </c>
      <c r="I1837" s="4" t="s">
        <v>14</v>
      </c>
      <c r="J1837" s="4" t="s">
        <v>21</v>
      </c>
    </row>
    <row r="1838" spans="1:10">
      <c r="A1838" t="n">
        <v>13861</v>
      </c>
      <c r="B1838" s="11" t="n">
        <v>5</v>
      </c>
      <c r="C1838" s="7" t="n">
        <v>28</v>
      </c>
      <c r="D1838" s="41" t="s">
        <v>3</v>
      </c>
      <c r="E1838" s="31" t="n">
        <v>64</v>
      </c>
      <c r="F1838" s="7" t="n">
        <v>5</v>
      </c>
      <c r="G1838" s="7" t="n">
        <v>7</v>
      </c>
      <c r="H1838" s="41" t="s">
        <v>3</v>
      </c>
      <c r="I1838" s="7" t="n">
        <v>1</v>
      </c>
      <c r="J1838" s="12" t="n">
        <f t="normal" ca="1">A1850</f>
        <v>0</v>
      </c>
    </row>
    <row r="1839" spans="1:10">
      <c r="A1839" t="s">
        <v>4</v>
      </c>
      <c r="B1839" s="4" t="s">
        <v>5</v>
      </c>
      <c r="C1839" s="4" t="s">
        <v>14</v>
      </c>
      <c r="D1839" s="4" t="s">
        <v>10</v>
      </c>
      <c r="E1839" s="4" t="s">
        <v>6</v>
      </c>
    </row>
    <row r="1840" spans="1:10">
      <c r="A1840" t="n">
        <v>13872</v>
      </c>
      <c r="B1840" s="47" t="n">
        <v>51</v>
      </c>
      <c r="C1840" s="7" t="n">
        <v>4</v>
      </c>
      <c r="D1840" s="7" t="n">
        <v>7</v>
      </c>
      <c r="E1840" s="7" t="s">
        <v>128</v>
      </c>
    </row>
    <row r="1841" spans="1:10">
      <c r="A1841" t="s">
        <v>4</v>
      </c>
      <c r="B1841" s="4" t="s">
        <v>5</v>
      </c>
      <c r="C1841" s="4" t="s">
        <v>10</v>
      </c>
    </row>
    <row r="1842" spans="1:10">
      <c r="A1842" t="n">
        <v>13885</v>
      </c>
      <c r="B1842" s="26" t="n">
        <v>16</v>
      </c>
      <c r="C1842" s="7" t="n">
        <v>0</v>
      </c>
    </row>
    <row r="1843" spans="1:10">
      <c r="A1843" t="s">
        <v>4</v>
      </c>
      <c r="B1843" s="4" t="s">
        <v>5</v>
      </c>
      <c r="C1843" s="4" t="s">
        <v>10</v>
      </c>
      <c r="D1843" s="4" t="s">
        <v>14</v>
      </c>
      <c r="E1843" s="4" t="s">
        <v>9</v>
      </c>
      <c r="F1843" s="4" t="s">
        <v>117</v>
      </c>
      <c r="G1843" s="4" t="s">
        <v>14</v>
      </c>
      <c r="H1843" s="4" t="s">
        <v>14</v>
      </c>
    </row>
    <row r="1844" spans="1:10">
      <c r="A1844" t="n">
        <v>13888</v>
      </c>
      <c r="B1844" s="51" t="n">
        <v>26</v>
      </c>
      <c r="C1844" s="7" t="n">
        <v>7</v>
      </c>
      <c r="D1844" s="7" t="n">
        <v>17</v>
      </c>
      <c r="E1844" s="7" t="n">
        <v>4470</v>
      </c>
      <c r="F1844" s="7" t="s">
        <v>214</v>
      </c>
      <c r="G1844" s="7" t="n">
        <v>2</v>
      </c>
      <c r="H1844" s="7" t="n">
        <v>0</v>
      </c>
    </row>
    <row r="1845" spans="1:10">
      <c r="A1845" t="s">
        <v>4</v>
      </c>
      <c r="B1845" s="4" t="s">
        <v>5</v>
      </c>
    </row>
    <row r="1846" spans="1:10">
      <c r="A1846" t="n">
        <v>13954</v>
      </c>
      <c r="B1846" s="52" t="n">
        <v>28</v>
      </c>
    </row>
    <row r="1847" spans="1:10">
      <c r="A1847" t="s">
        <v>4</v>
      </c>
      <c r="B1847" s="4" t="s">
        <v>5</v>
      </c>
      <c r="C1847" s="4" t="s">
        <v>10</v>
      </c>
      <c r="D1847" s="4" t="s">
        <v>14</v>
      </c>
    </row>
    <row r="1848" spans="1:10">
      <c r="A1848" t="n">
        <v>13955</v>
      </c>
      <c r="B1848" s="53" t="n">
        <v>89</v>
      </c>
      <c r="C1848" s="7" t="n">
        <v>65533</v>
      </c>
      <c r="D1848" s="7" t="n">
        <v>1</v>
      </c>
    </row>
    <row r="1849" spans="1:10">
      <c r="A1849" t="s">
        <v>4</v>
      </c>
      <c r="B1849" s="4" t="s">
        <v>5</v>
      </c>
      <c r="C1849" s="4" t="s">
        <v>14</v>
      </c>
      <c r="D1849" s="41" t="s">
        <v>92</v>
      </c>
      <c r="E1849" s="4" t="s">
        <v>5</v>
      </c>
      <c r="F1849" s="4" t="s">
        <v>14</v>
      </c>
      <c r="G1849" s="4" t="s">
        <v>10</v>
      </c>
      <c r="H1849" s="41" t="s">
        <v>93</v>
      </c>
      <c r="I1849" s="4" t="s">
        <v>14</v>
      </c>
      <c r="J1849" s="4" t="s">
        <v>21</v>
      </c>
    </row>
    <row r="1850" spans="1:10">
      <c r="A1850" t="n">
        <v>13959</v>
      </c>
      <c r="B1850" s="11" t="n">
        <v>5</v>
      </c>
      <c r="C1850" s="7" t="n">
        <v>28</v>
      </c>
      <c r="D1850" s="41" t="s">
        <v>3</v>
      </c>
      <c r="E1850" s="31" t="n">
        <v>64</v>
      </c>
      <c r="F1850" s="7" t="n">
        <v>5</v>
      </c>
      <c r="G1850" s="7" t="n">
        <v>9</v>
      </c>
      <c r="H1850" s="41" t="s">
        <v>3</v>
      </c>
      <c r="I1850" s="7" t="n">
        <v>1</v>
      </c>
      <c r="J1850" s="12" t="n">
        <f t="normal" ca="1">A1862</f>
        <v>0</v>
      </c>
    </row>
    <row r="1851" spans="1:10">
      <c r="A1851" t="s">
        <v>4</v>
      </c>
      <c r="B1851" s="4" t="s">
        <v>5</v>
      </c>
      <c r="C1851" s="4" t="s">
        <v>14</v>
      </c>
      <c r="D1851" s="4" t="s">
        <v>10</v>
      </c>
      <c r="E1851" s="4" t="s">
        <v>6</v>
      </c>
    </row>
    <row r="1852" spans="1:10">
      <c r="A1852" t="n">
        <v>13970</v>
      </c>
      <c r="B1852" s="47" t="n">
        <v>51</v>
      </c>
      <c r="C1852" s="7" t="n">
        <v>4</v>
      </c>
      <c r="D1852" s="7" t="n">
        <v>9</v>
      </c>
      <c r="E1852" s="7" t="s">
        <v>116</v>
      </c>
    </row>
    <row r="1853" spans="1:10">
      <c r="A1853" t="s">
        <v>4</v>
      </c>
      <c r="B1853" s="4" t="s">
        <v>5</v>
      </c>
      <c r="C1853" s="4" t="s">
        <v>10</v>
      </c>
    </row>
    <row r="1854" spans="1:10">
      <c r="A1854" t="n">
        <v>13983</v>
      </c>
      <c r="B1854" s="26" t="n">
        <v>16</v>
      </c>
      <c r="C1854" s="7" t="n">
        <v>0</v>
      </c>
    </row>
    <row r="1855" spans="1:10">
      <c r="A1855" t="s">
        <v>4</v>
      </c>
      <c r="B1855" s="4" t="s">
        <v>5</v>
      </c>
      <c r="C1855" s="4" t="s">
        <v>10</v>
      </c>
      <c r="D1855" s="4" t="s">
        <v>14</v>
      </c>
      <c r="E1855" s="4" t="s">
        <v>9</v>
      </c>
      <c r="F1855" s="4" t="s">
        <v>117</v>
      </c>
      <c r="G1855" s="4" t="s">
        <v>14</v>
      </c>
      <c r="H1855" s="4" t="s">
        <v>14</v>
      </c>
    </row>
    <row r="1856" spans="1:10">
      <c r="A1856" t="n">
        <v>13986</v>
      </c>
      <c r="B1856" s="51" t="n">
        <v>26</v>
      </c>
      <c r="C1856" s="7" t="n">
        <v>9</v>
      </c>
      <c r="D1856" s="7" t="n">
        <v>17</v>
      </c>
      <c r="E1856" s="7" t="n">
        <v>5405</v>
      </c>
      <c r="F1856" s="7" t="s">
        <v>215</v>
      </c>
      <c r="G1856" s="7" t="n">
        <v>2</v>
      </c>
      <c r="H1856" s="7" t="n">
        <v>0</v>
      </c>
    </row>
    <row r="1857" spans="1:10">
      <c r="A1857" t="s">
        <v>4</v>
      </c>
      <c r="B1857" s="4" t="s">
        <v>5</v>
      </c>
    </row>
    <row r="1858" spans="1:10">
      <c r="A1858" t="n">
        <v>14046</v>
      </c>
      <c r="B1858" s="52" t="n">
        <v>28</v>
      </c>
    </row>
    <row r="1859" spans="1:10">
      <c r="A1859" t="s">
        <v>4</v>
      </c>
      <c r="B1859" s="4" t="s">
        <v>5</v>
      </c>
      <c r="C1859" s="4" t="s">
        <v>10</v>
      </c>
      <c r="D1859" s="4" t="s">
        <v>14</v>
      </c>
    </row>
    <row r="1860" spans="1:10">
      <c r="A1860" t="n">
        <v>14047</v>
      </c>
      <c r="B1860" s="53" t="n">
        <v>89</v>
      </c>
      <c r="C1860" s="7" t="n">
        <v>65533</v>
      </c>
      <c r="D1860" s="7" t="n">
        <v>1</v>
      </c>
    </row>
    <row r="1861" spans="1:10">
      <c r="A1861" t="s">
        <v>4</v>
      </c>
      <c r="B1861" s="4" t="s">
        <v>5</v>
      </c>
      <c r="C1861" s="4" t="s">
        <v>14</v>
      </c>
      <c r="D1861" s="41" t="s">
        <v>92</v>
      </c>
      <c r="E1861" s="4" t="s">
        <v>5</v>
      </c>
      <c r="F1861" s="4" t="s">
        <v>14</v>
      </c>
      <c r="G1861" s="4" t="s">
        <v>10</v>
      </c>
      <c r="H1861" s="41" t="s">
        <v>93</v>
      </c>
      <c r="I1861" s="4" t="s">
        <v>14</v>
      </c>
      <c r="J1861" s="4" t="s">
        <v>21</v>
      </c>
    </row>
    <row r="1862" spans="1:10">
      <c r="A1862" t="n">
        <v>14051</v>
      </c>
      <c r="B1862" s="11" t="n">
        <v>5</v>
      </c>
      <c r="C1862" s="7" t="n">
        <v>28</v>
      </c>
      <c r="D1862" s="41" t="s">
        <v>3</v>
      </c>
      <c r="E1862" s="31" t="n">
        <v>64</v>
      </c>
      <c r="F1862" s="7" t="n">
        <v>5</v>
      </c>
      <c r="G1862" s="7" t="n">
        <v>2</v>
      </c>
      <c r="H1862" s="41" t="s">
        <v>3</v>
      </c>
      <c r="I1862" s="7" t="n">
        <v>1</v>
      </c>
      <c r="J1862" s="12" t="n">
        <f t="normal" ca="1">A1874</f>
        <v>0</v>
      </c>
    </row>
    <row r="1863" spans="1:10">
      <c r="A1863" t="s">
        <v>4</v>
      </c>
      <c r="B1863" s="4" t="s">
        <v>5</v>
      </c>
      <c r="C1863" s="4" t="s">
        <v>14</v>
      </c>
      <c r="D1863" s="4" t="s">
        <v>10</v>
      </c>
      <c r="E1863" s="4" t="s">
        <v>6</v>
      </c>
    </row>
    <row r="1864" spans="1:10">
      <c r="A1864" t="n">
        <v>14062</v>
      </c>
      <c r="B1864" s="47" t="n">
        <v>51</v>
      </c>
      <c r="C1864" s="7" t="n">
        <v>4</v>
      </c>
      <c r="D1864" s="7" t="n">
        <v>2</v>
      </c>
      <c r="E1864" s="7" t="s">
        <v>128</v>
      </c>
    </row>
    <row r="1865" spans="1:10">
      <c r="A1865" t="s">
        <v>4</v>
      </c>
      <c r="B1865" s="4" t="s">
        <v>5</v>
      </c>
      <c r="C1865" s="4" t="s">
        <v>10</v>
      </c>
    </row>
    <row r="1866" spans="1:10">
      <c r="A1866" t="n">
        <v>14075</v>
      </c>
      <c r="B1866" s="26" t="n">
        <v>16</v>
      </c>
      <c r="C1866" s="7" t="n">
        <v>0</v>
      </c>
    </row>
    <row r="1867" spans="1:10">
      <c r="A1867" t="s">
        <v>4</v>
      </c>
      <c r="B1867" s="4" t="s">
        <v>5</v>
      </c>
      <c r="C1867" s="4" t="s">
        <v>10</v>
      </c>
      <c r="D1867" s="4" t="s">
        <v>14</v>
      </c>
      <c r="E1867" s="4" t="s">
        <v>9</v>
      </c>
      <c r="F1867" s="4" t="s">
        <v>117</v>
      </c>
      <c r="G1867" s="4" t="s">
        <v>14</v>
      </c>
      <c r="H1867" s="4" t="s">
        <v>14</v>
      </c>
    </row>
    <row r="1868" spans="1:10">
      <c r="A1868" t="n">
        <v>14078</v>
      </c>
      <c r="B1868" s="51" t="n">
        <v>26</v>
      </c>
      <c r="C1868" s="7" t="n">
        <v>2</v>
      </c>
      <c r="D1868" s="7" t="n">
        <v>17</v>
      </c>
      <c r="E1868" s="7" t="n">
        <v>6460</v>
      </c>
      <c r="F1868" s="7" t="s">
        <v>216</v>
      </c>
      <c r="G1868" s="7" t="n">
        <v>2</v>
      </c>
      <c r="H1868" s="7" t="n">
        <v>0</v>
      </c>
    </row>
    <row r="1869" spans="1:10">
      <c r="A1869" t="s">
        <v>4</v>
      </c>
      <c r="B1869" s="4" t="s">
        <v>5</v>
      </c>
    </row>
    <row r="1870" spans="1:10">
      <c r="A1870" t="n">
        <v>14177</v>
      </c>
      <c r="B1870" s="52" t="n">
        <v>28</v>
      </c>
    </row>
    <row r="1871" spans="1:10">
      <c r="A1871" t="s">
        <v>4</v>
      </c>
      <c r="B1871" s="4" t="s">
        <v>5</v>
      </c>
      <c r="C1871" s="4" t="s">
        <v>10</v>
      </c>
      <c r="D1871" s="4" t="s">
        <v>14</v>
      </c>
    </row>
    <row r="1872" spans="1:10">
      <c r="A1872" t="n">
        <v>14178</v>
      </c>
      <c r="B1872" s="53" t="n">
        <v>89</v>
      </c>
      <c r="C1872" s="7" t="n">
        <v>65533</v>
      </c>
      <c r="D1872" s="7" t="n">
        <v>1</v>
      </c>
    </row>
    <row r="1873" spans="1:10">
      <c r="A1873" t="s">
        <v>4</v>
      </c>
      <c r="B1873" s="4" t="s">
        <v>5</v>
      </c>
      <c r="C1873" s="4" t="s">
        <v>14</v>
      </c>
      <c r="D1873" s="41" t="s">
        <v>92</v>
      </c>
      <c r="E1873" s="4" t="s">
        <v>5</v>
      </c>
      <c r="F1873" s="4" t="s">
        <v>14</v>
      </c>
      <c r="G1873" s="4" t="s">
        <v>10</v>
      </c>
      <c r="H1873" s="41" t="s">
        <v>93</v>
      </c>
      <c r="I1873" s="4" t="s">
        <v>14</v>
      </c>
      <c r="J1873" s="4" t="s">
        <v>21</v>
      </c>
    </row>
    <row r="1874" spans="1:10">
      <c r="A1874" t="n">
        <v>14182</v>
      </c>
      <c r="B1874" s="11" t="n">
        <v>5</v>
      </c>
      <c r="C1874" s="7" t="n">
        <v>28</v>
      </c>
      <c r="D1874" s="41" t="s">
        <v>3</v>
      </c>
      <c r="E1874" s="31" t="n">
        <v>64</v>
      </c>
      <c r="F1874" s="7" t="n">
        <v>5</v>
      </c>
      <c r="G1874" s="7" t="n">
        <v>4</v>
      </c>
      <c r="H1874" s="41" t="s">
        <v>3</v>
      </c>
      <c r="I1874" s="7" t="n">
        <v>1</v>
      </c>
      <c r="J1874" s="12" t="n">
        <f t="normal" ca="1">A1886</f>
        <v>0</v>
      </c>
    </row>
    <row r="1875" spans="1:10">
      <c r="A1875" t="s">
        <v>4</v>
      </c>
      <c r="B1875" s="4" t="s">
        <v>5</v>
      </c>
      <c r="C1875" s="4" t="s">
        <v>14</v>
      </c>
      <c r="D1875" s="4" t="s">
        <v>10</v>
      </c>
      <c r="E1875" s="4" t="s">
        <v>6</v>
      </c>
    </row>
    <row r="1876" spans="1:10">
      <c r="A1876" t="n">
        <v>14193</v>
      </c>
      <c r="B1876" s="47" t="n">
        <v>51</v>
      </c>
      <c r="C1876" s="7" t="n">
        <v>4</v>
      </c>
      <c r="D1876" s="7" t="n">
        <v>4</v>
      </c>
      <c r="E1876" s="7" t="s">
        <v>177</v>
      </c>
    </row>
    <row r="1877" spans="1:10">
      <c r="A1877" t="s">
        <v>4</v>
      </c>
      <c r="B1877" s="4" t="s">
        <v>5</v>
      </c>
      <c r="C1877" s="4" t="s">
        <v>10</v>
      </c>
    </row>
    <row r="1878" spans="1:10">
      <c r="A1878" t="n">
        <v>14206</v>
      </c>
      <c r="B1878" s="26" t="n">
        <v>16</v>
      </c>
      <c r="C1878" s="7" t="n">
        <v>0</v>
      </c>
    </row>
    <row r="1879" spans="1:10">
      <c r="A1879" t="s">
        <v>4</v>
      </c>
      <c r="B1879" s="4" t="s">
        <v>5</v>
      </c>
      <c r="C1879" s="4" t="s">
        <v>10</v>
      </c>
      <c r="D1879" s="4" t="s">
        <v>14</v>
      </c>
      <c r="E1879" s="4" t="s">
        <v>9</v>
      </c>
      <c r="F1879" s="4" t="s">
        <v>117</v>
      </c>
      <c r="G1879" s="4" t="s">
        <v>14</v>
      </c>
      <c r="H1879" s="4" t="s">
        <v>14</v>
      </c>
    </row>
    <row r="1880" spans="1:10">
      <c r="A1880" t="n">
        <v>14209</v>
      </c>
      <c r="B1880" s="51" t="n">
        <v>26</v>
      </c>
      <c r="C1880" s="7" t="n">
        <v>4</v>
      </c>
      <c r="D1880" s="7" t="n">
        <v>17</v>
      </c>
      <c r="E1880" s="7" t="n">
        <v>7450</v>
      </c>
      <c r="F1880" s="7" t="s">
        <v>217</v>
      </c>
      <c r="G1880" s="7" t="n">
        <v>2</v>
      </c>
      <c r="H1880" s="7" t="n">
        <v>0</v>
      </c>
    </row>
    <row r="1881" spans="1:10">
      <c r="A1881" t="s">
        <v>4</v>
      </c>
      <c r="B1881" s="4" t="s">
        <v>5</v>
      </c>
    </row>
    <row r="1882" spans="1:10">
      <c r="A1882" t="n">
        <v>14289</v>
      </c>
      <c r="B1882" s="52" t="n">
        <v>28</v>
      </c>
    </row>
    <row r="1883" spans="1:10">
      <c r="A1883" t="s">
        <v>4</v>
      </c>
      <c r="B1883" s="4" t="s">
        <v>5</v>
      </c>
      <c r="C1883" s="4" t="s">
        <v>10</v>
      </c>
      <c r="D1883" s="4" t="s">
        <v>14</v>
      </c>
    </row>
    <row r="1884" spans="1:10">
      <c r="A1884" t="n">
        <v>14290</v>
      </c>
      <c r="B1884" s="53" t="n">
        <v>89</v>
      </c>
      <c r="C1884" s="7" t="n">
        <v>65533</v>
      </c>
      <c r="D1884" s="7" t="n">
        <v>1</v>
      </c>
    </row>
    <row r="1885" spans="1:10">
      <c r="A1885" t="s">
        <v>4</v>
      </c>
      <c r="B1885" s="4" t="s">
        <v>5</v>
      </c>
      <c r="C1885" s="4" t="s">
        <v>14</v>
      </c>
      <c r="D1885" s="41" t="s">
        <v>92</v>
      </c>
      <c r="E1885" s="4" t="s">
        <v>5</v>
      </c>
      <c r="F1885" s="4" t="s">
        <v>14</v>
      </c>
      <c r="G1885" s="4" t="s">
        <v>10</v>
      </c>
      <c r="H1885" s="41" t="s">
        <v>93</v>
      </c>
      <c r="I1885" s="4" t="s">
        <v>14</v>
      </c>
      <c r="J1885" s="4" t="s">
        <v>21</v>
      </c>
    </row>
    <row r="1886" spans="1:10">
      <c r="A1886" t="n">
        <v>14294</v>
      </c>
      <c r="B1886" s="11" t="n">
        <v>5</v>
      </c>
      <c r="C1886" s="7" t="n">
        <v>28</v>
      </c>
      <c r="D1886" s="41" t="s">
        <v>3</v>
      </c>
      <c r="E1886" s="31" t="n">
        <v>64</v>
      </c>
      <c r="F1886" s="7" t="n">
        <v>5</v>
      </c>
      <c r="G1886" s="7" t="n">
        <v>6</v>
      </c>
      <c r="H1886" s="41" t="s">
        <v>3</v>
      </c>
      <c r="I1886" s="7" t="n">
        <v>1</v>
      </c>
      <c r="J1886" s="12" t="n">
        <f t="normal" ca="1">A1898</f>
        <v>0</v>
      </c>
    </row>
    <row r="1887" spans="1:10">
      <c r="A1887" t="s">
        <v>4</v>
      </c>
      <c r="B1887" s="4" t="s">
        <v>5</v>
      </c>
      <c r="C1887" s="4" t="s">
        <v>14</v>
      </c>
      <c r="D1887" s="4" t="s">
        <v>10</v>
      </c>
      <c r="E1887" s="4" t="s">
        <v>6</v>
      </c>
    </row>
    <row r="1888" spans="1:10">
      <c r="A1888" t="n">
        <v>14305</v>
      </c>
      <c r="B1888" s="47" t="n">
        <v>51</v>
      </c>
      <c r="C1888" s="7" t="n">
        <v>4</v>
      </c>
      <c r="D1888" s="7" t="n">
        <v>6</v>
      </c>
      <c r="E1888" s="7" t="s">
        <v>177</v>
      </c>
    </row>
    <row r="1889" spans="1:10">
      <c r="A1889" t="s">
        <v>4</v>
      </c>
      <c r="B1889" s="4" t="s">
        <v>5</v>
      </c>
      <c r="C1889" s="4" t="s">
        <v>10</v>
      </c>
    </row>
    <row r="1890" spans="1:10">
      <c r="A1890" t="n">
        <v>14318</v>
      </c>
      <c r="B1890" s="26" t="n">
        <v>16</v>
      </c>
      <c r="C1890" s="7" t="n">
        <v>0</v>
      </c>
    </row>
    <row r="1891" spans="1:10">
      <c r="A1891" t="s">
        <v>4</v>
      </c>
      <c r="B1891" s="4" t="s">
        <v>5</v>
      </c>
      <c r="C1891" s="4" t="s">
        <v>10</v>
      </c>
      <c r="D1891" s="4" t="s">
        <v>14</v>
      </c>
      <c r="E1891" s="4" t="s">
        <v>9</v>
      </c>
      <c r="F1891" s="4" t="s">
        <v>117</v>
      </c>
      <c r="G1891" s="4" t="s">
        <v>14</v>
      </c>
      <c r="H1891" s="4" t="s">
        <v>14</v>
      </c>
    </row>
    <row r="1892" spans="1:10">
      <c r="A1892" t="n">
        <v>14321</v>
      </c>
      <c r="B1892" s="51" t="n">
        <v>26</v>
      </c>
      <c r="C1892" s="7" t="n">
        <v>6</v>
      </c>
      <c r="D1892" s="7" t="n">
        <v>17</v>
      </c>
      <c r="E1892" s="7" t="n">
        <v>8476</v>
      </c>
      <c r="F1892" s="7" t="s">
        <v>218</v>
      </c>
      <c r="G1892" s="7" t="n">
        <v>2</v>
      </c>
      <c r="H1892" s="7" t="n">
        <v>0</v>
      </c>
    </row>
    <row r="1893" spans="1:10">
      <c r="A1893" t="s">
        <v>4</v>
      </c>
      <c r="B1893" s="4" t="s">
        <v>5</v>
      </c>
    </row>
    <row r="1894" spans="1:10">
      <c r="A1894" t="n">
        <v>14399</v>
      </c>
      <c r="B1894" s="52" t="n">
        <v>28</v>
      </c>
    </row>
    <row r="1895" spans="1:10">
      <c r="A1895" t="s">
        <v>4</v>
      </c>
      <c r="B1895" s="4" t="s">
        <v>5</v>
      </c>
      <c r="C1895" s="4" t="s">
        <v>10</v>
      </c>
      <c r="D1895" s="4" t="s">
        <v>14</v>
      </c>
    </row>
    <row r="1896" spans="1:10">
      <c r="A1896" t="n">
        <v>14400</v>
      </c>
      <c r="B1896" s="53" t="n">
        <v>89</v>
      </c>
      <c r="C1896" s="7" t="n">
        <v>65533</v>
      </c>
      <c r="D1896" s="7" t="n">
        <v>1</v>
      </c>
    </row>
    <row r="1897" spans="1:10">
      <c r="A1897" t="s">
        <v>4</v>
      </c>
      <c r="B1897" s="4" t="s">
        <v>5</v>
      </c>
      <c r="C1897" s="4" t="s">
        <v>14</v>
      </c>
      <c r="D1897" s="41" t="s">
        <v>92</v>
      </c>
      <c r="E1897" s="4" t="s">
        <v>5</v>
      </c>
      <c r="F1897" s="4" t="s">
        <v>14</v>
      </c>
      <c r="G1897" s="4" t="s">
        <v>10</v>
      </c>
      <c r="H1897" s="41" t="s">
        <v>93</v>
      </c>
      <c r="I1897" s="4" t="s">
        <v>14</v>
      </c>
      <c r="J1897" s="4" t="s">
        <v>21</v>
      </c>
    </row>
    <row r="1898" spans="1:10">
      <c r="A1898" t="n">
        <v>14404</v>
      </c>
      <c r="B1898" s="11" t="n">
        <v>5</v>
      </c>
      <c r="C1898" s="7" t="n">
        <v>28</v>
      </c>
      <c r="D1898" s="41" t="s">
        <v>3</v>
      </c>
      <c r="E1898" s="31" t="n">
        <v>64</v>
      </c>
      <c r="F1898" s="7" t="n">
        <v>5</v>
      </c>
      <c r="G1898" s="7" t="n">
        <v>5</v>
      </c>
      <c r="H1898" s="41" t="s">
        <v>3</v>
      </c>
      <c r="I1898" s="7" t="n">
        <v>1</v>
      </c>
      <c r="J1898" s="12" t="n">
        <f t="normal" ca="1">A1910</f>
        <v>0</v>
      </c>
    </row>
    <row r="1899" spans="1:10">
      <c r="A1899" t="s">
        <v>4</v>
      </c>
      <c r="B1899" s="4" t="s">
        <v>5</v>
      </c>
      <c r="C1899" s="4" t="s">
        <v>14</v>
      </c>
      <c r="D1899" s="4" t="s">
        <v>10</v>
      </c>
      <c r="E1899" s="4" t="s">
        <v>6</v>
      </c>
    </row>
    <row r="1900" spans="1:10">
      <c r="A1900" t="n">
        <v>14415</v>
      </c>
      <c r="B1900" s="47" t="n">
        <v>51</v>
      </c>
      <c r="C1900" s="7" t="n">
        <v>4</v>
      </c>
      <c r="D1900" s="7" t="n">
        <v>5</v>
      </c>
      <c r="E1900" s="7" t="s">
        <v>128</v>
      </c>
    </row>
    <row r="1901" spans="1:10">
      <c r="A1901" t="s">
        <v>4</v>
      </c>
      <c r="B1901" s="4" t="s">
        <v>5</v>
      </c>
      <c r="C1901" s="4" t="s">
        <v>10</v>
      </c>
    </row>
    <row r="1902" spans="1:10">
      <c r="A1902" t="n">
        <v>14428</v>
      </c>
      <c r="B1902" s="26" t="n">
        <v>16</v>
      </c>
      <c r="C1902" s="7" t="n">
        <v>0</v>
      </c>
    </row>
    <row r="1903" spans="1:10">
      <c r="A1903" t="s">
        <v>4</v>
      </c>
      <c r="B1903" s="4" t="s">
        <v>5</v>
      </c>
      <c r="C1903" s="4" t="s">
        <v>10</v>
      </c>
      <c r="D1903" s="4" t="s">
        <v>14</v>
      </c>
      <c r="E1903" s="4" t="s">
        <v>9</v>
      </c>
      <c r="F1903" s="4" t="s">
        <v>117</v>
      </c>
      <c r="G1903" s="4" t="s">
        <v>14</v>
      </c>
      <c r="H1903" s="4" t="s">
        <v>14</v>
      </c>
    </row>
    <row r="1904" spans="1:10">
      <c r="A1904" t="n">
        <v>14431</v>
      </c>
      <c r="B1904" s="51" t="n">
        <v>26</v>
      </c>
      <c r="C1904" s="7" t="n">
        <v>5</v>
      </c>
      <c r="D1904" s="7" t="n">
        <v>17</v>
      </c>
      <c r="E1904" s="7" t="n">
        <v>3454</v>
      </c>
      <c r="F1904" s="7" t="s">
        <v>219</v>
      </c>
      <c r="G1904" s="7" t="n">
        <v>2</v>
      </c>
      <c r="H1904" s="7" t="n">
        <v>0</v>
      </c>
    </row>
    <row r="1905" spans="1:10">
      <c r="A1905" t="s">
        <v>4</v>
      </c>
      <c r="B1905" s="4" t="s">
        <v>5</v>
      </c>
    </row>
    <row r="1906" spans="1:10">
      <c r="A1906" t="n">
        <v>14499</v>
      </c>
      <c r="B1906" s="52" t="n">
        <v>28</v>
      </c>
    </row>
    <row r="1907" spans="1:10">
      <c r="A1907" t="s">
        <v>4</v>
      </c>
      <c r="B1907" s="4" t="s">
        <v>5</v>
      </c>
      <c r="C1907" s="4" t="s">
        <v>10</v>
      </c>
      <c r="D1907" s="4" t="s">
        <v>14</v>
      </c>
    </row>
    <row r="1908" spans="1:10">
      <c r="A1908" t="n">
        <v>14500</v>
      </c>
      <c r="B1908" s="53" t="n">
        <v>89</v>
      </c>
      <c r="C1908" s="7" t="n">
        <v>65533</v>
      </c>
      <c r="D1908" s="7" t="n">
        <v>1</v>
      </c>
    </row>
    <row r="1909" spans="1:10">
      <c r="A1909" t="s">
        <v>4</v>
      </c>
      <c r="B1909" s="4" t="s">
        <v>5</v>
      </c>
      <c r="C1909" s="4" t="s">
        <v>14</v>
      </c>
      <c r="D1909" s="4" t="s">
        <v>10</v>
      </c>
      <c r="E1909" s="4" t="s">
        <v>20</v>
      </c>
    </row>
    <row r="1910" spans="1:10">
      <c r="A1910" t="n">
        <v>14504</v>
      </c>
      <c r="B1910" s="28" t="n">
        <v>58</v>
      </c>
      <c r="C1910" s="7" t="n">
        <v>101</v>
      </c>
      <c r="D1910" s="7" t="n">
        <v>300</v>
      </c>
      <c r="E1910" s="7" t="n">
        <v>1</v>
      </c>
    </row>
    <row r="1911" spans="1:10">
      <c r="A1911" t="s">
        <v>4</v>
      </c>
      <c r="B1911" s="4" t="s">
        <v>5</v>
      </c>
      <c r="C1911" s="4" t="s">
        <v>14</v>
      </c>
      <c r="D1911" s="4" t="s">
        <v>10</v>
      </c>
    </row>
    <row r="1912" spans="1:10">
      <c r="A1912" t="n">
        <v>14512</v>
      </c>
      <c r="B1912" s="28" t="n">
        <v>58</v>
      </c>
      <c r="C1912" s="7" t="n">
        <v>254</v>
      </c>
      <c r="D1912" s="7" t="n">
        <v>0</v>
      </c>
    </row>
    <row r="1913" spans="1:10">
      <c r="A1913" t="s">
        <v>4</v>
      </c>
      <c r="B1913" s="4" t="s">
        <v>5</v>
      </c>
      <c r="C1913" s="4" t="s">
        <v>14</v>
      </c>
      <c r="D1913" s="4" t="s">
        <v>14</v>
      </c>
      <c r="E1913" s="4" t="s">
        <v>20</v>
      </c>
      <c r="F1913" s="4" t="s">
        <v>20</v>
      </c>
      <c r="G1913" s="4" t="s">
        <v>20</v>
      </c>
      <c r="H1913" s="4" t="s">
        <v>10</v>
      </c>
    </row>
    <row r="1914" spans="1:10">
      <c r="A1914" t="n">
        <v>14516</v>
      </c>
      <c r="B1914" s="32" t="n">
        <v>45</v>
      </c>
      <c r="C1914" s="7" t="n">
        <v>2</v>
      </c>
      <c r="D1914" s="7" t="n">
        <v>3</v>
      </c>
      <c r="E1914" s="7" t="n">
        <v>0.170000001788139</v>
      </c>
      <c r="F1914" s="7" t="n">
        <v>-2.22000002861023</v>
      </c>
      <c r="G1914" s="7" t="n">
        <v>-175.330001831055</v>
      </c>
      <c r="H1914" s="7" t="n">
        <v>0</v>
      </c>
    </row>
    <row r="1915" spans="1:10">
      <c r="A1915" t="s">
        <v>4</v>
      </c>
      <c r="B1915" s="4" t="s">
        <v>5</v>
      </c>
      <c r="C1915" s="4" t="s">
        <v>14</v>
      </c>
      <c r="D1915" s="4" t="s">
        <v>14</v>
      </c>
      <c r="E1915" s="4" t="s">
        <v>20</v>
      </c>
      <c r="F1915" s="4" t="s">
        <v>20</v>
      </c>
      <c r="G1915" s="4" t="s">
        <v>20</v>
      </c>
      <c r="H1915" s="4" t="s">
        <v>10</v>
      </c>
      <c r="I1915" s="4" t="s">
        <v>14</v>
      </c>
    </row>
    <row r="1916" spans="1:10">
      <c r="A1916" t="n">
        <v>14533</v>
      </c>
      <c r="B1916" s="32" t="n">
        <v>45</v>
      </c>
      <c r="C1916" s="7" t="n">
        <v>4</v>
      </c>
      <c r="D1916" s="7" t="n">
        <v>3</v>
      </c>
      <c r="E1916" s="7" t="n">
        <v>346.029998779297</v>
      </c>
      <c r="F1916" s="7" t="n">
        <v>0</v>
      </c>
      <c r="G1916" s="7" t="n">
        <v>6</v>
      </c>
      <c r="H1916" s="7" t="n">
        <v>0</v>
      </c>
      <c r="I1916" s="7" t="n">
        <v>1</v>
      </c>
    </row>
    <row r="1917" spans="1:10">
      <c r="A1917" t="s">
        <v>4</v>
      </c>
      <c r="B1917" s="4" t="s">
        <v>5</v>
      </c>
      <c r="C1917" s="4" t="s">
        <v>14</v>
      </c>
      <c r="D1917" s="4" t="s">
        <v>14</v>
      </c>
      <c r="E1917" s="4" t="s">
        <v>20</v>
      </c>
      <c r="F1917" s="4" t="s">
        <v>10</v>
      </c>
    </row>
    <row r="1918" spans="1:10">
      <c r="A1918" t="n">
        <v>14551</v>
      </c>
      <c r="B1918" s="32" t="n">
        <v>45</v>
      </c>
      <c r="C1918" s="7" t="n">
        <v>5</v>
      </c>
      <c r="D1918" s="7" t="n">
        <v>3</v>
      </c>
      <c r="E1918" s="7" t="n">
        <v>11.8999996185303</v>
      </c>
      <c r="F1918" s="7" t="n">
        <v>0</v>
      </c>
    </row>
    <row r="1919" spans="1:10">
      <c r="A1919" t="s">
        <v>4</v>
      </c>
      <c r="B1919" s="4" t="s">
        <v>5</v>
      </c>
      <c r="C1919" s="4" t="s">
        <v>14</v>
      </c>
      <c r="D1919" s="4" t="s">
        <v>14</v>
      </c>
      <c r="E1919" s="4" t="s">
        <v>20</v>
      </c>
      <c r="F1919" s="4" t="s">
        <v>10</v>
      </c>
    </row>
    <row r="1920" spans="1:10">
      <c r="A1920" t="n">
        <v>14560</v>
      </c>
      <c r="B1920" s="32" t="n">
        <v>45</v>
      </c>
      <c r="C1920" s="7" t="n">
        <v>11</v>
      </c>
      <c r="D1920" s="7" t="n">
        <v>3</v>
      </c>
      <c r="E1920" s="7" t="n">
        <v>7.09999990463257</v>
      </c>
      <c r="F1920" s="7" t="n">
        <v>0</v>
      </c>
    </row>
    <row r="1921" spans="1:9">
      <c r="A1921" t="s">
        <v>4</v>
      </c>
      <c r="B1921" s="4" t="s">
        <v>5</v>
      </c>
      <c r="C1921" s="4" t="s">
        <v>14</v>
      </c>
      <c r="D1921" s="4" t="s">
        <v>14</v>
      </c>
      <c r="E1921" s="4" t="s">
        <v>20</v>
      </c>
      <c r="F1921" s="4" t="s">
        <v>20</v>
      </c>
      <c r="G1921" s="4" t="s">
        <v>20</v>
      </c>
      <c r="H1921" s="4" t="s">
        <v>10</v>
      </c>
    </row>
    <row r="1922" spans="1:9">
      <c r="A1922" t="n">
        <v>14569</v>
      </c>
      <c r="B1922" s="32" t="n">
        <v>45</v>
      </c>
      <c r="C1922" s="7" t="n">
        <v>2</v>
      </c>
      <c r="D1922" s="7" t="n">
        <v>3</v>
      </c>
      <c r="E1922" s="7" t="n">
        <v>2.6800000667572</v>
      </c>
      <c r="F1922" s="7" t="n">
        <v>-1.20000004768372</v>
      </c>
      <c r="G1922" s="7" t="n">
        <v>-178.830001831055</v>
      </c>
      <c r="H1922" s="7" t="n">
        <v>0</v>
      </c>
    </row>
    <row r="1923" spans="1:9">
      <c r="A1923" t="s">
        <v>4</v>
      </c>
      <c r="B1923" s="4" t="s">
        <v>5</v>
      </c>
      <c r="C1923" s="4" t="s">
        <v>14</v>
      </c>
      <c r="D1923" s="4" t="s">
        <v>14</v>
      </c>
      <c r="E1923" s="4" t="s">
        <v>20</v>
      </c>
      <c r="F1923" s="4" t="s">
        <v>20</v>
      </c>
      <c r="G1923" s="4" t="s">
        <v>20</v>
      </c>
      <c r="H1923" s="4" t="s">
        <v>10</v>
      </c>
      <c r="I1923" s="4" t="s">
        <v>14</v>
      </c>
    </row>
    <row r="1924" spans="1:9">
      <c r="A1924" t="n">
        <v>14586</v>
      </c>
      <c r="B1924" s="32" t="n">
        <v>45</v>
      </c>
      <c r="C1924" s="7" t="n">
        <v>4</v>
      </c>
      <c r="D1924" s="7" t="n">
        <v>3</v>
      </c>
      <c r="E1924" s="7" t="n">
        <v>345.350006103516</v>
      </c>
      <c r="F1924" s="7" t="n">
        <v>324.25</v>
      </c>
      <c r="G1924" s="7" t="n">
        <v>24</v>
      </c>
      <c r="H1924" s="7" t="n">
        <v>0</v>
      </c>
      <c r="I1924" s="7" t="n">
        <v>0</v>
      </c>
    </row>
    <row r="1925" spans="1:9">
      <c r="A1925" t="s">
        <v>4</v>
      </c>
      <c r="B1925" s="4" t="s">
        <v>5</v>
      </c>
      <c r="C1925" s="4" t="s">
        <v>14</v>
      </c>
      <c r="D1925" s="4" t="s">
        <v>14</v>
      </c>
      <c r="E1925" s="4" t="s">
        <v>20</v>
      </c>
      <c r="F1925" s="4" t="s">
        <v>10</v>
      </c>
    </row>
    <row r="1926" spans="1:9">
      <c r="A1926" t="n">
        <v>14604</v>
      </c>
      <c r="B1926" s="32" t="n">
        <v>45</v>
      </c>
      <c r="C1926" s="7" t="n">
        <v>5</v>
      </c>
      <c r="D1926" s="7" t="n">
        <v>3</v>
      </c>
      <c r="E1926" s="7" t="n">
        <v>7.09999990463257</v>
      </c>
      <c r="F1926" s="7" t="n">
        <v>0</v>
      </c>
    </row>
    <row r="1927" spans="1:9">
      <c r="A1927" t="s">
        <v>4</v>
      </c>
      <c r="B1927" s="4" t="s">
        <v>5</v>
      </c>
      <c r="C1927" s="4" t="s">
        <v>14</v>
      </c>
      <c r="D1927" s="4" t="s">
        <v>14</v>
      </c>
      <c r="E1927" s="4" t="s">
        <v>20</v>
      </c>
      <c r="F1927" s="4" t="s">
        <v>10</v>
      </c>
    </row>
    <row r="1928" spans="1:9">
      <c r="A1928" t="n">
        <v>14613</v>
      </c>
      <c r="B1928" s="32" t="n">
        <v>45</v>
      </c>
      <c r="C1928" s="7" t="n">
        <v>11</v>
      </c>
      <c r="D1928" s="7" t="n">
        <v>3</v>
      </c>
      <c r="E1928" s="7" t="n">
        <v>20.2999992370605</v>
      </c>
      <c r="F1928" s="7" t="n">
        <v>0</v>
      </c>
    </row>
    <row r="1929" spans="1:9">
      <c r="A1929" t="s">
        <v>4</v>
      </c>
      <c r="B1929" s="4" t="s">
        <v>5</v>
      </c>
      <c r="C1929" s="4" t="s">
        <v>10</v>
      </c>
      <c r="D1929" s="4" t="s">
        <v>14</v>
      </c>
      <c r="E1929" s="4" t="s">
        <v>14</v>
      </c>
      <c r="F1929" s="4" t="s">
        <v>6</v>
      </c>
    </row>
    <row r="1930" spans="1:9">
      <c r="A1930" t="n">
        <v>14622</v>
      </c>
      <c r="B1930" s="42" t="n">
        <v>47</v>
      </c>
      <c r="C1930" s="7" t="n">
        <v>27</v>
      </c>
      <c r="D1930" s="7" t="n">
        <v>0</v>
      </c>
      <c r="E1930" s="7" t="n">
        <v>0</v>
      </c>
      <c r="F1930" s="7" t="s">
        <v>220</v>
      </c>
    </row>
    <row r="1931" spans="1:9">
      <c r="A1931" t="s">
        <v>4</v>
      </c>
      <c r="B1931" s="4" t="s">
        <v>5</v>
      </c>
      <c r="C1931" s="4" t="s">
        <v>14</v>
      </c>
      <c r="D1931" s="4" t="s">
        <v>10</v>
      </c>
      <c r="E1931" s="4" t="s">
        <v>6</v>
      </c>
      <c r="F1931" s="4" t="s">
        <v>6</v>
      </c>
      <c r="G1931" s="4" t="s">
        <v>6</v>
      </c>
      <c r="H1931" s="4" t="s">
        <v>6</v>
      </c>
    </row>
    <row r="1932" spans="1:9">
      <c r="A1932" t="n">
        <v>14637</v>
      </c>
      <c r="B1932" s="47" t="n">
        <v>51</v>
      </c>
      <c r="C1932" s="7" t="n">
        <v>3</v>
      </c>
      <c r="D1932" s="7" t="n">
        <v>27</v>
      </c>
      <c r="E1932" s="7" t="s">
        <v>127</v>
      </c>
      <c r="F1932" s="7" t="s">
        <v>115</v>
      </c>
      <c r="G1932" s="7" t="s">
        <v>114</v>
      </c>
      <c r="H1932" s="7" t="s">
        <v>115</v>
      </c>
    </row>
    <row r="1933" spans="1:9">
      <c r="A1933" t="s">
        <v>4</v>
      </c>
      <c r="B1933" s="4" t="s">
        <v>5</v>
      </c>
      <c r="C1933" s="4" t="s">
        <v>10</v>
      </c>
      <c r="D1933" s="4" t="s">
        <v>14</v>
      </c>
      <c r="E1933" s="4" t="s">
        <v>6</v>
      </c>
      <c r="F1933" s="4" t="s">
        <v>20</v>
      </c>
      <c r="G1933" s="4" t="s">
        <v>20</v>
      </c>
      <c r="H1933" s="4" t="s">
        <v>20</v>
      </c>
    </row>
    <row r="1934" spans="1:9">
      <c r="A1934" t="n">
        <v>14650</v>
      </c>
      <c r="B1934" s="61" t="n">
        <v>48</v>
      </c>
      <c r="C1934" s="7" t="n">
        <v>27</v>
      </c>
      <c r="D1934" s="7" t="n">
        <v>0</v>
      </c>
      <c r="E1934" s="7" t="s">
        <v>111</v>
      </c>
      <c r="F1934" s="7" t="n">
        <v>-1</v>
      </c>
      <c r="G1934" s="7" t="n">
        <v>1</v>
      </c>
      <c r="H1934" s="7" t="n">
        <v>0</v>
      </c>
    </row>
    <row r="1935" spans="1:9">
      <c r="A1935" t="s">
        <v>4</v>
      </c>
      <c r="B1935" s="4" t="s">
        <v>5</v>
      </c>
      <c r="C1935" s="4" t="s">
        <v>14</v>
      </c>
      <c r="D1935" s="4" t="s">
        <v>10</v>
      </c>
    </row>
    <row r="1936" spans="1:9">
      <c r="A1936" t="n">
        <v>14676</v>
      </c>
      <c r="B1936" s="28" t="n">
        <v>58</v>
      </c>
      <c r="C1936" s="7" t="n">
        <v>255</v>
      </c>
      <c r="D1936" s="7" t="n">
        <v>0</v>
      </c>
    </row>
    <row r="1937" spans="1:9">
      <c r="A1937" t="s">
        <v>4</v>
      </c>
      <c r="B1937" s="4" t="s">
        <v>5</v>
      </c>
      <c r="C1937" s="4" t="s">
        <v>14</v>
      </c>
      <c r="D1937" s="4" t="s">
        <v>10</v>
      </c>
      <c r="E1937" s="4" t="s">
        <v>6</v>
      </c>
      <c r="F1937" s="4" t="s">
        <v>6</v>
      </c>
      <c r="G1937" s="4" t="s">
        <v>6</v>
      </c>
      <c r="H1937" s="4" t="s">
        <v>6</v>
      </c>
    </row>
    <row r="1938" spans="1:9">
      <c r="A1938" t="n">
        <v>14680</v>
      </c>
      <c r="B1938" s="47" t="n">
        <v>51</v>
      </c>
      <c r="C1938" s="7" t="n">
        <v>3</v>
      </c>
      <c r="D1938" s="7" t="n">
        <v>27</v>
      </c>
      <c r="E1938" s="7" t="s">
        <v>221</v>
      </c>
      <c r="F1938" s="7" t="s">
        <v>115</v>
      </c>
      <c r="G1938" s="7" t="s">
        <v>114</v>
      </c>
      <c r="H1938" s="7" t="s">
        <v>115</v>
      </c>
    </row>
    <row r="1939" spans="1:9">
      <c r="A1939" t="s">
        <v>4</v>
      </c>
      <c r="B1939" s="4" t="s">
        <v>5</v>
      </c>
      <c r="C1939" s="4" t="s">
        <v>10</v>
      </c>
    </row>
    <row r="1940" spans="1:9">
      <c r="A1940" t="n">
        <v>14693</v>
      </c>
      <c r="B1940" s="26" t="n">
        <v>16</v>
      </c>
      <c r="C1940" s="7" t="n">
        <v>500</v>
      </c>
    </row>
    <row r="1941" spans="1:9">
      <c r="A1941" t="s">
        <v>4</v>
      </c>
      <c r="B1941" s="4" t="s">
        <v>5</v>
      </c>
      <c r="C1941" s="4" t="s">
        <v>14</v>
      </c>
      <c r="D1941" s="4" t="s">
        <v>10</v>
      </c>
      <c r="E1941" s="4" t="s">
        <v>6</v>
      </c>
    </row>
    <row r="1942" spans="1:9">
      <c r="A1942" t="n">
        <v>14696</v>
      </c>
      <c r="B1942" s="47" t="n">
        <v>51</v>
      </c>
      <c r="C1942" s="7" t="n">
        <v>4</v>
      </c>
      <c r="D1942" s="7" t="n">
        <v>27</v>
      </c>
      <c r="E1942" s="7" t="s">
        <v>190</v>
      </c>
    </row>
    <row r="1943" spans="1:9">
      <c r="A1943" t="s">
        <v>4</v>
      </c>
      <c r="B1943" s="4" t="s">
        <v>5</v>
      </c>
      <c r="C1943" s="4" t="s">
        <v>10</v>
      </c>
    </row>
    <row r="1944" spans="1:9">
      <c r="A1944" t="n">
        <v>14710</v>
      </c>
      <c r="B1944" s="26" t="n">
        <v>16</v>
      </c>
      <c r="C1944" s="7" t="n">
        <v>0</v>
      </c>
    </row>
    <row r="1945" spans="1:9">
      <c r="A1945" t="s">
        <v>4</v>
      </c>
      <c r="B1945" s="4" t="s">
        <v>5</v>
      </c>
      <c r="C1945" s="4" t="s">
        <v>10</v>
      </c>
      <c r="D1945" s="4" t="s">
        <v>14</v>
      </c>
      <c r="E1945" s="4" t="s">
        <v>9</v>
      </c>
      <c r="F1945" s="4" t="s">
        <v>117</v>
      </c>
      <c r="G1945" s="4" t="s">
        <v>14</v>
      </c>
      <c r="H1945" s="4" t="s">
        <v>14</v>
      </c>
      <c r="I1945" s="4" t="s">
        <v>14</v>
      </c>
    </row>
    <row r="1946" spans="1:9">
      <c r="A1946" t="n">
        <v>14713</v>
      </c>
      <c r="B1946" s="51" t="n">
        <v>26</v>
      </c>
      <c r="C1946" s="7" t="n">
        <v>27</v>
      </c>
      <c r="D1946" s="7" t="n">
        <v>17</v>
      </c>
      <c r="E1946" s="7" t="n">
        <v>31409</v>
      </c>
      <c r="F1946" s="7" t="s">
        <v>222</v>
      </c>
      <c r="G1946" s="7" t="n">
        <v>8</v>
      </c>
      <c r="H1946" s="7" t="n">
        <v>2</v>
      </c>
      <c r="I1946" s="7" t="n">
        <v>0</v>
      </c>
    </row>
    <row r="1947" spans="1:9">
      <c r="A1947" t="s">
        <v>4</v>
      </c>
      <c r="B1947" s="4" t="s">
        <v>5</v>
      </c>
      <c r="C1947" s="4" t="s">
        <v>10</v>
      </c>
    </row>
    <row r="1948" spans="1:9">
      <c r="A1948" t="n">
        <v>14767</v>
      </c>
      <c r="B1948" s="26" t="n">
        <v>16</v>
      </c>
      <c r="C1948" s="7" t="n">
        <v>3000</v>
      </c>
    </row>
    <row r="1949" spans="1:9">
      <c r="A1949" t="s">
        <v>4</v>
      </c>
      <c r="B1949" s="4" t="s">
        <v>5</v>
      </c>
      <c r="C1949" s="4" t="s">
        <v>10</v>
      </c>
      <c r="D1949" s="4" t="s">
        <v>14</v>
      </c>
    </row>
    <row r="1950" spans="1:9">
      <c r="A1950" t="n">
        <v>14770</v>
      </c>
      <c r="B1950" s="53" t="n">
        <v>89</v>
      </c>
      <c r="C1950" s="7" t="n">
        <v>65533</v>
      </c>
      <c r="D1950" s="7" t="n">
        <v>0</v>
      </c>
    </row>
    <row r="1951" spans="1:9">
      <c r="A1951" t="s">
        <v>4</v>
      </c>
      <c r="B1951" s="4" t="s">
        <v>5</v>
      </c>
      <c r="C1951" s="4" t="s">
        <v>10</v>
      </c>
      <c r="D1951" s="4" t="s">
        <v>14</v>
      </c>
    </row>
    <row r="1952" spans="1:9">
      <c r="A1952" t="n">
        <v>14774</v>
      </c>
      <c r="B1952" s="53" t="n">
        <v>89</v>
      </c>
      <c r="C1952" s="7" t="n">
        <v>65533</v>
      </c>
      <c r="D1952" s="7" t="n">
        <v>1</v>
      </c>
    </row>
    <row r="1953" spans="1:9">
      <c r="A1953" t="s">
        <v>4</v>
      </c>
      <c r="B1953" s="4" t="s">
        <v>5</v>
      </c>
      <c r="C1953" s="4" t="s">
        <v>14</v>
      </c>
      <c r="D1953" s="4" t="s">
        <v>10</v>
      </c>
      <c r="E1953" s="4" t="s">
        <v>6</v>
      </c>
      <c r="F1953" s="4" t="s">
        <v>6</v>
      </c>
      <c r="G1953" s="4" t="s">
        <v>6</v>
      </c>
      <c r="H1953" s="4" t="s">
        <v>6</v>
      </c>
    </row>
    <row r="1954" spans="1:9">
      <c r="A1954" t="n">
        <v>14778</v>
      </c>
      <c r="B1954" s="47" t="n">
        <v>51</v>
      </c>
      <c r="C1954" s="7" t="n">
        <v>3</v>
      </c>
      <c r="D1954" s="7" t="n">
        <v>27</v>
      </c>
      <c r="E1954" s="7" t="s">
        <v>223</v>
      </c>
      <c r="F1954" s="7" t="s">
        <v>140</v>
      </c>
      <c r="G1954" s="7" t="s">
        <v>114</v>
      </c>
      <c r="H1954" s="7" t="s">
        <v>115</v>
      </c>
    </row>
    <row r="1955" spans="1:9">
      <c r="A1955" t="s">
        <v>4</v>
      </c>
      <c r="B1955" s="4" t="s">
        <v>5</v>
      </c>
      <c r="C1955" s="4" t="s">
        <v>14</v>
      </c>
      <c r="D1955" s="4" t="s">
        <v>10</v>
      </c>
      <c r="E1955" s="4" t="s">
        <v>10</v>
      </c>
      <c r="F1955" s="4" t="s">
        <v>10</v>
      </c>
      <c r="G1955" s="4" t="s">
        <v>10</v>
      </c>
      <c r="H1955" s="4" t="s">
        <v>10</v>
      </c>
      <c r="I1955" s="4" t="s">
        <v>6</v>
      </c>
      <c r="J1955" s="4" t="s">
        <v>20</v>
      </c>
      <c r="K1955" s="4" t="s">
        <v>20</v>
      </c>
      <c r="L1955" s="4" t="s">
        <v>20</v>
      </c>
      <c r="M1955" s="4" t="s">
        <v>9</v>
      </c>
      <c r="N1955" s="4" t="s">
        <v>9</v>
      </c>
      <c r="O1955" s="4" t="s">
        <v>20</v>
      </c>
      <c r="P1955" s="4" t="s">
        <v>20</v>
      </c>
      <c r="Q1955" s="4" t="s">
        <v>20</v>
      </c>
      <c r="R1955" s="4" t="s">
        <v>20</v>
      </c>
      <c r="S1955" s="4" t="s">
        <v>14</v>
      </c>
    </row>
    <row r="1956" spans="1:9">
      <c r="A1956" t="n">
        <v>14791</v>
      </c>
      <c r="B1956" s="10" t="n">
        <v>39</v>
      </c>
      <c r="C1956" s="7" t="n">
        <v>12</v>
      </c>
      <c r="D1956" s="7" t="n">
        <v>65533</v>
      </c>
      <c r="E1956" s="7" t="n">
        <v>200</v>
      </c>
      <c r="F1956" s="7" t="n">
        <v>0</v>
      </c>
      <c r="G1956" s="7" t="n">
        <v>27</v>
      </c>
      <c r="H1956" s="7" t="n">
        <v>259</v>
      </c>
      <c r="I1956" s="7" t="s">
        <v>13</v>
      </c>
      <c r="J1956" s="7" t="n">
        <v>0</v>
      </c>
      <c r="K1956" s="7" t="n">
        <v>0</v>
      </c>
      <c r="L1956" s="7" t="n">
        <v>0</v>
      </c>
      <c r="M1956" s="7" t="n">
        <v>0</v>
      </c>
      <c r="N1956" s="7" t="n">
        <v>0</v>
      </c>
      <c r="O1956" s="7" t="n">
        <v>0</v>
      </c>
      <c r="P1956" s="7" t="n">
        <v>1</v>
      </c>
      <c r="Q1956" s="7" t="n">
        <v>1</v>
      </c>
      <c r="R1956" s="7" t="n">
        <v>1</v>
      </c>
      <c r="S1956" s="7" t="n">
        <v>255</v>
      </c>
    </row>
    <row r="1957" spans="1:9">
      <c r="A1957" t="s">
        <v>4</v>
      </c>
      <c r="B1957" s="4" t="s">
        <v>5</v>
      </c>
      <c r="C1957" s="4" t="s">
        <v>10</v>
      </c>
      <c r="D1957" s="4" t="s">
        <v>14</v>
      </c>
      <c r="E1957" s="4" t="s">
        <v>6</v>
      </c>
      <c r="F1957" s="4" t="s">
        <v>20</v>
      </c>
      <c r="G1957" s="4" t="s">
        <v>20</v>
      </c>
      <c r="H1957" s="4" t="s">
        <v>20</v>
      </c>
    </row>
    <row r="1958" spans="1:9">
      <c r="A1958" t="n">
        <v>14841</v>
      </c>
      <c r="B1958" s="61" t="n">
        <v>48</v>
      </c>
      <c r="C1958" s="7" t="n">
        <v>27</v>
      </c>
      <c r="D1958" s="7" t="n">
        <v>0</v>
      </c>
      <c r="E1958" s="7" t="s">
        <v>110</v>
      </c>
      <c r="F1958" s="7" t="n">
        <v>-1</v>
      </c>
      <c r="G1958" s="7" t="n">
        <v>1</v>
      </c>
      <c r="H1958" s="7" t="n">
        <v>0</v>
      </c>
    </row>
    <row r="1959" spans="1:9">
      <c r="A1959" t="s">
        <v>4</v>
      </c>
      <c r="B1959" s="4" t="s">
        <v>5</v>
      </c>
      <c r="C1959" s="4" t="s">
        <v>14</v>
      </c>
      <c r="D1959" s="4" t="s">
        <v>10</v>
      </c>
      <c r="E1959" s="4" t="s">
        <v>20</v>
      </c>
      <c r="F1959" s="4" t="s">
        <v>10</v>
      </c>
      <c r="G1959" s="4" t="s">
        <v>9</v>
      </c>
      <c r="H1959" s="4" t="s">
        <v>9</v>
      </c>
      <c r="I1959" s="4" t="s">
        <v>10</v>
      </c>
      <c r="J1959" s="4" t="s">
        <v>10</v>
      </c>
      <c r="K1959" s="4" t="s">
        <v>9</v>
      </c>
      <c r="L1959" s="4" t="s">
        <v>9</v>
      </c>
      <c r="M1959" s="4" t="s">
        <v>9</v>
      </c>
      <c r="N1959" s="4" t="s">
        <v>9</v>
      </c>
      <c r="O1959" s="4" t="s">
        <v>6</v>
      </c>
    </row>
    <row r="1960" spans="1:9">
      <c r="A1960" t="n">
        <v>14870</v>
      </c>
      <c r="B1960" s="14" t="n">
        <v>50</v>
      </c>
      <c r="C1960" s="7" t="n">
        <v>0</v>
      </c>
      <c r="D1960" s="7" t="n">
        <v>4520</v>
      </c>
      <c r="E1960" s="7" t="n">
        <v>0.5</v>
      </c>
      <c r="F1960" s="7" t="n">
        <v>1000</v>
      </c>
      <c r="G1960" s="7" t="n">
        <v>0</v>
      </c>
      <c r="H1960" s="7" t="n">
        <v>0</v>
      </c>
      <c r="I1960" s="7" t="n">
        <v>0</v>
      </c>
      <c r="J1960" s="7" t="n">
        <v>65533</v>
      </c>
      <c r="K1960" s="7" t="n">
        <v>0</v>
      </c>
      <c r="L1960" s="7" t="n">
        <v>0</v>
      </c>
      <c r="M1960" s="7" t="n">
        <v>0</v>
      </c>
      <c r="N1960" s="7" t="n">
        <v>0</v>
      </c>
      <c r="O1960" s="7" t="s">
        <v>13</v>
      </c>
    </row>
    <row r="1961" spans="1:9">
      <c r="A1961" t="s">
        <v>4</v>
      </c>
      <c r="B1961" s="4" t="s">
        <v>5</v>
      </c>
      <c r="C1961" s="4" t="s">
        <v>14</v>
      </c>
      <c r="D1961" s="4" t="s">
        <v>14</v>
      </c>
      <c r="E1961" s="4" t="s">
        <v>20</v>
      </c>
      <c r="F1961" s="4" t="s">
        <v>10</v>
      </c>
    </row>
    <row r="1962" spans="1:9">
      <c r="A1962" t="n">
        <v>14909</v>
      </c>
      <c r="B1962" s="32" t="n">
        <v>45</v>
      </c>
      <c r="C1962" s="7" t="n">
        <v>5</v>
      </c>
      <c r="D1962" s="7" t="n">
        <v>3</v>
      </c>
      <c r="E1962" s="7" t="n">
        <v>4.19999980926514</v>
      </c>
      <c r="F1962" s="7" t="n">
        <v>7000</v>
      </c>
    </row>
    <row r="1963" spans="1:9">
      <c r="A1963" t="s">
        <v>4</v>
      </c>
      <c r="B1963" s="4" t="s">
        <v>5</v>
      </c>
      <c r="C1963" s="4" t="s">
        <v>14</v>
      </c>
      <c r="D1963" s="4" t="s">
        <v>14</v>
      </c>
      <c r="E1963" s="4" t="s">
        <v>20</v>
      </c>
      <c r="F1963" s="4" t="s">
        <v>10</v>
      </c>
    </row>
    <row r="1964" spans="1:9">
      <c r="A1964" t="n">
        <v>14918</v>
      </c>
      <c r="B1964" s="32" t="n">
        <v>45</v>
      </c>
      <c r="C1964" s="7" t="n">
        <v>11</v>
      </c>
      <c r="D1964" s="7" t="n">
        <v>3</v>
      </c>
      <c r="E1964" s="7" t="n">
        <v>19.2000007629395</v>
      </c>
      <c r="F1964" s="7" t="n">
        <v>7000</v>
      </c>
    </row>
    <row r="1965" spans="1:9">
      <c r="A1965" t="s">
        <v>4</v>
      </c>
      <c r="B1965" s="4" t="s">
        <v>5</v>
      </c>
      <c r="C1965" s="4" t="s">
        <v>14</v>
      </c>
      <c r="D1965" s="4" t="s">
        <v>14</v>
      </c>
      <c r="E1965" s="4" t="s">
        <v>20</v>
      </c>
      <c r="F1965" s="4" t="s">
        <v>20</v>
      </c>
      <c r="G1965" s="4" t="s">
        <v>20</v>
      </c>
      <c r="H1965" s="4" t="s">
        <v>10</v>
      </c>
    </row>
    <row r="1966" spans="1:9">
      <c r="A1966" t="n">
        <v>14927</v>
      </c>
      <c r="B1966" s="32" t="n">
        <v>45</v>
      </c>
      <c r="C1966" s="7" t="n">
        <v>2</v>
      </c>
      <c r="D1966" s="7" t="n">
        <v>3</v>
      </c>
      <c r="E1966" s="7" t="n">
        <v>0.519999980926514</v>
      </c>
      <c r="F1966" s="7" t="n">
        <v>-1.12000000476837</v>
      </c>
      <c r="G1966" s="7" t="n">
        <v>-180.210006713867</v>
      </c>
      <c r="H1966" s="7" t="n">
        <v>7000</v>
      </c>
    </row>
    <row r="1967" spans="1:9">
      <c r="A1967" t="s">
        <v>4</v>
      </c>
      <c r="B1967" s="4" t="s">
        <v>5</v>
      </c>
      <c r="C1967" s="4" t="s">
        <v>14</v>
      </c>
      <c r="D1967" s="4" t="s">
        <v>14</v>
      </c>
      <c r="E1967" s="4" t="s">
        <v>20</v>
      </c>
      <c r="F1967" s="4" t="s">
        <v>20</v>
      </c>
      <c r="G1967" s="4" t="s">
        <v>20</v>
      </c>
      <c r="H1967" s="4" t="s">
        <v>10</v>
      </c>
      <c r="I1967" s="4" t="s">
        <v>14</v>
      </c>
    </row>
    <row r="1968" spans="1:9">
      <c r="A1968" t="n">
        <v>14944</v>
      </c>
      <c r="B1968" s="32" t="n">
        <v>45</v>
      </c>
      <c r="C1968" s="7" t="n">
        <v>4</v>
      </c>
      <c r="D1968" s="7" t="n">
        <v>3</v>
      </c>
      <c r="E1968" s="7" t="n">
        <v>345.350006103516</v>
      </c>
      <c r="F1968" s="7" t="n">
        <v>355.140014648438</v>
      </c>
      <c r="G1968" s="7" t="n">
        <v>24</v>
      </c>
      <c r="H1968" s="7" t="n">
        <v>7000</v>
      </c>
      <c r="I1968" s="7" t="n">
        <v>1</v>
      </c>
    </row>
    <row r="1969" spans="1:19">
      <c r="A1969" t="s">
        <v>4</v>
      </c>
      <c r="B1969" s="4" t="s">
        <v>5</v>
      </c>
      <c r="C1969" s="4" t="s">
        <v>14</v>
      </c>
      <c r="D1969" s="4" t="s">
        <v>14</v>
      </c>
      <c r="E1969" s="4" t="s">
        <v>20</v>
      </c>
      <c r="F1969" s="4" t="s">
        <v>10</v>
      </c>
    </row>
    <row r="1970" spans="1:19">
      <c r="A1970" t="n">
        <v>14962</v>
      </c>
      <c r="B1970" s="32" t="n">
        <v>45</v>
      </c>
      <c r="C1970" s="7" t="n">
        <v>5</v>
      </c>
      <c r="D1970" s="7" t="n">
        <v>3</v>
      </c>
      <c r="E1970" s="7" t="n">
        <v>7.80000019073486</v>
      </c>
      <c r="F1970" s="7" t="n">
        <v>7000</v>
      </c>
    </row>
    <row r="1971" spans="1:19">
      <c r="A1971" t="s">
        <v>4</v>
      </c>
      <c r="B1971" s="4" t="s">
        <v>5</v>
      </c>
      <c r="C1971" s="4" t="s">
        <v>10</v>
      </c>
    </row>
    <row r="1972" spans="1:19">
      <c r="A1972" t="n">
        <v>14971</v>
      </c>
      <c r="B1972" s="26" t="n">
        <v>16</v>
      </c>
      <c r="C1972" s="7" t="n">
        <v>5000</v>
      </c>
    </row>
    <row r="1973" spans="1:19">
      <c r="A1973" t="s">
        <v>4</v>
      </c>
      <c r="B1973" s="4" t="s">
        <v>5</v>
      </c>
      <c r="C1973" s="4" t="s">
        <v>14</v>
      </c>
      <c r="D1973" s="4" t="s">
        <v>10</v>
      </c>
      <c r="E1973" s="4" t="s">
        <v>10</v>
      </c>
      <c r="F1973" s="4" t="s">
        <v>14</v>
      </c>
    </row>
    <row r="1974" spans="1:19">
      <c r="A1974" t="n">
        <v>14974</v>
      </c>
      <c r="B1974" s="55" t="n">
        <v>25</v>
      </c>
      <c r="C1974" s="7" t="n">
        <v>1</v>
      </c>
      <c r="D1974" s="7" t="n">
        <v>550</v>
      </c>
      <c r="E1974" s="7" t="n">
        <v>50</v>
      </c>
      <c r="F1974" s="7" t="n">
        <v>0</v>
      </c>
    </row>
    <row r="1975" spans="1:19">
      <c r="A1975" t="s">
        <v>4</v>
      </c>
      <c r="B1975" s="4" t="s">
        <v>5</v>
      </c>
      <c r="C1975" s="4" t="s">
        <v>14</v>
      </c>
      <c r="D1975" s="4" t="s">
        <v>10</v>
      </c>
      <c r="E1975" s="4" t="s">
        <v>6</v>
      </c>
    </row>
    <row r="1976" spans="1:19">
      <c r="A1976" t="n">
        <v>14981</v>
      </c>
      <c r="B1976" s="47" t="n">
        <v>51</v>
      </c>
      <c r="C1976" s="7" t="n">
        <v>4</v>
      </c>
      <c r="D1976" s="7" t="n">
        <v>27</v>
      </c>
      <c r="E1976" s="7" t="s">
        <v>224</v>
      </c>
    </row>
    <row r="1977" spans="1:19">
      <c r="A1977" t="s">
        <v>4</v>
      </c>
      <c r="B1977" s="4" t="s">
        <v>5</v>
      </c>
      <c r="C1977" s="4" t="s">
        <v>10</v>
      </c>
    </row>
    <row r="1978" spans="1:19">
      <c r="A1978" t="n">
        <v>14995</v>
      </c>
      <c r="B1978" s="26" t="n">
        <v>16</v>
      </c>
      <c r="C1978" s="7" t="n">
        <v>0</v>
      </c>
    </row>
    <row r="1979" spans="1:19">
      <c r="A1979" t="s">
        <v>4</v>
      </c>
      <c r="B1979" s="4" t="s">
        <v>5</v>
      </c>
      <c r="C1979" s="4" t="s">
        <v>10</v>
      </c>
      <c r="D1979" s="4" t="s">
        <v>14</v>
      </c>
      <c r="E1979" s="4" t="s">
        <v>9</v>
      </c>
      <c r="F1979" s="4" t="s">
        <v>117</v>
      </c>
      <c r="G1979" s="4" t="s">
        <v>14</v>
      </c>
      <c r="H1979" s="4" t="s">
        <v>14</v>
      </c>
      <c r="I1979" s="4" t="s">
        <v>14</v>
      </c>
      <c r="J1979" s="4" t="s">
        <v>9</v>
      </c>
      <c r="K1979" s="4" t="s">
        <v>117</v>
      </c>
      <c r="L1979" s="4" t="s">
        <v>14</v>
      </c>
      <c r="M1979" s="4" t="s">
        <v>14</v>
      </c>
    </row>
    <row r="1980" spans="1:19">
      <c r="A1980" t="n">
        <v>14998</v>
      </c>
      <c r="B1980" s="51" t="n">
        <v>26</v>
      </c>
      <c r="C1980" s="7" t="n">
        <v>27</v>
      </c>
      <c r="D1980" s="7" t="n">
        <v>17</v>
      </c>
      <c r="E1980" s="7" t="n">
        <v>31410</v>
      </c>
      <c r="F1980" s="7" t="s">
        <v>225</v>
      </c>
      <c r="G1980" s="7" t="n">
        <v>2</v>
      </c>
      <c r="H1980" s="7" t="n">
        <v>3</v>
      </c>
      <c r="I1980" s="7" t="n">
        <v>17</v>
      </c>
      <c r="J1980" s="7" t="n">
        <v>31411</v>
      </c>
      <c r="K1980" s="7" t="s">
        <v>226</v>
      </c>
      <c r="L1980" s="7" t="n">
        <v>2</v>
      </c>
      <c r="M1980" s="7" t="n">
        <v>0</v>
      </c>
    </row>
    <row r="1981" spans="1:19">
      <c r="A1981" t="s">
        <v>4</v>
      </c>
      <c r="B1981" s="4" t="s">
        <v>5</v>
      </c>
      <c r="C1981" s="4" t="s">
        <v>10</v>
      </c>
      <c r="D1981" s="4" t="s">
        <v>9</v>
      </c>
    </row>
    <row r="1982" spans="1:19">
      <c r="A1982" t="n">
        <v>15146</v>
      </c>
      <c r="B1982" s="36" t="n">
        <v>44</v>
      </c>
      <c r="C1982" s="7" t="n">
        <v>1660</v>
      </c>
      <c r="D1982" s="7" t="n">
        <v>128</v>
      </c>
    </row>
    <row r="1983" spans="1:19">
      <c r="A1983" t="s">
        <v>4</v>
      </c>
      <c r="B1983" s="4" t="s">
        <v>5</v>
      </c>
      <c r="C1983" s="4" t="s">
        <v>10</v>
      </c>
      <c r="D1983" s="4" t="s">
        <v>9</v>
      </c>
    </row>
    <row r="1984" spans="1:19">
      <c r="A1984" t="n">
        <v>15153</v>
      </c>
      <c r="B1984" s="36" t="n">
        <v>44</v>
      </c>
      <c r="C1984" s="7" t="n">
        <v>1660</v>
      </c>
      <c r="D1984" s="7" t="n">
        <v>32</v>
      </c>
    </row>
    <row r="1985" spans="1:13">
      <c r="A1985" t="s">
        <v>4</v>
      </c>
      <c r="B1985" s="4" t="s">
        <v>5</v>
      </c>
      <c r="C1985" s="4" t="s">
        <v>10</v>
      </c>
      <c r="D1985" s="4" t="s">
        <v>9</v>
      </c>
    </row>
    <row r="1986" spans="1:13">
      <c r="A1986" t="n">
        <v>15160</v>
      </c>
      <c r="B1986" s="36" t="n">
        <v>44</v>
      </c>
      <c r="C1986" s="7" t="n">
        <v>1661</v>
      </c>
      <c r="D1986" s="7" t="n">
        <v>128</v>
      </c>
    </row>
    <row r="1987" spans="1:13">
      <c r="A1987" t="s">
        <v>4</v>
      </c>
      <c r="B1987" s="4" t="s">
        <v>5</v>
      </c>
      <c r="C1987" s="4" t="s">
        <v>10</v>
      </c>
      <c r="D1987" s="4" t="s">
        <v>9</v>
      </c>
    </row>
    <row r="1988" spans="1:13">
      <c r="A1988" t="n">
        <v>15167</v>
      </c>
      <c r="B1988" s="36" t="n">
        <v>44</v>
      </c>
      <c r="C1988" s="7" t="n">
        <v>1661</v>
      </c>
      <c r="D1988" s="7" t="n">
        <v>32</v>
      </c>
    </row>
    <row r="1989" spans="1:13">
      <c r="A1989" t="s">
        <v>4</v>
      </c>
      <c r="B1989" s="4" t="s">
        <v>5</v>
      </c>
      <c r="C1989" s="4" t="s">
        <v>10</v>
      </c>
      <c r="D1989" s="4" t="s">
        <v>9</v>
      </c>
    </row>
    <row r="1990" spans="1:13">
      <c r="A1990" t="n">
        <v>15174</v>
      </c>
      <c r="B1990" s="35" t="n">
        <v>43</v>
      </c>
      <c r="C1990" s="7" t="n">
        <v>1660</v>
      </c>
      <c r="D1990" s="7" t="n">
        <v>8388864</v>
      </c>
    </row>
    <row r="1991" spans="1:13">
      <c r="A1991" t="s">
        <v>4</v>
      </c>
      <c r="B1991" s="4" t="s">
        <v>5</v>
      </c>
      <c r="C1991" s="4" t="s">
        <v>10</v>
      </c>
      <c r="D1991" s="4" t="s">
        <v>9</v>
      </c>
    </row>
    <row r="1992" spans="1:13">
      <c r="A1992" t="n">
        <v>15181</v>
      </c>
      <c r="B1992" s="35" t="n">
        <v>43</v>
      </c>
      <c r="C1992" s="7" t="n">
        <v>1661</v>
      </c>
      <c r="D1992" s="7" t="n">
        <v>8388864</v>
      </c>
    </row>
    <row r="1993" spans="1:13">
      <c r="A1993" t="s">
        <v>4</v>
      </c>
      <c r="B1993" s="4" t="s">
        <v>5</v>
      </c>
      <c r="C1993" s="4" t="s">
        <v>14</v>
      </c>
      <c r="D1993" s="4" t="s">
        <v>10</v>
      </c>
      <c r="E1993" s="4" t="s">
        <v>10</v>
      </c>
      <c r="F1993" s="4" t="s">
        <v>10</v>
      </c>
      <c r="G1993" s="4" t="s">
        <v>10</v>
      </c>
      <c r="H1993" s="4" t="s">
        <v>10</v>
      </c>
      <c r="I1993" s="4" t="s">
        <v>6</v>
      </c>
      <c r="J1993" s="4" t="s">
        <v>20</v>
      </c>
      <c r="K1993" s="4" t="s">
        <v>20</v>
      </c>
      <c r="L1993" s="4" t="s">
        <v>20</v>
      </c>
      <c r="M1993" s="4" t="s">
        <v>9</v>
      </c>
      <c r="N1993" s="4" t="s">
        <v>9</v>
      </c>
      <c r="O1993" s="4" t="s">
        <v>20</v>
      </c>
      <c r="P1993" s="4" t="s">
        <v>20</v>
      </c>
      <c r="Q1993" s="4" t="s">
        <v>20</v>
      </c>
      <c r="R1993" s="4" t="s">
        <v>20</v>
      </c>
      <c r="S1993" s="4" t="s">
        <v>14</v>
      </c>
    </row>
    <row r="1994" spans="1:13">
      <c r="A1994" t="n">
        <v>15188</v>
      </c>
      <c r="B1994" s="10" t="n">
        <v>39</v>
      </c>
      <c r="C1994" s="7" t="n">
        <v>12</v>
      </c>
      <c r="D1994" s="7" t="n">
        <v>65533</v>
      </c>
      <c r="E1994" s="7" t="n">
        <v>202</v>
      </c>
      <c r="F1994" s="7" t="n">
        <v>0</v>
      </c>
      <c r="G1994" s="7" t="n">
        <v>1660</v>
      </c>
      <c r="H1994" s="7" t="n">
        <v>12</v>
      </c>
      <c r="I1994" s="7" t="s">
        <v>227</v>
      </c>
      <c r="J1994" s="7" t="n">
        <v>0</v>
      </c>
      <c r="K1994" s="7" t="n">
        <v>0</v>
      </c>
      <c r="L1994" s="7" t="n">
        <v>0</v>
      </c>
      <c r="M1994" s="7" t="n">
        <v>0</v>
      </c>
      <c r="N1994" s="7" t="n">
        <v>0</v>
      </c>
      <c r="O1994" s="7" t="n">
        <v>0</v>
      </c>
      <c r="P1994" s="7" t="n">
        <v>1</v>
      </c>
      <c r="Q1994" s="7" t="n">
        <v>1</v>
      </c>
      <c r="R1994" s="7" t="n">
        <v>1</v>
      </c>
      <c r="S1994" s="7" t="n">
        <v>255</v>
      </c>
    </row>
    <row r="1995" spans="1:13">
      <c r="A1995" t="s">
        <v>4</v>
      </c>
      <c r="B1995" s="4" t="s">
        <v>5</v>
      </c>
      <c r="C1995" s="4" t="s">
        <v>14</v>
      </c>
      <c r="D1995" s="4" t="s">
        <v>10</v>
      </c>
      <c r="E1995" s="4" t="s">
        <v>10</v>
      </c>
      <c r="F1995" s="4" t="s">
        <v>10</v>
      </c>
      <c r="G1995" s="4" t="s">
        <v>10</v>
      </c>
      <c r="H1995" s="4" t="s">
        <v>10</v>
      </c>
      <c r="I1995" s="4" t="s">
        <v>6</v>
      </c>
      <c r="J1995" s="4" t="s">
        <v>20</v>
      </c>
      <c r="K1995" s="4" t="s">
        <v>20</v>
      </c>
      <c r="L1995" s="4" t="s">
        <v>20</v>
      </c>
      <c r="M1995" s="4" t="s">
        <v>9</v>
      </c>
      <c r="N1995" s="4" t="s">
        <v>9</v>
      </c>
      <c r="O1995" s="4" t="s">
        <v>20</v>
      </c>
      <c r="P1995" s="4" t="s">
        <v>20</v>
      </c>
      <c r="Q1995" s="4" t="s">
        <v>20</v>
      </c>
      <c r="R1995" s="4" t="s">
        <v>20</v>
      </c>
      <c r="S1995" s="4" t="s">
        <v>14</v>
      </c>
    </row>
    <row r="1996" spans="1:13">
      <c r="A1996" t="n">
        <v>15249</v>
      </c>
      <c r="B1996" s="10" t="n">
        <v>39</v>
      </c>
      <c r="C1996" s="7" t="n">
        <v>12</v>
      </c>
      <c r="D1996" s="7" t="n">
        <v>65533</v>
      </c>
      <c r="E1996" s="7" t="n">
        <v>202</v>
      </c>
      <c r="F1996" s="7" t="n">
        <v>0</v>
      </c>
      <c r="G1996" s="7" t="n">
        <v>1661</v>
      </c>
      <c r="H1996" s="7" t="n">
        <v>12</v>
      </c>
      <c r="I1996" s="7" t="s">
        <v>227</v>
      </c>
      <c r="J1996" s="7" t="n">
        <v>0</v>
      </c>
      <c r="K1996" s="7" t="n">
        <v>0</v>
      </c>
      <c r="L1996" s="7" t="n">
        <v>0</v>
      </c>
      <c r="M1996" s="7" t="n">
        <v>0</v>
      </c>
      <c r="N1996" s="7" t="n">
        <v>0</v>
      </c>
      <c r="O1996" s="7" t="n">
        <v>0</v>
      </c>
      <c r="P1996" s="7" t="n">
        <v>1</v>
      </c>
      <c r="Q1996" s="7" t="n">
        <v>1</v>
      </c>
      <c r="R1996" s="7" t="n">
        <v>1</v>
      </c>
      <c r="S1996" s="7" t="n">
        <v>255</v>
      </c>
    </row>
    <row r="1997" spans="1:13">
      <c r="A1997" t="s">
        <v>4</v>
      </c>
      <c r="B1997" s="4" t="s">
        <v>5</v>
      </c>
      <c r="C1997" s="4" t="s">
        <v>10</v>
      </c>
      <c r="D1997" s="4" t="s">
        <v>9</v>
      </c>
      <c r="E1997" s="4" t="s">
        <v>9</v>
      </c>
      <c r="F1997" s="4" t="s">
        <v>9</v>
      </c>
      <c r="G1997" s="4" t="s">
        <v>9</v>
      </c>
      <c r="H1997" s="4" t="s">
        <v>10</v>
      </c>
      <c r="I1997" s="4" t="s">
        <v>14</v>
      </c>
    </row>
    <row r="1998" spans="1:13">
      <c r="A1998" t="n">
        <v>15310</v>
      </c>
      <c r="B1998" s="48" t="n">
        <v>66</v>
      </c>
      <c r="C1998" s="7" t="n">
        <v>1660</v>
      </c>
      <c r="D1998" s="7" t="n">
        <v>1065353216</v>
      </c>
      <c r="E1998" s="7" t="n">
        <v>1065353216</v>
      </c>
      <c r="F1998" s="7" t="n">
        <v>1065353216</v>
      </c>
      <c r="G1998" s="7" t="n">
        <v>1065353216</v>
      </c>
      <c r="H1998" s="7" t="n">
        <v>1000</v>
      </c>
      <c r="I1998" s="7" t="n">
        <v>3</v>
      </c>
    </row>
    <row r="1999" spans="1:13">
      <c r="A1999" t="s">
        <v>4</v>
      </c>
      <c r="B1999" s="4" t="s">
        <v>5</v>
      </c>
      <c r="C1999" s="4" t="s">
        <v>10</v>
      </c>
      <c r="D1999" s="4" t="s">
        <v>9</v>
      </c>
      <c r="E1999" s="4" t="s">
        <v>9</v>
      </c>
      <c r="F1999" s="4" t="s">
        <v>9</v>
      </c>
      <c r="G1999" s="4" t="s">
        <v>9</v>
      </c>
      <c r="H1999" s="4" t="s">
        <v>10</v>
      </c>
      <c r="I1999" s="4" t="s">
        <v>14</v>
      </c>
    </row>
    <row r="2000" spans="1:13">
      <c r="A2000" t="n">
        <v>15332</v>
      </c>
      <c r="B2000" s="48" t="n">
        <v>66</v>
      </c>
      <c r="C2000" s="7" t="n">
        <v>1661</v>
      </c>
      <c r="D2000" s="7" t="n">
        <v>1065353216</v>
      </c>
      <c r="E2000" s="7" t="n">
        <v>1065353216</v>
      </c>
      <c r="F2000" s="7" t="n">
        <v>1065353216</v>
      </c>
      <c r="G2000" s="7" t="n">
        <v>1065353216</v>
      </c>
      <c r="H2000" s="7" t="n">
        <v>1000</v>
      </c>
      <c r="I2000" s="7" t="n">
        <v>3</v>
      </c>
    </row>
    <row r="2001" spans="1:19">
      <c r="A2001" t="s">
        <v>4</v>
      </c>
      <c r="B2001" s="4" t="s">
        <v>5</v>
      </c>
      <c r="C2001" s="4" t="s">
        <v>14</v>
      </c>
      <c r="D2001" s="4" t="s">
        <v>10</v>
      </c>
      <c r="E2001" s="4" t="s">
        <v>20</v>
      </c>
      <c r="F2001" s="4" t="s">
        <v>10</v>
      </c>
      <c r="G2001" s="4" t="s">
        <v>9</v>
      </c>
      <c r="H2001" s="4" t="s">
        <v>9</v>
      </c>
      <c r="I2001" s="4" t="s">
        <v>10</v>
      </c>
      <c r="J2001" s="4" t="s">
        <v>10</v>
      </c>
      <c r="K2001" s="4" t="s">
        <v>9</v>
      </c>
      <c r="L2001" s="4" t="s">
        <v>9</v>
      </c>
      <c r="M2001" s="4" t="s">
        <v>9</v>
      </c>
      <c r="N2001" s="4" t="s">
        <v>9</v>
      </c>
      <c r="O2001" s="4" t="s">
        <v>6</v>
      </c>
    </row>
    <row r="2002" spans="1:19">
      <c r="A2002" t="n">
        <v>15354</v>
      </c>
      <c r="B2002" s="14" t="n">
        <v>50</v>
      </c>
      <c r="C2002" s="7" t="n">
        <v>0</v>
      </c>
      <c r="D2002" s="7" t="n">
        <v>2038</v>
      </c>
      <c r="E2002" s="7" t="n">
        <v>0.800000011920929</v>
      </c>
      <c r="F2002" s="7" t="n">
        <v>0</v>
      </c>
      <c r="G2002" s="7" t="n">
        <v>0</v>
      </c>
      <c r="H2002" s="7" t="n">
        <v>1065353216</v>
      </c>
      <c r="I2002" s="7" t="n">
        <v>0</v>
      </c>
      <c r="J2002" s="7" t="n">
        <v>65533</v>
      </c>
      <c r="K2002" s="7" t="n">
        <v>0</v>
      </c>
      <c r="L2002" s="7" t="n">
        <v>0</v>
      </c>
      <c r="M2002" s="7" t="n">
        <v>0</v>
      </c>
      <c r="N2002" s="7" t="n">
        <v>0</v>
      </c>
      <c r="O2002" s="7" t="s">
        <v>13</v>
      </c>
    </row>
    <row r="2003" spans="1:19">
      <c r="A2003" t="s">
        <v>4</v>
      </c>
      <c r="B2003" s="4" t="s">
        <v>5</v>
      </c>
    </row>
    <row r="2004" spans="1:19">
      <c r="A2004" t="n">
        <v>15393</v>
      </c>
      <c r="B2004" s="52" t="n">
        <v>28</v>
      </c>
    </row>
    <row r="2005" spans="1:19">
      <c r="A2005" t="s">
        <v>4</v>
      </c>
      <c r="B2005" s="4" t="s">
        <v>5</v>
      </c>
      <c r="C2005" s="4" t="s">
        <v>10</v>
      </c>
      <c r="D2005" s="4" t="s">
        <v>14</v>
      </c>
    </row>
    <row r="2006" spans="1:19">
      <c r="A2006" t="n">
        <v>15394</v>
      </c>
      <c r="B2006" s="53" t="n">
        <v>89</v>
      </c>
      <c r="C2006" s="7" t="n">
        <v>65533</v>
      </c>
      <c r="D2006" s="7" t="n">
        <v>1</v>
      </c>
    </row>
    <row r="2007" spans="1:19">
      <c r="A2007" t="s">
        <v>4</v>
      </c>
      <c r="B2007" s="4" t="s">
        <v>5</v>
      </c>
      <c r="C2007" s="4" t="s">
        <v>14</v>
      </c>
      <c r="D2007" s="4" t="s">
        <v>10</v>
      </c>
      <c r="E2007" s="4" t="s">
        <v>10</v>
      </c>
      <c r="F2007" s="4" t="s">
        <v>14</v>
      </c>
    </row>
    <row r="2008" spans="1:19">
      <c r="A2008" t="n">
        <v>15398</v>
      </c>
      <c r="B2008" s="55" t="n">
        <v>25</v>
      </c>
      <c r="C2008" s="7" t="n">
        <v>1</v>
      </c>
      <c r="D2008" s="7" t="n">
        <v>65535</v>
      </c>
      <c r="E2008" s="7" t="n">
        <v>65535</v>
      </c>
      <c r="F2008" s="7" t="n">
        <v>0</v>
      </c>
    </row>
    <row r="2009" spans="1:19">
      <c r="A2009" t="s">
        <v>4</v>
      </c>
      <c r="B2009" s="4" t="s">
        <v>5</v>
      </c>
      <c r="C2009" s="4" t="s">
        <v>10</v>
      </c>
    </row>
    <row r="2010" spans="1:19">
      <c r="A2010" t="n">
        <v>15405</v>
      </c>
      <c r="B2010" s="26" t="n">
        <v>16</v>
      </c>
      <c r="C2010" s="7" t="n">
        <v>200</v>
      </c>
    </row>
    <row r="2011" spans="1:19">
      <c r="A2011" t="s">
        <v>4</v>
      </c>
      <c r="B2011" s="4" t="s">
        <v>5</v>
      </c>
      <c r="C2011" s="4" t="s">
        <v>14</v>
      </c>
      <c r="D2011" s="4" t="s">
        <v>20</v>
      </c>
      <c r="E2011" s="4" t="s">
        <v>20</v>
      </c>
      <c r="F2011" s="4" t="s">
        <v>20</v>
      </c>
    </row>
    <row r="2012" spans="1:19">
      <c r="A2012" t="n">
        <v>15408</v>
      </c>
      <c r="B2012" s="32" t="n">
        <v>45</v>
      </c>
      <c r="C2012" s="7" t="n">
        <v>9</v>
      </c>
      <c r="D2012" s="7" t="n">
        <v>0.0299999993294477</v>
      </c>
      <c r="E2012" s="7" t="n">
        <v>0.0299999993294477</v>
      </c>
      <c r="F2012" s="7" t="n">
        <v>0.150000005960464</v>
      </c>
    </row>
    <row r="2013" spans="1:19">
      <c r="A2013" t="s">
        <v>4</v>
      </c>
      <c r="B2013" s="4" t="s">
        <v>5</v>
      </c>
      <c r="C2013" s="4" t="s">
        <v>10</v>
      </c>
      <c r="D2013" s="4" t="s">
        <v>14</v>
      </c>
      <c r="E2013" s="4" t="s">
        <v>14</v>
      </c>
      <c r="F2013" s="4" t="s">
        <v>6</v>
      </c>
    </row>
    <row r="2014" spans="1:19">
      <c r="A2014" t="n">
        <v>15422</v>
      </c>
      <c r="B2014" s="42" t="n">
        <v>47</v>
      </c>
      <c r="C2014" s="7" t="n">
        <v>0</v>
      </c>
      <c r="D2014" s="7" t="n">
        <v>0</v>
      </c>
      <c r="E2014" s="7" t="n">
        <v>0</v>
      </c>
      <c r="F2014" s="7" t="s">
        <v>228</v>
      </c>
    </row>
    <row r="2015" spans="1:19">
      <c r="A2015" t="s">
        <v>4</v>
      </c>
      <c r="B2015" s="4" t="s">
        <v>5</v>
      </c>
      <c r="C2015" s="4" t="s">
        <v>14</v>
      </c>
      <c r="D2015" s="4" t="s">
        <v>10</v>
      </c>
      <c r="E2015" s="4" t="s">
        <v>10</v>
      </c>
      <c r="F2015" s="4" t="s">
        <v>14</v>
      </c>
    </row>
    <row r="2016" spans="1:19">
      <c r="A2016" t="n">
        <v>15438</v>
      </c>
      <c r="B2016" s="55" t="n">
        <v>25</v>
      </c>
      <c r="C2016" s="7" t="n">
        <v>1</v>
      </c>
      <c r="D2016" s="7" t="n">
        <v>260</v>
      </c>
      <c r="E2016" s="7" t="n">
        <v>640</v>
      </c>
      <c r="F2016" s="7" t="n">
        <v>2</v>
      </c>
    </row>
    <row r="2017" spans="1:15">
      <c r="A2017" t="s">
        <v>4</v>
      </c>
      <c r="B2017" s="4" t="s">
        <v>5</v>
      </c>
      <c r="C2017" s="4" t="s">
        <v>14</v>
      </c>
      <c r="D2017" s="4" t="s">
        <v>10</v>
      </c>
      <c r="E2017" s="4" t="s">
        <v>6</v>
      </c>
    </row>
    <row r="2018" spans="1:15">
      <c r="A2018" t="n">
        <v>15445</v>
      </c>
      <c r="B2018" s="47" t="n">
        <v>51</v>
      </c>
      <c r="C2018" s="7" t="n">
        <v>4</v>
      </c>
      <c r="D2018" s="7" t="n">
        <v>0</v>
      </c>
      <c r="E2018" s="7" t="s">
        <v>211</v>
      </c>
    </row>
    <row r="2019" spans="1:15">
      <c r="A2019" t="s">
        <v>4</v>
      </c>
      <c r="B2019" s="4" t="s">
        <v>5</v>
      </c>
      <c r="C2019" s="4" t="s">
        <v>10</v>
      </c>
    </row>
    <row r="2020" spans="1:15">
      <c r="A2020" t="n">
        <v>15458</v>
      </c>
      <c r="B2020" s="26" t="n">
        <v>16</v>
      </c>
      <c r="C2020" s="7" t="n">
        <v>0</v>
      </c>
    </row>
    <row r="2021" spans="1:15">
      <c r="A2021" t="s">
        <v>4</v>
      </c>
      <c r="B2021" s="4" t="s">
        <v>5</v>
      </c>
      <c r="C2021" s="4" t="s">
        <v>10</v>
      </c>
      <c r="D2021" s="4" t="s">
        <v>14</v>
      </c>
      <c r="E2021" s="4" t="s">
        <v>9</v>
      </c>
      <c r="F2021" s="4" t="s">
        <v>117</v>
      </c>
      <c r="G2021" s="4" t="s">
        <v>14</v>
      </c>
      <c r="H2021" s="4" t="s">
        <v>14</v>
      </c>
    </row>
    <row r="2022" spans="1:15">
      <c r="A2022" t="n">
        <v>15461</v>
      </c>
      <c r="B2022" s="51" t="n">
        <v>26</v>
      </c>
      <c r="C2022" s="7" t="n">
        <v>0</v>
      </c>
      <c r="D2022" s="7" t="n">
        <v>17</v>
      </c>
      <c r="E2022" s="7" t="n">
        <v>53074</v>
      </c>
      <c r="F2022" s="7" t="s">
        <v>229</v>
      </c>
      <c r="G2022" s="7" t="n">
        <v>2</v>
      </c>
      <c r="H2022" s="7" t="n">
        <v>0</v>
      </c>
    </row>
    <row r="2023" spans="1:15">
      <c r="A2023" t="s">
        <v>4</v>
      </c>
      <c r="B2023" s="4" t="s">
        <v>5</v>
      </c>
    </row>
    <row r="2024" spans="1:15">
      <c r="A2024" t="n">
        <v>15499</v>
      </c>
      <c r="B2024" s="52" t="n">
        <v>28</v>
      </c>
    </row>
    <row r="2025" spans="1:15">
      <c r="A2025" t="s">
        <v>4</v>
      </c>
      <c r="B2025" s="4" t="s">
        <v>5</v>
      </c>
      <c r="C2025" s="4" t="s">
        <v>10</v>
      </c>
      <c r="D2025" s="4" t="s">
        <v>14</v>
      </c>
    </row>
    <row r="2026" spans="1:15">
      <c r="A2026" t="n">
        <v>15500</v>
      </c>
      <c r="B2026" s="53" t="n">
        <v>89</v>
      </c>
      <c r="C2026" s="7" t="n">
        <v>65533</v>
      </c>
      <c r="D2026" s="7" t="n">
        <v>1</v>
      </c>
    </row>
    <row r="2027" spans="1:15">
      <c r="A2027" t="s">
        <v>4</v>
      </c>
      <c r="B2027" s="4" t="s">
        <v>5</v>
      </c>
      <c r="C2027" s="4" t="s">
        <v>14</v>
      </c>
      <c r="D2027" s="4" t="s">
        <v>10</v>
      </c>
      <c r="E2027" s="4" t="s">
        <v>10</v>
      </c>
      <c r="F2027" s="4" t="s">
        <v>14</v>
      </c>
    </row>
    <row r="2028" spans="1:15">
      <c r="A2028" t="n">
        <v>15504</v>
      </c>
      <c r="B2028" s="55" t="n">
        <v>25</v>
      </c>
      <c r="C2028" s="7" t="n">
        <v>1</v>
      </c>
      <c r="D2028" s="7" t="n">
        <v>65535</v>
      </c>
      <c r="E2028" s="7" t="n">
        <v>65535</v>
      </c>
      <c r="F2028" s="7" t="n">
        <v>0</v>
      </c>
    </row>
    <row r="2029" spans="1:15">
      <c r="A2029" t="s">
        <v>4</v>
      </c>
      <c r="B2029" s="4" t="s">
        <v>5</v>
      </c>
      <c r="C2029" s="4" t="s">
        <v>14</v>
      </c>
      <c r="D2029" s="4" t="s">
        <v>10</v>
      </c>
      <c r="E2029" s="4" t="s">
        <v>20</v>
      </c>
    </row>
    <row r="2030" spans="1:15">
      <c r="A2030" t="n">
        <v>15511</v>
      </c>
      <c r="B2030" s="28" t="n">
        <v>58</v>
      </c>
      <c r="C2030" s="7" t="n">
        <v>101</v>
      </c>
      <c r="D2030" s="7" t="n">
        <v>300</v>
      </c>
      <c r="E2030" s="7" t="n">
        <v>1</v>
      </c>
    </row>
    <row r="2031" spans="1:15">
      <c r="A2031" t="s">
        <v>4</v>
      </c>
      <c r="B2031" s="4" t="s">
        <v>5</v>
      </c>
      <c r="C2031" s="4" t="s">
        <v>14</v>
      </c>
      <c r="D2031" s="4" t="s">
        <v>10</v>
      </c>
    </row>
    <row r="2032" spans="1:15">
      <c r="A2032" t="n">
        <v>15519</v>
      </c>
      <c r="B2032" s="28" t="n">
        <v>58</v>
      </c>
      <c r="C2032" s="7" t="n">
        <v>254</v>
      </c>
      <c r="D2032" s="7" t="n">
        <v>0</v>
      </c>
    </row>
    <row r="2033" spans="1:8">
      <c r="A2033" t="s">
        <v>4</v>
      </c>
      <c r="B2033" s="4" t="s">
        <v>5</v>
      </c>
      <c r="C2033" s="4" t="s">
        <v>14</v>
      </c>
      <c r="D2033" s="4" t="s">
        <v>14</v>
      </c>
      <c r="E2033" s="4" t="s">
        <v>20</v>
      </c>
      <c r="F2033" s="4" t="s">
        <v>20</v>
      </c>
      <c r="G2033" s="4" t="s">
        <v>20</v>
      </c>
      <c r="H2033" s="4" t="s">
        <v>10</v>
      </c>
    </row>
    <row r="2034" spans="1:8">
      <c r="A2034" t="n">
        <v>15523</v>
      </c>
      <c r="B2034" s="32" t="n">
        <v>45</v>
      </c>
      <c r="C2034" s="7" t="n">
        <v>2</v>
      </c>
      <c r="D2034" s="7" t="n">
        <v>3</v>
      </c>
      <c r="E2034" s="7" t="n">
        <v>0.779999971389771</v>
      </c>
      <c r="F2034" s="7" t="n">
        <v>-2.46000003814697</v>
      </c>
      <c r="G2034" s="7" t="n">
        <v>-173.619995117188</v>
      </c>
      <c r="H2034" s="7" t="n">
        <v>0</v>
      </c>
    </row>
    <row r="2035" spans="1:8">
      <c r="A2035" t="s">
        <v>4</v>
      </c>
      <c r="B2035" s="4" t="s">
        <v>5</v>
      </c>
      <c r="C2035" s="4" t="s">
        <v>14</v>
      </c>
      <c r="D2035" s="4" t="s">
        <v>14</v>
      </c>
      <c r="E2035" s="4" t="s">
        <v>20</v>
      </c>
      <c r="F2035" s="4" t="s">
        <v>20</v>
      </c>
      <c r="G2035" s="4" t="s">
        <v>20</v>
      </c>
      <c r="H2035" s="4" t="s">
        <v>10</v>
      </c>
      <c r="I2035" s="4" t="s">
        <v>14</v>
      </c>
    </row>
    <row r="2036" spans="1:8">
      <c r="A2036" t="n">
        <v>15540</v>
      </c>
      <c r="B2036" s="32" t="n">
        <v>45</v>
      </c>
      <c r="C2036" s="7" t="n">
        <v>4</v>
      </c>
      <c r="D2036" s="7" t="n">
        <v>3</v>
      </c>
      <c r="E2036" s="7" t="n">
        <v>358.140014648438</v>
      </c>
      <c r="F2036" s="7" t="n">
        <v>166.880004882813</v>
      </c>
      <c r="G2036" s="7" t="n">
        <v>6</v>
      </c>
      <c r="H2036" s="7" t="n">
        <v>0</v>
      </c>
      <c r="I2036" s="7" t="n">
        <v>1</v>
      </c>
    </row>
    <row r="2037" spans="1:8">
      <c r="A2037" t="s">
        <v>4</v>
      </c>
      <c r="B2037" s="4" t="s">
        <v>5</v>
      </c>
      <c r="C2037" s="4" t="s">
        <v>14</v>
      </c>
      <c r="D2037" s="4" t="s">
        <v>14</v>
      </c>
      <c r="E2037" s="4" t="s">
        <v>20</v>
      </c>
      <c r="F2037" s="4" t="s">
        <v>10</v>
      </c>
    </row>
    <row r="2038" spans="1:8">
      <c r="A2038" t="n">
        <v>15558</v>
      </c>
      <c r="B2038" s="32" t="n">
        <v>45</v>
      </c>
      <c r="C2038" s="7" t="n">
        <v>5</v>
      </c>
      <c r="D2038" s="7" t="n">
        <v>3</v>
      </c>
      <c r="E2038" s="7" t="n">
        <v>8.80000019073486</v>
      </c>
      <c r="F2038" s="7" t="n">
        <v>0</v>
      </c>
    </row>
    <row r="2039" spans="1:8">
      <c r="A2039" t="s">
        <v>4</v>
      </c>
      <c r="B2039" s="4" t="s">
        <v>5</v>
      </c>
      <c r="C2039" s="4" t="s">
        <v>14</v>
      </c>
      <c r="D2039" s="4" t="s">
        <v>14</v>
      </c>
      <c r="E2039" s="4" t="s">
        <v>20</v>
      </c>
      <c r="F2039" s="4" t="s">
        <v>10</v>
      </c>
    </row>
    <row r="2040" spans="1:8">
      <c r="A2040" t="n">
        <v>15567</v>
      </c>
      <c r="B2040" s="32" t="n">
        <v>45</v>
      </c>
      <c r="C2040" s="7" t="n">
        <v>11</v>
      </c>
      <c r="D2040" s="7" t="n">
        <v>3</v>
      </c>
      <c r="E2040" s="7" t="n">
        <v>14</v>
      </c>
      <c r="F2040" s="7" t="n">
        <v>0</v>
      </c>
    </row>
    <row r="2041" spans="1:8">
      <c r="A2041" t="s">
        <v>4</v>
      </c>
      <c r="B2041" s="4" t="s">
        <v>5</v>
      </c>
      <c r="C2041" s="4" t="s">
        <v>10</v>
      </c>
      <c r="D2041" s="4" t="s">
        <v>9</v>
      </c>
    </row>
    <row r="2042" spans="1:8">
      <c r="A2042" t="n">
        <v>15576</v>
      </c>
      <c r="B2042" s="35" t="n">
        <v>43</v>
      </c>
      <c r="C2042" s="7" t="n">
        <v>1660</v>
      </c>
      <c r="D2042" s="7" t="n">
        <v>1</v>
      </c>
    </row>
    <row r="2043" spans="1:8">
      <c r="A2043" t="s">
        <v>4</v>
      </c>
      <c r="B2043" s="4" t="s">
        <v>5</v>
      </c>
      <c r="C2043" s="4" t="s">
        <v>10</v>
      </c>
      <c r="D2043" s="4" t="s">
        <v>9</v>
      </c>
    </row>
    <row r="2044" spans="1:8">
      <c r="A2044" t="n">
        <v>15583</v>
      </c>
      <c r="B2044" s="35" t="n">
        <v>43</v>
      </c>
      <c r="C2044" s="7" t="n">
        <v>1661</v>
      </c>
      <c r="D2044" s="7" t="n">
        <v>1</v>
      </c>
    </row>
    <row r="2045" spans="1:8">
      <c r="A2045" t="s">
        <v>4</v>
      </c>
      <c r="B2045" s="4" t="s">
        <v>5</v>
      </c>
      <c r="C2045" s="4" t="s">
        <v>10</v>
      </c>
      <c r="D2045" s="4" t="s">
        <v>20</v>
      </c>
      <c r="E2045" s="4" t="s">
        <v>20</v>
      </c>
      <c r="F2045" s="4" t="s">
        <v>20</v>
      </c>
      <c r="G2045" s="4" t="s">
        <v>20</v>
      </c>
    </row>
    <row r="2046" spans="1:8">
      <c r="A2046" t="n">
        <v>15590</v>
      </c>
      <c r="B2046" s="38" t="n">
        <v>46</v>
      </c>
      <c r="C2046" s="7" t="n">
        <v>27</v>
      </c>
      <c r="D2046" s="7" t="n">
        <v>0.119999997317791</v>
      </c>
      <c r="E2046" s="7" t="n">
        <v>-3.91000008583069</v>
      </c>
      <c r="F2046" s="7" t="n">
        <v>-175.229995727539</v>
      </c>
      <c r="G2046" s="7" t="n">
        <v>19.2999992370605</v>
      </c>
    </row>
    <row r="2047" spans="1:8">
      <c r="A2047" t="s">
        <v>4</v>
      </c>
      <c r="B2047" s="4" t="s">
        <v>5</v>
      </c>
      <c r="C2047" s="4" t="s">
        <v>14</v>
      </c>
      <c r="D2047" s="4" t="s">
        <v>14</v>
      </c>
      <c r="E2047" s="4" t="s">
        <v>20</v>
      </c>
      <c r="F2047" s="4" t="s">
        <v>20</v>
      </c>
      <c r="G2047" s="4" t="s">
        <v>20</v>
      </c>
      <c r="H2047" s="4" t="s">
        <v>10</v>
      </c>
      <c r="I2047" s="4" t="s">
        <v>14</v>
      </c>
    </row>
    <row r="2048" spans="1:8">
      <c r="A2048" t="n">
        <v>15609</v>
      </c>
      <c r="B2048" s="32" t="n">
        <v>45</v>
      </c>
      <c r="C2048" s="7" t="n">
        <v>4</v>
      </c>
      <c r="D2048" s="7" t="n">
        <v>3</v>
      </c>
      <c r="E2048" s="7" t="n">
        <v>1.92999994754791</v>
      </c>
      <c r="F2048" s="7" t="n">
        <v>166.880004882813</v>
      </c>
      <c r="G2048" s="7" t="n">
        <v>6</v>
      </c>
      <c r="H2048" s="7" t="n">
        <v>6000</v>
      </c>
      <c r="I2048" s="7" t="n">
        <v>1</v>
      </c>
    </row>
    <row r="2049" spans="1:9">
      <c r="A2049" t="s">
        <v>4</v>
      </c>
      <c r="B2049" s="4" t="s">
        <v>5</v>
      </c>
      <c r="C2049" s="4" t="s">
        <v>14</v>
      </c>
      <c r="D2049" s="4" t="s">
        <v>10</v>
      </c>
    </row>
    <row r="2050" spans="1:9">
      <c r="A2050" t="n">
        <v>15627</v>
      </c>
      <c r="B2050" s="28" t="n">
        <v>58</v>
      </c>
      <c r="C2050" s="7" t="n">
        <v>255</v>
      </c>
      <c r="D2050" s="7" t="n">
        <v>0</v>
      </c>
    </row>
    <row r="2051" spans="1:9">
      <c r="A2051" t="s">
        <v>4</v>
      </c>
      <c r="B2051" s="4" t="s">
        <v>5</v>
      </c>
      <c r="C2051" s="4" t="s">
        <v>10</v>
      </c>
    </row>
    <row r="2052" spans="1:9">
      <c r="A2052" t="n">
        <v>15631</v>
      </c>
      <c r="B2052" s="26" t="n">
        <v>16</v>
      </c>
      <c r="C2052" s="7" t="n">
        <v>500</v>
      </c>
    </row>
    <row r="2053" spans="1:9">
      <c r="A2053" t="s">
        <v>4</v>
      </c>
      <c r="B2053" s="4" t="s">
        <v>5</v>
      </c>
      <c r="C2053" s="4" t="s">
        <v>14</v>
      </c>
      <c r="D2053" s="4" t="s">
        <v>20</v>
      </c>
      <c r="E2053" s="4" t="s">
        <v>20</v>
      </c>
      <c r="F2053" s="4" t="s">
        <v>20</v>
      </c>
    </row>
    <row r="2054" spans="1:9">
      <c r="A2054" t="n">
        <v>15634</v>
      </c>
      <c r="B2054" s="32" t="n">
        <v>45</v>
      </c>
      <c r="C2054" s="7" t="n">
        <v>9</v>
      </c>
      <c r="D2054" s="7" t="n">
        <v>0.0500000007450581</v>
      </c>
      <c r="E2054" s="7" t="n">
        <v>0.0500000007450581</v>
      </c>
      <c r="F2054" s="7" t="n">
        <v>0.200000002980232</v>
      </c>
    </row>
    <row r="2055" spans="1:9">
      <c r="A2055" t="s">
        <v>4</v>
      </c>
      <c r="B2055" s="4" t="s">
        <v>5</v>
      </c>
      <c r="C2055" s="4" t="s">
        <v>14</v>
      </c>
      <c r="D2055" s="4" t="s">
        <v>14</v>
      </c>
      <c r="E2055" s="4" t="s">
        <v>14</v>
      </c>
      <c r="F2055" s="4" t="s">
        <v>14</v>
      </c>
    </row>
    <row r="2056" spans="1:9">
      <c r="A2056" t="n">
        <v>15648</v>
      </c>
      <c r="B2056" s="30" t="n">
        <v>14</v>
      </c>
      <c r="C2056" s="7" t="n">
        <v>0</v>
      </c>
      <c r="D2056" s="7" t="n">
        <v>1</v>
      </c>
      <c r="E2056" s="7" t="n">
        <v>0</v>
      </c>
      <c r="F2056" s="7" t="n">
        <v>0</v>
      </c>
    </row>
    <row r="2057" spans="1:9">
      <c r="A2057" t="s">
        <v>4</v>
      </c>
      <c r="B2057" s="4" t="s">
        <v>5</v>
      </c>
      <c r="C2057" s="4" t="s">
        <v>14</v>
      </c>
      <c r="D2057" s="4" t="s">
        <v>10</v>
      </c>
      <c r="E2057" s="4" t="s">
        <v>6</v>
      </c>
    </row>
    <row r="2058" spans="1:9">
      <c r="A2058" t="n">
        <v>15653</v>
      </c>
      <c r="B2058" s="47" t="n">
        <v>51</v>
      </c>
      <c r="C2058" s="7" t="n">
        <v>4</v>
      </c>
      <c r="D2058" s="7" t="n">
        <v>0</v>
      </c>
      <c r="E2058" s="7" t="s">
        <v>230</v>
      </c>
    </row>
    <row r="2059" spans="1:9">
      <c r="A2059" t="s">
        <v>4</v>
      </c>
      <c r="B2059" s="4" t="s">
        <v>5</v>
      </c>
      <c r="C2059" s="4" t="s">
        <v>10</v>
      </c>
    </row>
    <row r="2060" spans="1:9">
      <c r="A2060" t="n">
        <v>15667</v>
      </c>
      <c r="B2060" s="26" t="n">
        <v>16</v>
      </c>
      <c r="C2060" s="7" t="n">
        <v>0</v>
      </c>
    </row>
    <row r="2061" spans="1:9">
      <c r="A2061" t="s">
        <v>4</v>
      </c>
      <c r="B2061" s="4" t="s">
        <v>5</v>
      </c>
      <c r="C2061" s="4" t="s">
        <v>10</v>
      </c>
      <c r="D2061" s="4" t="s">
        <v>14</v>
      </c>
      <c r="E2061" s="4" t="s">
        <v>9</v>
      </c>
      <c r="F2061" s="4" t="s">
        <v>117</v>
      </c>
      <c r="G2061" s="4" t="s">
        <v>14</v>
      </c>
      <c r="H2061" s="4" t="s">
        <v>14</v>
      </c>
    </row>
    <row r="2062" spans="1:9">
      <c r="A2062" t="n">
        <v>15670</v>
      </c>
      <c r="B2062" s="51" t="n">
        <v>26</v>
      </c>
      <c r="C2062" s="7" t="n">
        <v>0</v>
      </c>
      <c r="D2062" s="7" t="n">
        <v>17</v>
      </c>
      <c r="E2062" s="7" t="n">
        <v>53075</v>
      </c>
      <c r="F2062" s="7" t="s">
        <v>231</v>
      </c>
      <c r="G2062" s="7" t="n">
        <v>2</v>
      </c>
      <c r="H2062" s="7" t="n">
        <v>0</v>
      </c>
    </row>
    <row r="2063" spans="1:9">
      <c r="A2063" t="s">
        <v>4</v>
      </c>
      <c r="B2063" s="4" t="s">
        <v>5</v>
      </c>
    </row>
    <row r="2064" spans="1:9">
      <c r="A2064" t="n">
        <v>15741</v>
      </c>
      <c r="B2064" s="52" t="n">
        <v>28</v>
      </c>
    </row>
    <row r="2065" spans="1:8">
      <c r="A2065" t="s">
        <v>4</v>
      </c>
      <c r="B2065" s="4" t="s">
        <v>5</v>
      </c>
      <c r="C2065" s="4" t="s">
        <v>10</v>
      </c>
      <c r="D2065" s="4" t="s">
        <v>14</v>
      </c>
    </row>
    <row r="2066" spans="1:8">
      <c r="A2066" t="n">
        <v>15742</v>
      </c>
      <c r="B2066" s="53" t="n">
        <v>89</v>
      </c>
      <c r="C2066" s="7" t="n">
        <v>65533</v>
      </c>
      <c r="D2066" s="7" t="n">
        <v>1</v>
      </c>
    </row>
    <row r="2067" spans="1:8">
      <c r="A2067" t="s">
        <v>4</v>
      </c>
      <c r="B2067" s="4" t="s">
        <v>5</v>
      </c>
      <c r="C2067" s="4" t="s">
        <v>9</v>
      </c>
    </row>
    <row r="2068" spans="1:8">
      <c r="A2068" t="n">
        <v>15746</v>
      </c>
      <c r="B2068" s="62" t="n">
        <v>15</v>
      </c>
      <c r="C2068" s="7" t="n">
        <v>256</v>
      </c>
    </row>
    <row r="2069" spans="1:8">
      <c r="A2069" t="s">
        <v>4</v>
      </c>
      <c r="B2069" s="4" t="s">
        <v>5</v>
      </c>
      <c r="C2069" s="4" t="s">
        <v>14</v>
      </c>
      <c r="D2069" s="4" t="s">
        <v>14</v>
      </c>
      <c r="E2069" s="4" t="s">
        <v>20</v>
      </c>
      <c r="F2069" s="4" t="s">
        <v>10</v>
      </c>
    </row>
    <row r="2070" spans="1:8">
      <c r="A2070" t="n">
        <v>15751</v>
      </c>
      <c r="B2070" s="32" t="n">
        <v>45</v>
      </c>
      <c r="C2070" s="7" t="n">
        <v>5</v>
      </c>
      <c r="D2070" s="7" t="n">
        <v>3</v>
      </c>
      <c r="E2070" s="7" t="n">
        <v>10.1000003814697</v>
      </c>
      <c r="F2070" s="7" t="n">
        <v>15000</v>
      </c>
    </row>
    <row r="2071" spans="1:8">
      <c r="A2071" t="s">
        <v>4</v>
      </c>
      <c r="B2071" s="4" t="s">
        <v>5</v>
      </c>
      <c r="C2071" s="4" t="s">
        <v>14</v>
      </c>
      <c r="D2071" s="41" t="s">
        <v>92</v>
      </c>
      <c r="E2071" s="4" t="s">
        <v>5</v>
      </c>
      <c r="F2071" s="4" t="s">
        <v>14</v>
      </c>
      <c r="G2071" s="4" t="s">
        <v>10</v>
      </c>
      <c r="H2071" s="41" t="s">
        <v>93</v>
      </c>
      <c r="I2071" s="4" t="s">
        <v>14</v>
      </c>
      <c r="J2071" s="4" t="s">
        <v>21</v>
      </c>
    </row>
    <row r="2072" spans="1:8">
      <c r="A2072" t="n">
        <v>15760</v>
      </c>
      <c r="B2072" s="11" t="n">
        <v>5</v>
      </c>
      <c r="C2072" s="7" t="n">
        <v>28</v>
      </c>
      <c r="D2072" s="41" t="s">
        <v>3</v>
      </c>
      <c r="E2072" s="31" t="n">
        <v>64</v>
      </c>
      <c r="F2072" s="7" t="n">
        <v>5</v>
      </c>
      <c r="G2072" s="7" t="n">
        <v>11</v>
      </c>
      <c r="H2072" s="41" t="s">
        <v>3</v>
      </c>
      <c r="I2072" s="7" t="n">
        <v>1</v>
      </c>
      <c r="J2072" s="12" t="n">
        <f t="normal" ca="1">A2086</f>
        <v>0</v>
      </c>
    </row>
    <row r="2073" spans="1:8">
      <c r="A2073" t="s">
        <v>4</v>
      </c>
      <c r="B2073" s="4" t="s">
        <v>5</v>
      </c>
      <c r="C2073" s="4" t="s">
        <v>14</v>
      </c>
      <c r="D2073" s="4" t="s">
        <v>10</v>
      </c>
      <c r="E2073" s="4" t="s">
        <v>6</v>
      </c>
    </row>
    <row r="2074" spans="1:8">
      <c r="A2074" t="n">
        <v>15771</v>
      </c>
      <c r="B2074" s="47" t="n">
        <v>51</v>
      </c>
      <c r="C2074" s="7" t="n">
        <v>4</v>
      </c>
      <c r="D2074" s="7" t="n">
        <v>11</v>
      </c>
      <c r="E2074" s="7" t="s">
        <v>177</v>
      </c>
    </row>
    <row r="2075" spans="1:8">
      <c r="A2075" t="s">
        <v>4</v>
      </c>
      <c r="B2075" s="4" t="s">
        <v>5</v>
      </c>
      <c r="C2075" s="4" t="s">
        <v>10</v>
      </c>
    </row>
    <row r="2076" spans="1:8">
      <c r="A2076" t="n">
        <v>15784</v>
      </c>
      <c r="B2076" s="26" t="n">
        <v>16</v>
      </c>
      <c r="C2076" s="7" t="n">
        <v>0</v>
      </c>
    </row>
    <row r="2077" spans="1:8">
      <c r="A2077" t="s">
        <v>4</v>
      </c>
      <c r="B2077" s="4" t="s">
        <v>5</v>
      </c>
      <c r="C2077" s="4" t="s">
        <v>10</v>
      </c>
      <c r="D2077" s="4" t="s">
        <v>14</v>
      </c>
      <c r="E2077" s="4" t="s">
        <v>9</v>
      </c>
      <c r="F2077" s="4" t="s">
        <v>117</v>
      </c>
      <c r="G2077" s="4" t="s">
        <v>14</v>
      </c>
      <c r="H2077" s="4" t="s">
        <v>14</v>
      </c>
    </row>
    <row r="2078" spans="1:8">
      <c r="A2078" t="n">
        <v>15787</v>
      </c>
      <c r="B2078" s="51" t="n">
        <v>26</v>
      </c>
      <c r="C2078" s="7" t="n">
        <v>11</v>
      </c>
      <c r="D2078" s="7" t="n">
        <v>17</v>
      </c>
      <c r="E2078" s="7" t="n">
        <v>10430</v>
      </c>
      <c r="F2078" s="7" t="s">
        <v>232</v>
      </c>
      <c r="G2078" s="7" t="n">
        <v>2</v>
      </c>
      <c r="H2078" s="7" t="n">
        <v>0</v>
      </c>
    </row>
    <row r="2079" spans="1:8">
      <c r="A2079" t="s">
        <v>4</v>
      </c>
      <c r="B2079" s="4" t="s">
        <v>5</v>
      </c>
    </row>
    <row r="2080" spans="1:8">
      <c r="A2080" t="n">
        <v>15890</v>
      </c>
      <c r="B2080" s="52" t="n">
        <v>28</v>
      </c>
    </row>
    <row r="2081" spans="1:10">
      <c r="A2081" t="s">
        <v>4</v>
      </c>
      <c r="B2081" s="4" t="s">
        <v>5</v>
      </c>
      <c r="C2081" s="4" t="s">
        <v>10</v>
      </c>
      <c r="D2081" s="4" t="s">
        <v>14</v>
      </c>
    </row>
    <row r="2082" spans="1:10">
      <c r="A2082" t="n">
        <v>15891</v>
      </c>
      <c r="B2082" s="53" t="n">
        <v>89</v>
      </c>
      <c r="C2082" s="7" t="n">
        <v>65533</v>
      </c>
      <c r="D2082" s="7" t="n">
        <v>1</v>
      </c>
    </row>
    <row r="2083" spans="1:10">
      <c r="A2083" t="s">
        <v>4</v>
      </c>
      <c r="B2083" s="4" t="s">
        <v>5</v>
      </c>
      <c r="C2083" s="4" t="s">
        <v>21</v>
      </c>
    </row>
    <row r="2084" spans="1:10">
      <c r="A2084" t="n">
        <v>15895</v>
      </c>
      <c r="B2084" s="15" t="n">
        <v>3</v>
      </c>
      <c r="C2084" s="12" t="n">
        <f t="normal" ca="1">A2098</f>
        <v>0</v>
      </c>
    </row>
    <row r="2085" spans="1:10">
      <c r="A2085" t="s">
        <v>4</v>
      </c>
      <c r="B2085" s="4" t="s">
        <v>5</v>
      </c>
      <c r="C2085" s="4" t="s">
        <v>10</v>
      </c>
    </row>
    <row r="2086" spans="1:10">
      <c r="A2086" t="n">
        <v>15900</v>
      </c>
      <c r="B2086" s="26" t="n">
        <v>16</v>
      </c>
      <c r="C2086" s="7" t="n">
        <v>300</v>
      </c>
    </row>
    <row r="2087" spans="1:10">
      <c r="A2087" t="s">
        <v>4</v>
      </c>
      <c r="B2087" s="4" t="s">
        <v>5</v>
      </c>
      <c r="C2087" s="4" t="s">
        <v>14</v>
      </c>
      <c r="D2087" s="4" t="s">
        <v>10</v>
      </c>
      <c r="E2087" s="4" t="s">
        <v>6</v>
      </c>
    </row>
    <row r="2088" spans="1:10">
      <c r="A2088" t="n">
        <v>15903</v>
      </c>
      <c r="B2088" s="47" t="n">
        <v>51</v>
      </c>
      <c r="C2088" s="7" t="n">
        <v>4</v>
      </c>
      <c r="D2088" s="7" t="n">
        <v>0</v>
      </c>
      <c r="E2088" s="7" t="s">
        <v>233</v>
      </c>
    </row>
    <row r="2089" spans="1:10">
      <c r="A2089" t="s">
        <v>4</v>
      </c>
      <c r="B2089" s="4" t="s">
        <v>5</v>
      </c>
      <c r="C2089" s="4" t="s">
        <v>10</v>
      </c>
    </row>
    <row r="2090" spans="1:10">
      <c r="A2090" t="n">
        <v>15917</v>
      </c>
      <c r="B2090" s="26" t="n">
        <v>16</v>
      </c>
      <c r="C2090" s="7" t="n">
        <v>0</v>
      </c>
    </row>
    <row r="2091" spans="1:10">
      <c r="A2091" t="s">
        <v>4</v>
      </c>
      <c r="B2091" s="4" t="s">
        <v>5</v>
      </c>
      <c r="C2091" s="4" t="s">
        <v>10</v>
      </c>
      <c r="D2091" s="4" t="s">
        <v>14</v>
      </c>
      <c r="E2091" s="4" t="s">
        <v>9</v>
      </c>
      <c r="F2091" s="4" t="s">
        <v>117</v>
      </c>
      <c r="G2091" s="4" t="s">
        <v>14</v>
      </c>
      <c r="H2091" s="4" t="s">
        <v>14</v>
      </c>
    </row>
    <row r="2092" spans="1:10">
      <c r="A2092" t="n">
        <v>15920</v>
      </c>
      <c r="B2092" s="51" t="n">
        <v>26</v>
      </c>
      <c r="C2092" s="7" t="n">
        <v>0</v>
      </c>
      <c r="D2092" s="7" t="n">
        <v>17</v>
      </c>
      <c r="E2092" s="7" t="n">
        <v>53076</v>
      </c>
      <c r="F2092" s="7" t="s">
        <v>232</v>
      </c>
      <c r="G2092" s="7" t="n">
        <v>2</v>
      </c>
      <c r="H2092" s="7" t="n">
        <v>0</v>
      </c>
    </row>
    <row r="2093" spans="1:10">
      <c r="A2093" t="s">
        <v>4</v>
      </c>
      <c r="B2093" s="4" t="s">
        <v>5</v>
      </c>
    </row>
    <row r="2094" spans="1:10">
      <c r="A2094" t="n">
        <v>16023</v>
      </c>
      <c r="B2094" s="52" t="n">
        <v>28</v>
      </c>
    </row>
    <row r="2095" spans="1:10">
      <c r="A2095" t="s">
        <v>4</v>
      </c>
      <c r="B2095" s="4" t="s">
        <v>5</v>
      </c>
      <c r="C2095" s="4" t="s">
        <v>10</v>
      </c>
      <c r="D2095" s="4" t="s">
        <v>14</v>
      </c>
    </row>
    <row r="2096" spans="1:10">
      <c r="A2096" t="n">
        <v>16024</v>
      </c>
      <c r="B2096" s="53" t="n">
        <v>89</v>
      </c>
      <c r="C2096" s="7" t="n">
        <v>65533</v>
      </c>
      <c r="D2096" s="7" t="n">
        <v>1</v>
      </c>
    </row>
    <row r="2097" spans="1:8">
      <c r="A2097" t="s">
        <v>4</v>
      </c>
      <c r="B2097" s="4" t="s">
        <v>5</v>
      </c>
      <c r="C2097" s="4" t="s">
        <v>10</v>
      </c>
    </row>
    <row r="2098" spans="1:8">
      <c r="A2098" t="n">
        <v>16028</v>
      </c>
      <c r="B2098" s="26" t="n">
        <v>16</v>
      </c>
      <c r="C2098" s="7" t="n">
        <v>400</v>
      </c>
    </row>
    <row r="2099" spans="1:8">
      <c r="A2099" t="s">
        <v>4</v>
      </c>
      <c r="B2099" s="4" t="s">
        <v>5</v>
      </c>
      <c r="C2099" s="4" t="s">
        <v>14</v>
      </c>
      <c r="D2099" s="41" t="s">
        <v>92</v>
      </c>
      <c r="E2099" s="4" t="s">
        <v>5</v>
      </c>
      <c r="F2099" s="4" t="s">
        <v>14</v>
      </c>
      <c r="G2099" s="4" t="s">
        <v>10</v>
      </c>
      <c r="H2099" s="41" t="s">
        <v>93</v>
      </c>
      <c r="I2099" s="4" t="s">
        <v>14</v>
      </c>
      <c r="J2099" s="4" t="s">
        <v>21</v>
      </c>
    </row>
    <row r="2100" spans="1:8">
      <c r="A2100" t="n">
        <v>16031</v>
      </c>
      <c r="B2100" s="11" t="n">
        <v>5</v>
      </c>
      <c r="C2100" s="7" t="n">
        <v>28</v>
      </c>
      <c r="D2100" s="41" t="s">
        <v>3</v>
      </c>
      <c r="E2100" s="31" t="n">
        <v>64</v>
      </c>
      <c r="F2100" s="7" t="n">
        <v>5</v>
      </c>
      <c r="G2100" s="7" t="n">
        <v>1</v>
      </c>
      <c r="H2100" s="41" t="s">
        <v>3</v>
      </c>
      <c r="I2100" s="7" t="n">
        <v>1</v>
      </c>
      <c r="J2100" s="12" t="n">
        <f t="normal" ca="1">A2104</f>
        <v>0</v>
      </c>
    </row>
    <row r="2101" spans="1:8">
      <c r="A2101" t="s">
        <v>4</v>
      </c>
      <c r="B2101" s="4" t="s">
        <v>5</v>
      </c>
      <c r="C2101" s="4" t="s">
        <v>14</v>
      </c>
      <c r="D2101" s="4" t="s">
        <v>10</v>
      </c>
      <c r="E2101" s="4" t="s">
        <v>20</v>
      </c>
      <c r="F2101" s="4" t="s">
        <v>10</v>
      </c>
      <c r="G2101" s="4" t="s">
        <v>9</v>
      </c>
      <c r="H2101" s="4" t="s">
        <v>9</v>
      </c>
      <c r="I2101" s="4" t="s">
        <v>10</v>
      </c>
      <c r="J2101" s="4" t="s">
        <v>10</v>
      </c>
      <c r="K2101" s="4" t="s">
        <v>9</v>
      </c>
      <c r="L2101" s="4" t="s">
        <v>9</v>
      </c>
      <c r="M2101" s="4" t="s">
        <v>9</v>
      </c>
      <c r="N2101" s="4" t="s">
        <v>9</v>
      </c>
      <c r="O2101" s="4" t="s">
        <v>6</v>
      </c>
    </row>
    <row r="2102" spans="1:8">
      <c r="A2102" t="n">
        <v>16042</v>
      </c>
      <c r="B2102" s="14" t="n">
        <v>50</v>
      </c>
      <c r="C2102" s="7" t="n">
        <v>50</v>
      </c>
      <c r="D2102" s="7" t="n">
        <v>1952</v>
      </c>
      <c r="E2102" s="7" t="n">
        <v>0.800000011920929</v>
      </c>
      <c r="F2102" s="7" t="n">
        <v>0</v>
      </c>
      <c r="G2102" s="7" t="n">
        <v>0</v>
      </c>
      <c r="H2102" s="7" t="n">
        <v>0</v>
      </c>
      <c r="I2102" s="7" t="n">
        <v>0</v>
      </c>
      <c r="J2102" s="7" t="n">
        <v>1</v>
      </c>
      <c r="K2102" s="7" t="n">
        <v>0</v>
      </c>
      <c r="L2102" s="7" t="n">
        <v>0</v>
      </c>
      <c r="M2102" s="7" t="n">
        <v>0</v>
      </c>
      <c r="N2102" s="7" t="n">
        <v>0</v>
      </c>
      <c r="O2102" s="7" t="s">
        <v>13</v>
      </c>
    </row>
    <row r="2103" spans="1:8">
      <c r="A2103" t="s">
        <v>4</v>
      </c>
      <c r="B2103" s="4" t="s">
        <v>5</v>
      </c>
      <c r="C2103" s="4" t="s">
        <v>14</v>
      </c>
      <c r="D2103" s="41" t="s">
        <v>92</v>
      </c>
      <c r="E2103" s="4" t="s">
        <v>5</v>
      </c>
      <c r="F2103" s="4" t="s">
        <v>14</v>
      </c>
      <c r="G2103" s="4" t="s">
        <v>10</v>
      </c>
      <c r="H2103" s="41" t="s">
        <v>93</v>
      </c>
      <c r="I2103" s="4" t="s">
        <v>14</v>
      </c>
      <c r="J2103" s="4" t="s">
        <v>21</v>
      </c>
    </row>
    <row r="2104" spans="1:8">
      <c r="A2104" t="n">
        <v>16081</v>
      </c>
      <c r="B2104" s="11" t="n">
        <v>5</v>
      </c>
      <c r="C2104" s="7" t="n">
        <v>28</v>
      </c>
      <c r="D2104" s="41" t="s">
        <v>3</v>
      </c>
      <c r="E2104" s="31" t="n">
        <v>64</v>
      </c>
      <c r="F2104" s="7" t="n">
        <v>5</v>
      </c>
      <c r="G2104" s="7" t="n">
        <v>3</v>
      </c>
      <c r="H2104" s="41" t="s">
        <v>3</v>
      </c>
      <c r="I2104" s="7" t="n">
        <v>1</v>
      </c>
      <c r="J2104" s="12" t="n">
        <f t="normal" ca="1">A2108</f>
        <v>0</v>
      </c>
    </row>
    <row r="2105" spans="1:8">
      <c r="A2105" t="s">
        <v>4</v>
      </c>
      <c r="B2105" s="4" t="s">
        <v>5</v>
      </c>
      <c r="C2105" s="4" t="s">
        <v>14</v>
      </c>
      <c r="D2105" s="4" t="s">
        <v>10</v>
      </c>
      <c r="E2105" s="4" t="s">
        <v>20</v>
      </c>
      <c r="F2105" s="4" t="s">
        <v>10</v>
      </c>
      <c r="G2105" s="4" t="s">
        <v>9</v>
      </c>
      <c r="H2105" s="4" t="s">
        <v>9</v>
      </c>
      <c r="I2105" s="4" t="s">
        <v>10</v>
      </c>
      <c r="J2105" s="4" t="s">
        <v>10</v>
      </c>
      <c r="K2105" s="4" t="s">
        <v>9</v>
      </c>
      <c r="L2105" s="4" t="s">
        <v>9</v>
      </c>
      <c r="M2105" s="4" t="s">
        <v>9</v>
      </c>
      <c r="N2105" s="4" t="s">
        <v>9</v>
      </c>
      <c r="O2105" s="4" t="s">
        <v>6</v>
      </c>
    </row>
    <row r="2106" spans="1:8">
      <c r="A2106" t="n">
        <v>16092</v>
      </c>
      <c r="B2106" s="14" t="n">
        <v>50</v>
      </c>
      <c r="C2106" s="7" t="n">
        <v>50</v>
      </c>
      <c r="D2106" s="7" t="n">
        <v>2959</v>
      </c>
      <c r="E2106" s="7" t="n">
        <v>0.800000011920929</v>
      </c>
      <c r="F2106" s="7" t="n">
        <v>0</v>
      </c>
      <c r="G2106" s="7" t="n">
        <v>0</v>
      </c>
      <c r="H2106" s="7" t="n">
        <v>0</v>
      </c>
      <c r="I2106" s="7" t="n">
        <v>0</v>
      </c>
      <c r="J2106" s="7" t="n">
        <v>3</v>
      </c>
      <c r="K2106" s="7" t="n">
        <v>0</v>
      </c>
      <c r="L2106" s="7" t="n">
        <v>0</v>
      </c>
      <c r="M2106" s="7" t="n">
        <v>0</v>
      </c>
      <c r="N2106" s="7" t="n">
        <v>0</v>
      </c>
      <c r="O2106" s="7" t="s">
        <v>13</v>
      </c>
    </row>
    <row r="2107" spans="1:8">
      <c r="A2107" t="s">
        <v>4</v>
      </c>
      <c r="B2107" s="4" t="s">
        <v>5</v>
      </c>
      <c r="C2107" s="4" t="s">
        <v>14</v>
      </c>
      <c r="D2107" s="41" t="s">
        <v>92</v>
      </c>
      <c r="E2107" s="4" t="s">
        <v>5</v>
      </c>
      <c r="F2107" s="4" t="s">
        <v>14</v>
      </c>
      <c r="G2107" s="4" t="s">
        <v>10</v>
      </c>
      <c r="H2107" s="41" t="s">
        <v>93</v>
      </c>
      <c r="I2107" s="4" t="s">
        <v>14</v>
      </c>
      <c r="J2107" s="4" t="s">
        <v>21</v>
      </c>
    </row>
    <row r="2108" spans="1:8">
      <c r="A2108" t="n">
        <v>16131</v>
      </c>
      <c r="B2108" s="11" t="n">
        <v>5</v>
      </c>
      <c r="C2108" s="7" t="n">
        <v>28</v>
      </c>
      <c r="D2108" s="41" t="s">
        <v>3</v>
      </c>
      <c r="E2108" s="31" t="n">
        <v>64</v>
      </c>
      <c r="F2108" s="7" t="n">
        <v>5</v>
      </c>
      <c r="G2108" s="7" t="n">
        <v>5</v>
      </c>
      <c r="H2108" s="41" t="s">
        <v>3</v>
      </c>
      <c r="I2108" s="7" t="n">
        <v>1</v>
      </c>
      <c r="J2108" s="12" t="n">
        <f t="normal" ca="1">A2112</f>
        <v>0</v>
      </c>
    </row>
    <row r="2109" spans="1:8">
      <c r="A2109" t="s">
        <v>4</v>
      </c>
      <c r="B2109" s="4" t="s">
        <v>5</v>
      </c>
      <c r="C2109" s="4" t="s">
        <v>14</v>
      </c>
      <c r="D2109" s="4" t="s">
        <v>10</v>
      </c>
      <c r="E2109" s="4" t="s">
        <v>20</v>
      </c>
      <c r="F2109" s="4" t="s">
        <v>10</v>
      </c>
      <c r="G2109" s="4" t="s">
        <v>9</v>
      </c>
      <c r="H2109" s="4" t="s">
        <v>9</v>
      </c>
      <c r="I2109" s="4" t="s">
        <v>10</v>
      </c>
      <c r="J2109" s="4" t="s">
        <v>10</v>
      </c>
      <c r="K2109" s="4" t="s">
        <v>9</v>
      </c>
      <c r="L2109" s="4" t="s">
        <v>9</v>
      </c>
      <c r="M2109" s="4" t="s">
        <v>9</v>
      </c>
      <c r="N2109" s="4" t="s">
        <v>9</v>
      </c>
      <c r="O2109" s="4" t="s">
        <v>6</v>
      </c>
    </row>
    <row r="2110" spans="1:8">
      <c r="A2110" t="n">
        <v>16142</v>
      </c>
      <c r="B2110" s="14" t="n">
        <v>50</v>
      </c>
      <c r="C2110" s="7" t="n">
        <v>50</v>
      </c>
      <c r="D2110" s="7" t="n">
        <v>3951</v>
      </c>
      <c r="E2110" s="7" t="n">
        <v>0.699999988079071</v>
      </c>
      <c r="F2110" s="7" t="n">
        <v>0</v>
      </c>
      <c r="G2110" s="7" t="n">
        <v>0</v>
      </c>
      <c r="H2110" s="7" t="n">
        <v>0</v>
      </c>
      <c r="I2110" s="7" t="n">
        <v>0</v>
      </c>
      <c r="J2110" s="7" t="n">
        <v>5</v>
      </c>
      <c r="K2110" s="7" t="n">
        <v>0</v>
      </c>
      <c r="L2110" s="7" t="n">
        <v>0</v>
      </c>
      <c r="M2110" s="7" t="n">
        <v>0</v>
      </c>
      <c r="N2110" s="7" t="n">
        <v>0</v>
      </c>
      <c r="O2110" s="7" t="s">
        <v>13</v>
      </c>
    </row>
    <row r="2111" spans="1:8">
      <c r="A2111" t="s">
        <v>4</v>
      </c>
      <c r="B2111" s="4" t="s">
        <v>5</v>
      </c>
      <c r="C2111" s="4" t="s">
        <v>10</v>
      </c>
    </row>
    <row r="2112" spans="1:8">
      <c r="A2112" t="n">
        <v>16181</v>
      </c>
      <c r="B2112" s="26" t="n">
        <v>16</v>
      </c>
      <c r="C2112" s="7" t="n">
        <v>20</v>
      </c>
    </row>
    <row r="2113" spans="1:15">
      <c r="A2113" t="s">
        <v>4</v>
      </c>
      <c r="B2113" s="4" t="s">
        <v>5</v>
      </c>
      <c r="C2113" s="4" t="s">
        <v>14</v>
      </c>
      <c r="D2113" s="41" t="s">
        <v>92</v>
      </c>
      <c r="E2113" s="4" t="s">
        <v>5</v>
      </c>
      <c r="F2113" s="4" t="s">
        <v>14</v>
      </c>
      <c r="G2113" s="4" t="s">
        <v>10</v>
      </c>
      <c r="H2113" s="41" t="s">
        <v>93</v>
      </c>
      <c r="I2113" s="4" t="s">
        <v>14</v>
      </c>
      <c r="J2113" s="4" t="s">
        <v>21</v>
      </c>
    </row>
    <row r="2114" spans="1:15">
      <c r="A2114" t="n">
        <v>16184</v>
      </c>
      <c r="B2114" s="11" t="n">
        <v>5</v>
      </c>
      <c r="C2114" s="7" t="n">
        <v>28</v>
      </c>
      <c r="D2114" s="41" t="s">
        <v>3</v>
      </c>
      <c r="E2114" s="31" t="n">
        <v>64</v>
      </c>
      <c r="F2114" s="7" t="n">
        <v>5</v>
      </c>
      <c r="G2114" s="7" t="n">
        <v>7</v>
      </c>
      <c r="H2114" s="41" t="s">
        <v>3</v>
      </c>
      <c r="I2114" s="7" t="n">
        <v>1</v>
      </c>
      <c r="J2114" s="12" t="n">
        <f t="normal" ca="1">A2118</f>
        <v>0</v>
      </c>
    </row>
    <row r="2115" spans="1:15">
      <c r="A2115" t="s">
        <v>4</v>
      </c>
      <c r="B2115" s="4" t="s">
        <v>5</v>
      </c>
      <c r="C2115" s="4" t="s">
        <v>14</v>
      </c>
      <c r="D2115" s="4" t="s">
        <v>10</v>
      </c>
      <c r="E2115" s="4" t="s">
        <v>20</v>
      </c>
      <c r="F2115" s="4" t="s">
        <v>10</v>
      </c>
      <c r="G2115" s="4" t="s">
        <v>9</v>
      </c>
      <c r="H2115" s="4" t="s">
        <v>9</v>
      </c>
      <c r="I2115" s="4" t="s">
        <v>10</v>
      </c>
      <c r="J2115" s="4" t="s">
        <v>10</v>
      </c>
      <c r="K2115" s="4" t="s">
        <v>9</v>
      </c>
      <c r="L2115" s="4" t="s">
        <v>9</v>
      </c>
      <c r="M2115" s="4" t="s">
        <v>9</v>
      </c>
      <c r="N2115" s="4" t="s">
        <v>9</v>
      </c>
      <c r="O2115" s="4" t="s">
        <v>6</v>
      </c>
    </row>
    <row r="2116" spans="1:15">
      <c r="A2116" t="n">
        <v>16195</v>
      </c>
      <c r="B2116" s="14" t="n">
        <v>50</v>
      </c>
      <c r="C2116" s="7" t="n">
        <v>50</v>
      </c>
      <c r="D2116" s="7" t="n">
        <v>4950</v>
      </c>
      <c r="E2116" s="7" t="n">
        <v>0.800000011920929</v>
      </c>
      <c r="F2116" s="7" t="n">
        <v>0</v>
      </c>
      <c r="G2116" s="7" t="n">
        <v>0</v>
      </c>
      <c r="H2116" s="7" t="n">
        <v>0</v>
      </c>
      <c r="I2116" s="7" t="n">
        <v>0</v>
      </c>
      <c r="J2116" s="7" t="n">
        <v>7</v>
      </c>
      <c r="K2116" s="7" t="n">
        <v>0</v>
      </c>
      <c r="L2116" s="7" t="n">
        <v>0</v>
      </c>
      <c r="M2116" s="7" t="n">
        <v>0</v>
      </c>
      <c r="N2116" s="7" t="n">
        <v>0</v>
      </c>
      <c r="O2116" s="7" t="s">
        <v>13</v>
      </c>
    </row>
    <row r="2117" spans="1:15">
      <c r="A2117" t="s">
        <v>4</v>
      </c>
      <c r="B2117" s="4" t="s">
        <v>5</v>
      </c>
      <c r="C2117" s="4" t="s">
        <v>14</v>
      </c>
      <c r="D2117" s="41" t="s">
        <v>92</v>
      </c>
      <c r="E2117" s="4" t="s">
        <v>5</v>
      </c>
      <c r="F2117" s="4" t="s">
        <v>14</v>
      </c>
      <c r="G2117" s="4" t="s">
        <v>10</v>
      </c>
      <c r="H2117" s="41" t="s">
        <v>93</v>
      </c>
      <c r="I2117" s="4" t="s">
        <v>14</v>
      </c>
      <c r="J2117" s="4" t="s">
        <v>21</v>
      </c>
    </row>
    <row r="2118" spans="1:15">
      <c r="A2118" t="n">
        <v>16234</v>
      </c>
      <c r="B2118" s="11" t="n">
        <v>5</v>
      </c>
      <c r="C2118" s="7" t="n">
        <v>28</v>
      </c>
      <c r="D2118" s="41" t="s">
        <v>3</v>
      </c>
      <c r="E2118" s="31" t="n">
        <v>64</v>
      </c>
      <c r="F2118" s="7" t="n">
        <v>5</v>
      </c>
      <c r="G2118" s="7" t="n">
        <v>9</v>
      </c>
      <c r="H2118" s="41" t="s">
        <v>3</v>
      </c>
      <c r="I2118" s="7" t="n">
        <v>1</v>
      </c>
      <c r="J2118" s="12" t="n">
        <f t="normal" ca="1">A2122</f>
        <v>0</v>
      </c>
    </row>
    <row r="2119" spans="1:15">
      <c r="A2119" t="s">
        <v>4</v>
      </c>
      <c r="B2119" s="4" t="s">
        <v>5</v>
      </c>
      <c r="C2119" s="4" t="s">
        <v>14</v>
      </c>
      <c r="D2119" s="4" t="s">
        <v>10</v>
      </c>
      <c r="E2119" s="4" t="s">
        <v>20</v>
      </c>
      <c r="F2119" s="4" t="s">
        <v>10</v>
      </c>
      <c r="G2119" s="4" t="s">
        <v>9</v>
      </c>
      <c r="H2119" s="4" t="s">
        <v>9</v>
      </c>
      <c r="I2119" s="4" t="s">
        <v>10</v>
      </c>
      <c r="J2119" s="4" t="s">
        <v>10</v>
      </c>
      <c r="K2119" s="4" t="s">
        <v>9</v>
      </c>
      <c r="L2119" s="4" t="s">
        <v>9</v>
      </c>
      <c r="M2119" s="4" t="s">
        <v>9</v>
      </c>
      <c r="N2119" s="4" t="s">
        <v>9</v>
      </c>
      <c r="O2119" s="4" t="s">
        <v>6</v>
      </c>
    </row>
    <row r="2120" spans="1:15">
      <c r="A2120" t="n">
        <v>16245</v>
      </c>
      <c r="B2120" s="14" t="n">
        <v>50</v>
      </c>
      <c r="C2120" s="7" t="n">
        <v>50</v>
      </c>
      <c r="D2120" s="7" t="n">
        <v>5958</v>
      </c>
      <c r="E2120" s="7" t="n">
        <v>0.5</v>
      </c>
      <c r="F2120" s="7" t="n">
        <v>0</v>
      </c>
      <c r="G2120" s="7" t="n">
        <v>0</v>
      </c>
      <c r="H2120" s="7" t="n">
        <v>0</v>
      </c>
      <c r="I2120" s="7" t="n">
        <v>0</v>
      </c>
      <c r="J2120" s="7" t="n">
        <v>9</v>
      </c>
      <c r="K2120" s="7" t="n">
        <v>0</v>
      </c>
      <c r="L2120" s="7" t="n">
        <v>0</v>
      </c>
      <c r="M2120" s="7" t="n">
        <v>0</v>
      </c>
      <c r="N2120" s="7" t="n">
        <v>0</v>
      </c>
      <c r="O2120" s="7" t="s">
        <v>13</v>
      </c>
    </row>
    <row r="2121" spans="1:15">
      <c r="A2121" t="s">
        <v>4</v>
      </c>
      <c r="B2121" s="4" t="s">
        <v>5</v>
      </c>
      <c r="C2121" s="4" t="s">
        <v>14</v>
      </c>
      <c r="D2121" s="41" t="s">
        <v>92</v>
      </c>
      <c r="E2121" s="4" t="s">
        <v>5</v>
      </c>
      <c r="F2121" s="4" t="s">
        <v>14</v>
      </c>
      <c r="G2121" s="4" t="s">
        <v>10</v>
      </c>
      <c r="H2121" s="41" t="s">
        <v>93</v>
      </c>
      <c r="I2121" s="4" t="s">
        <v>14</v>
      </c>
      <c r="J2121" s="4" t="s">
        <v>21</v>
      </c>
    </row>
    <row r="2122" spans="1:15">
      <c r="A2122" t="n">
        <v>16284</v>
      </c>
      <c r="B2122" s="11" t="n">
        <v>5</v>
      </c>
      <c r="C2122" s="7" t="n">
        <v>28</v>
      </c>
      <c r="D2122" s="41" t="s">
        <v>3</v>
      </c>
      <c r="E2122" s="31" t="n">
        <v>64</v>
      </c>
      <c r="F2122" s="7" t="n">
        <v>5</v>
      </c>
      <c r="G2122" s="7" t="n">
        <v>2</v>
      </c>
      <c r="H2122" s="41" t="s">
        <v>3</v>
      </c>
      <c r="I2122" s="7" t="n">
        <v>1</v>
      </c>
      <c r="J2122" s="12" t="n">
        <f t="normal" ca="1">A2126</f>
        <v>0</v>
      </c>
    </row>
    <row r="2123" spans="1:15">
      <c r="A2123" t="s">
        <v>4</v>
      </c>
      <c r="B2123" s="4" t="s">
        <v>5</v>
      </c>
      <c r="C2123" s="4" t="s">
        <v>14</v>
      </c>
      <c r="D2123" s="4" t="s">
        <v>10</v>
      </c>
      <c r="E2123" s="4" t="s">
        <v>20</v>
      </c>
      <c r="F2123" s="4" t="s">
        <v>10</v>
      </c>
      <c r="G2123" s="4" t="s">
        <v>9</v>
      </c>
      <c r="H2123" s="4" t="s">
        <v>9</v>
      </c>
      <c r="I2123" s="4" t="s">
        <v>10</v>
      </c>
      <c r="J2123" s="4" t="s">
        <v>10</v>
      </c>
      <c r="K2123" s="4" t="s">
        <v>9</v>
      </c>
      <c r="L2123" s="4" t="s">
        <v>9</v>
      </c>
      <c r="M2123" s="4" t="s">
        <v>9</v>
      </c>
      <c r="N2123" s="4" t="s">
        <v>9</v>
      </c>
      <c r="O2123" s="4" t="s">
        <v>6</v>
      </c>
    </row>
    <row r="2124" spans="1:15">
      <c r="A2124" t="n">
        <v>16295</v>
      </c>
      <c r="B2124" s="14" t="n">
        <v>50</v>
      </c>
      <c r="C2124" s="7" t="n">
        <v>50</v>
      </c>
      <c r="D2124" s="7" t="n">
        <v>6958</v>
      </c>
      <c r="E2124" s="7" t="n">
        <v>0.800000011920929</v>
      </c>
      <c r="F2124" s="7" t="n">
        <v>0</v>
      </c>
      <c r="G2124" s="7" t="n">
        <v>0</v>
      </c>
      <c r="H2124" s="7" t="n">
        <v>0</v>
      </c>
      <c r="I2124" s="7" t="n">
        <v>0</v>
      </c>
      <c r="J2124" s="7" t="n">
        <v>2</v>
      </c>
      <c r="K2124" s="7" t="n">
        <v>0</v>
      </c>
      <c r="L2124" s="7" t="n">
        <v>0</v>
      </c>
      <c r="M2124" s="7" t="n">
        <v>0</v>
      </c>
      <c r="N2124" s="7" t="n">
        <v>0</v>
      </c>
      <c r="O2124" s="7" t="s">
        <v>13</v>
      </c>
    </row>
    <row r="2125" spans="1:15">
      <c r="A2125" t="s">
        <v>4</v>
      </c>
      <c r="B2125" s="4" t="s">
        <v>5</v>
      </c>
      <c r="C2125" s="4" t="s">
        <v>10</v>
      </c>
    </row>
    <row r="2126" spans="1:15">
      <c r="A2126" t="n">
        <v>16334</v>
      </c>
      <c r="B2126" s="26" t="n">
        <v>16</v>
      </c>
      <c r="C2126" s="7" t="n">
        <v>20</v>
      </c>
    </row>
    <row r="2127" spans="1:15">
      <c r="A2127" t="s">
        <v>4</v>
      </c>
      <c r="B2127" s="4" t="s">
        <v>5</v>
      </c>
      <c r="C2127" s="4" t="s">
        <v>14</v>
      </c>
      <c r="D2127" s="41" t="s">
        <v>92</v>
      </c>
      <c r="E2127" s="4" t="s">
        <v>5</v>
      </c>
      <c r="F2127" s="4" t="s">
        <v>14</v>
      </c>
      <c r="G2127" s="4" t="s">
        <v>10</v>
      </c>
      <c r="H2127" s="41" t="s">
        <v>93</v>
      </c>
      <c r="I2127" s="4" t="s">
        <v>14</v>
      </c>
      <c r="J2127" s="4" t="s">
        <v>21</v>
      </c>
    </row>
    <row r="2128" spans="1:15">
      <c r="A2128" t="n">
        <v>16337</v>
      </c>
      <c r="B2128" s="11" t="n">
        <v>5</v>
      </c>
      <c r="C2128" s="7" t="n">
        <v>28</v>
      </c>
      <c r="D2128" s="41" t="s">
        <v>3</v>
      </c>
      <c r="E2128" s="31" t="n">
        <v>64</v>
      </c>
      <c r="F2128" s="7" t="n">
        <v>5</v>
      </c>
      <c r="G2128" s="7" t="n">
        <v>4</v>
      </c>
      <c r="H2128" s="41" t="s">
        <v>3</v>
      </c>
      <c r="I2128" s="7" t="n">
        <v>1</v>
      </c>
      <c r="J2128" s="12" t="n">
        <f t="normal" ca="1">A2132</f>
        <v>0</v>
      </c>
    </row>
    <row r="2129" spans="1:15">
      <c r="A2129" t="s">
        <v>4</v>
      </c>
      <c r="B2129" s="4" t="s">
        <v>5</v>
      </c>
      <c r="C2129" s="4" t="s">
        <v>14</v>
      </c>
      <c r="D2129" s="4" t="s">
        <v>10</v>
      </c>
      <c r="E2129" s="4" t="s">
        <v>20</v>
      </c>
      <c r="F2129" s="4" t="s">
        <v>10</v>
      </c>
      <c r="G2129" s="4" t="s">
        <v>9</v>
      </c>
      <c r="H2129" s="4" t="s">
        <v>9</v>
      </c>
      <c r="I2129" s="4" t="s">
        <v>10</v>
      </c>
      <c r="J2129" s="4" t="s">
        <v>10</v>
      </c>
      <c r="K2129" s="4" t="s">
        <v>9</v>
      </c>
      <c r="L2129" s="4" t="s">
        <v>9</v>
      </c>
      <c r="M2129" s="4" t="s">
        <v>9</v>
      </c>
      <c r="N2129" s="4" t="s">
        <v>9</v>
      </c>
      <c r="O2129" s="4" t="s">
        <v>6</v>
      </c>
    </row>
    <row r="2130" spans="1:15">
      <c r="A2130" t="n">
        <v>16348</v>
      </c>
      <c r="B2130" s="14" t="n">
        <v>50</v>
      </c>
      <c r="C2130" s="7" t="n">
        <v>50</v>
      </c>
      <c r="D2130" s="7" t="n">
        <v>7959</v>
      </c>
      <c r="E2130" s="7" t="n">
        <v>0.800000011920929</v>
      </c>
      <c r="F2130" s="7" t="n">
        <v>0</v>
      </c>
      <c r="G2130" s="7" t="n">
        <v>0</v>
      </c>
      <c r="H2130" s="7" t="n">
        <v>0</v>
      </c>
      <c r="I2130" s="7" t="n">
        <v>0</v>
      </c>
      <c r="J2130" s="7" t="n">
        <v>4</v>
      </c>
      <c r="K2130" s="7" t="n">
        <v>0</v>
      </c>
      <c r="L2130" s="7" t="n">
        <v>0</v>
      </c>
      <c r="M2130" s="7" t="n">
        <v>0</v>
      </c>
      <c r="N2130" s="7" t="n">
        <v>0</v>
      </c>
      <c r="O2130" s="7" t="s">
        <v>13</v>
      </c>
    </row>
    <row r="2131" spans="1:15">
      <c r="A2131" t="s">
        <v>4</v>
      </c>
      <c r="B2131" s="4" t="s">
        <v>5</v>
      </c>
      <c r="C2131" s="4" t="s">
        <v>14</v>
      </c>
      <c r="D2131" s="41" t="s">
        <v>92</v>
      </c>
      <c r="E2131" s="4" t="s">
        <v>5</v>
      </c>
      <c r="F2131" s="4" t="s">
        <v>14</v>
      </c>
      <c r="G2131" s="4" t="s">
        <v>10</v>
      </c>
      <c r="H2131" s="41" t="s">
        <v>93</v>
      </c>
      <c r="I2131" s="4" t="s">
        <v>14</v>
      </c>
      <c r="J2131" s="4" t="s">
        <v>21</v>
      </c>
    </row>
    <row r="2132" spans="1:15">
      <c r="A2132" t="n">
        <v>16387</v>
      </c>
      <c r="B2132" s="11" t="n">
        <v>5</v>
      </c>
      <c r="C2132" s="7" t="n">
        <v>28</v>
      </c>
      <c r="D2132" s="41" t="s">
        <v>3</v>
      </c>
      <c r="E2132" s="31" t="n">
        <v>64</v>
      </c>
      <c r="F2132" s="7" t="n">
        <v>5</v>
      </c>
      <c r="G2132" s="7" t="n">
        <v>6</v>
      </c>
      <c r="H2132" s="41" t="s">
        <v>3</v>
      </c>
      <c r="I2132" s="7" t="n">
        <v>1</v>
      </c>
      <c r="J2132" s="12" t="n">
        <f t="normal" ca="1">A2136</f>
        <v>0</v>
      </c>
    </row>
    <row r="2133" spans="1:15">
      <c r="A2133" t="s">
        <v>4</v>
      </c>
      <c r="B2133" s="4" t="s">
        <v>5</v>
      </c>
      <c r="C2133" s="4" t="s">
        <v>14</v>
      </c>
      <c r="D2133" s="4" t="s">
        <v>10</v>
      </c>
      <c r="E2133" s="4" t="s">
        <v>20</v>
      </c>
      <c r="F2133" s="4" t="s">
        <v>10</v>
      </c>
      <c r="G2133" s="4" t="s">
        <v>9</v>
      </c>
      <c r="H2133" s="4" t="s">
        <v>9</v>
      </c>
      <c r="I2133" s="4" t="s">
        <v>10</v>
      </c>
      <c r="J2133" s="4" t="s">
        <v>10</v>
      </c>
      <c r="K2133" s="4" t="s">
        <v>9</v>
      </c>
      <c r="L2133" s="4" t="s">
        <v>9</v>
      </c>
      <c r="M2133" s="4" t="s">
        <v>9</v>
      </c>
      <c r="N2133" s="4" t="s">
        <v>9</v>
      </c>
      <c r="O2133" s="4" t="s">
        <v>6</v>
      </c>
    </row>
    <row r="2134" spans="1:15">
      <c r="A2134" t="n">
        <v>16398</v>
      </c>
      <c r="B2134" s="14" t="n">
        <v>50</v>
      </c>
      <c r="C2134" s="7" t="n">
        <v>50</v>
      </c>
      <c r="D2134" s="7" t="n">
        <v>8963</v>
      </c>
      <c r="E2134" s="7" t="n">
        <v>0.800000011920929</v>
      </c>
      <c r="F2134" s="7" t="n">
        <v>0</v>
      </c>
      <c r="G2134" s="7" t="n">
        <v>0</v>
      </c>
      <c r="H2134" s="7" t="n">
        <v>0</v>
      </c>
      <c r="I2134" s="7" t="n">
        <v>0</v>
      </c>
      <c r="J2134" s="7" t="n">
        <v>6</v>
      </c>
      <c r="K2134" s="7" t="n">
        <v>0</v>
      </c>
      <c r="L2134" s="7" t="n">
        <v>0</v>
      </c>
      <c r="M2134" s="7" t="n">
        <v>0</v>
      </c>
      <c r="N2134" s="7" t="n">
        <v>0</v>
      </c>
      <c r="O2134" s="7" t="s">
        <v>13</v>
      </c>
    </row>
    <row r="2135" spans="1:15">
      <c r="A2135" t="s">
        <v>4</v>
      </c>
      <c r="B2135" s="4" t="s">
        <v>5</v>
      </c>
      <c r="C2135" s="4" t="s">
        <v>14</v>
      </c>
      <c r="D2135" s="41" t="s">
        <v>92</v>
      </c>
      <c r="E2135" s="4" t="s">
        <v>5</v>
      </c>
      <c r="F2135" s="4" t="s">
        <v>14</v>
      </c>
      <c r="G2135" s="4" t="s">
        <v>10</v>
      </c>
      <c r="H2135" s="41" t="s">
        <v>93</v>
      </c>
      <c r="I2135" s="4" t="s">
        <v>14</v>
      </c>
      <c r="J2135" s="4" t="s">
        <v>21</v>
      </c>
    </row>
    <row r="2136" spans="1:15">
      <c r="A2136" t="n">
        <v>16437</v>
      </c>
      <c r="B2136" s="11" t="n">
        <v>5</v>
      </c>
      <c r="C2136" s="7" t="n">
        <v>28</v>
      </c>
      <c r="D2136" s="41" t="s">
        <v>3</v>
      </c>
      <c r="E2136" s="31" t="n">
        <v>64</v>
      </c>
      <c r="F2136" s="7" t="n">
        <v>5</v>
      </c>
      <c r="G2136" s="7" t="n">
        <v>8</v>
      </c>
      <c r="H2136" s="41" t="s">
        <v>3</v>
      </c>
      <c r="I2136" s="7" t="n">
        <v>1</v>
      </c>
      <c r="J2136" s="12" t="n">
        <f t="normal" ca="1">A2140</f>
        <v>0</v>
      </c>
    </row>
    <row r="2137" spans="1:15">
      <c r="A2137" t="s">
        <v>4</v>
      </c>
      <c r="B2137" s="4" t="s">
        <v>5</v>
      </c>
      <c r="C2137" s="4" t="s">
        <v>14</v>
      </c>
      <c r="D2137" s="4" t="s">
        <v>10</v>
      </c>
      <c r="E2137" s="4" t="s">
        <v>20</v>
      </c>
      <c r="F2137" s="4" t="s">
        <v>10</v>
      </c>
      <c r="G2137" s="4" t="s">
        <v>9</v>
      </c>
      <c r="H2137" s="4" t="s">
        <v>9</v>
      </c>
      <c r="I2137" s="4" t="s">
        <v>10</v>
      </c>
      <c r="J2137" s="4" t="s">
        <v>10</v>
      </c>
      <c r="K2137" s="4" t="s">
        <v>9</v>
      </c>
      <c r="L2137" s="4" t="s">
        <v>9</v>
      </c>
      <c r="M2137" s="4" t="s">
        <v>9</v>
      </c>
      <c r="N2137" s="4" t="s">
        <v>9</v>
      </c>
      <c r="O2137" s="4" t="s">
        <v>6</v>
      </c>
    </row>
    <row r="2138" spans="1:15">
      <c r="A2138" t="n">
        <v>16448</v>
      </c>
      <c r="B2138" s="14" t="n">
        <v>50</v>
      </c>
      <c r="C2138" s="7" t="n">
        <v>50</v>
      </c>
      <c r="D2138" s="7" t="n">
        <v>9951</v>
      </c>
      <c r="E2138" s="7" t="n">
        <v>0.800000011920929</v>
      </c>
      <c r="F2138" s="7" t="n">
        <v>0</v>
      </c>
      <c r="G2138" s="7" t="n">
        <v>0</v>
      </c>
      <c r="H2138" s="7" t="n">
        <v>0</v>
      </c>
      <c r="I2138" s="7" t="n">
        <v>0</v>
      </c>
      <c r="J2138" s="7" t="n">
        <v>8</v>
      </c>
      <c r="K2138" s="7" t="n">
        <v>0</v>
      </c>
      <c r="L2138" s="7" t="n">
        <v>0</v>
      </c>
      <c r="M2138" s="7" t="n">
        <v>0</v>
      </c>
      <c r="N2138" s="7" t="n">
        <v>0</v>
      </c>
      <c r="O2138" s="7" t="s">
        <v>13</v>
      </c>
    </row>
    <row r="2139" spans="1:15">
      <c r="A2139" t="s">
        <v>4</v>
      </c>
      <c r="B2139" s="4" t="s">
        <v>5</v>
      </c>
      <c r="C2139" s="4" t="s">
        <v>10</v>
      </c>
    </row>
    <row r="2140" spans="1:15">
      <c r="A2140" t="n">
        <v>16487</v>
      </c>
      <c r="B2140" s="26" t="n">
        <v>16</v>
      </c>
      <c r="C2140" s="7" t="n">
        <v>20</v>
      </c>
    </row>
    <row r="2141" spans="1:15">
      <c r="A2141" t="s">
        <v>4</v>
      </c>
      <c r="B2141" s="4" t="s">
        <v>5</v>
      </c>
      <c r="C2141" s="4" t="s">
        <v>14</v>
      </c>
      <c r="D2141" s="41" t="s">
        <v>92</v>
      </c>
      <c r="E2141" s="4" t="s">
        <v>5</v>
      </c>
      <c r="F2141" s="4" t="s">
        <v>14</v>
      </c>
      <c r="G2141" s="4" t="s">
        <v>10</v>
      </c>
      <c r="H2141" s="41" t="s">
        <v>93</v>
      </c>
      <c r="I2141" s="4" t="s">
        <v>14</v>
      </c>
      <c r="J2141" s="4" t="s">
        <v>21</v>
      </c>
    </row>
    <row r="2142" spans="1:15">
      <c r="A2142" t="n">
        <v>16490</v>
      </c>
      <c r="B2142" s="11" t="n">
        <v>5</v>
      </c>
      <c r="C2142" s="7" t="n">
        <v>28</v>
      </c>
      <c r="D2142" s="41" t="s">
        <v>3</v>
      </c>
      <c r="E2142" s="31" t="n">
        <v>64</v>
      </c>
      <c r="F2142" s="7" t="n">
        <v>5</v>
      </c>
      <c r="G2142" s="7" t="n">
        <v>11</v>
      </c>
      <c r="H2142" s="41" t="s">
        <v>3</v>
      </c>
      <c r="I2142" s="7" t="n">
        <v>1</v>
      </c>
      <c r="J2142" s="12" t="n">
        <f t="normal" ca="1">A2166</f>
        <v>0</v>
      </c>
    </row>
    <row r="2143" spans="1:15">
      <c r="A2143" t="s">
        <v>4</v>
      </c>
      <c r="B2143" s="4" t="s">
        <v>5</v>
      </c>
      <c r="C2143" s="4" t="s">
        <v>14</v>
      </c>
      <c r="D2143" s="4" t="s">
        <v>10</v>
      </c>
      <c r="E2143" s="4" t="s">
        <v>10</v>
      </c>
      <c r="F2143" s="4" t="s">
        <v>14</v>
      </c>
    </row>
    <row r="2144" spans="1:15">
      <c r="A2144" t="n">
        <v>16501</v>
      </c>
      <c r="B2144" s="55" t="n">
        <v>25</v>
      </c>
      <c r="C2144" s="7" t="n">
        <v>1</v>
      </c>
      <c r="D2144" s="7" t="n">
        <v>450</v>
      </c>
      <c r="E2144" s="7" t="n">
        <v>80</v>
      </c>
      <c r="F2144" s="7" t="n">
        <v>0</v>
      </c>
    </row>
    <row r="2145" spans="1:15">
      <c r="A2145" t="s">
        <v>4</v>
      </c>
      <c r="B2145" s="4" t="s">
        <v>5</v>
      </c>
      <c r="C2145" s="4" t="s">
        <v>14</v>
      </c>
      <c r="D2145" s="4" t="s">
        <v>20</v>
      </c>
      <c r="E2145" s="4" t="s">
        <v>20</v>
      </c>
      <c r="F2145" s="4" t="s">
        <v>20</v>
      </c>
    </row>
    <row r="2146" spans="1:15">
      <c r="A2146" t="n">
        <v>16508</v>
      </c>
      <c r="B2146" s="32" t="n">
        <v>45</v>
      </c>
      <c r="C2146" s="7" t="n">
        <v>9</v>
      </c>
      <c r="D2146" s="7" t="n">
        <v>0.0199999995529652</v>
      </c>
      <c r="E2146" s="7" t="n">
        <v>0.0199999995529652</v>
      </c>
      <c r="F2146" s="7" t="n">
        <v>0.5</v>
      </c>
    </row>
    <row r="2147" spans="1:15">
      <c r="A2147" t="s">
        <v>4</v>
      </c>
      <c r="B2147" s="4" t="s">
        <v>5</v>
      </c>
      <c r="C2147" s="4" t="s">
        <v>6</v>
      </c>
      <c r="D2147" s="4" t="s">
        <v>10</v>
      </c>
    </row>
    <row r="2148" spans="1:15">
      <c r="A2148" t="n">
        <v>16522</v>
      </c>
      <c r="B2148" s="56" t="n">
        <v>29</v>
      </c>
      <c r="C2148" s="7" t="s">
        <v>234</v>
      </c>
      <c r="D2148" s="7" t="n">
        <v>65533</v>
      </c>
    </row>
    <row r="2149" spans="1:15">
      <c r="A2149" t="s">
        <v>4</v>
      </c>
      <c r="B2149" s="4" t="s">
        <v>5</v>
      </c>
      <c r="C2149" s="4" t="s">
        <v>14</v>
      </c>
      <c r="D2149" s="4" t="s">
        <v>10</v>
      </c>
      <c r="E2149" s="4" t="s">
        <v>6</v>
      </c>
    </row>
    <row r="2150" spans="1:15">
      <c r="A2150" t="n">
        <v>16535</v>
      </c>
      <c r="B2150" s="47" t="n">
        <v>51</v>
      </c>
      <c r="C2150" s="7" t="n">
        <v>4</v>
      </c>
      <c r="D2150" s="7" t="n">
        <v>0</v>
      </c>
      <c r="E2150" s="7" t="s">
        <v>235</v>
      </c>
    </row>
    <row r="2151" spans="1:15">
      <c r="A2151" t="s">
        <v>4</v>
      </c>
      <c r="B2151" s="4" t="s">
        <v>5</v>
      </c>
      <c r="C2151" s="4" t="s">
        <v>10</v>
      </c>
    </row>
    <row r="2152" spans="1:15">
      <c r="A2152" t="n">
        <v>16548</v>
      </c>
      <c r="B2152" s="26" t="n">
        <v>16</v>
      </c>
      <c r="C2152" s="7" t="n">
        <v>0</v>
      </c>
    </row>
    <row r="2153" spans="1:15">
      <c r="A2153" t="s">
        <v>4</v>
      </c>
      <c r="B2153" s="4" t="s">
        <v>5</v>
      </c>
      <c r="C2153" s="4" t="s">
        <v>10</v>
      </c>
      <c r="D2153" s="4" t="s">
        <v>14</v>
      </c>
      <c r="E2153" s="4" t="s">
        <v>9</v>
      </c>
      <c r="F2153" s="4" t="s">
        <v>117</v>
      </c>
      <c r="G2153" s="4" t="s">
        <v>14</v>
      </c>
      <c r="H2153" s="4" t="s">
        <v>14</v>
      </c>
    </row>
    <row r="2154" spans="1:15">
      <c r="A2154" t="n">
        <v>16551</v>
      </c>
      <c r="B2154" s="51" t="n">
        <v>26</v>
      </c>
      <c r="C2154" s="7" t="n">
        <v>0</v>
      </c>
      <c r="D2154" s="7" t="n">
        <v>17</v>
      </c>
      <c r="E2154" s="7" t="n">
        <v>53965</v>
      </c>
      <c r="F2154" s="7" t="s">
        <v>236</v>
      </c>
      <c r="G2154" s="7" t="n">
        <v>2</v>
      </c>
      <c r="H2154" s="7" t="n">
        <v>0</v>
      </c>
    </row>
    <row r="2155" spans="1:15">
      <c r="A2155" t="s">
        <v>4</v>
      </c>
      <c r="B2155" s="4" t="s">
        <v>5</v>
      </c>
    </row>
    <row r="2156" spans="1:15">
      <c r="A2156" t="n">
        <v>16573</v>
      </c>
      <c r="B2156" s="52" t="n">
        <v>28</v>
      </c>
    </row>
    <row r="2157" spans="1:15">
      <c r="A2157" t="s">
        <v>4</v>
      </c>
      <c r="B2157" s="4" t="s">
        <v>5</v>
      </c>
      <c r="C2157" s="4" t="s">
        <v>6</v>
      </c>
      <c r="D2157" s="4" t="s">
        <v>10</v>
      </c>
    </row>
    <row r="2158" spans="1:15">
      <c r="A2158" t="n">
        <v>16574</v>
      </c>
      <c r="B2158" s="56" t="n">
        <v>29</v>
      </c>
      <c r="C2158" s="7" t="s">
        <v>13</v>
      </c>
      <c r="D2158" s="7" t="n">
        <v>65533</v>
      </c>
    </row>
    <row r="2159" spans="1:15">
      <c r="A2159" t="s">
        <v>4</v>
      </c>
      <c r="B2159" s="4" t="s">
        <v>5</v>
      </c>
      <c r="C2159" s="4" t="s">
        <v>10</v>
      </c>
      <c r="D2159" s="4" t="s">
        <v>14</v>
      </c>
    </row>
    <row r="2160" spans="1:15">
      <c r="A2160" t="n">
        <v>16578</v>
      </c>
      <c r="B2160" s="53" t="n">
        <v>89</v>
      </c>
      <c r="C2160" s="7" t="n">
        <v>65533</v>
      </c>
      <c r="D2160" s="7" t="n">
        <v>1</v>
      </c>
    </row>
    <row r="2161" spans="1:8">
      <c r="A2161" t="s">
        <v>4</v>
      </c>
      <c r="B2161" s="4" t="s">
        <v>5</v>
      </c>
      <c r="C2161" s="4" t="s">
        <v>14</v>
      </c>
      <c r="D2161" s="4" t="s">
        <v>10</v>
      </c>
      <c r="E2161" s="4" t="s">
        <v>10</v>
      </c>
      <c r="F2161" s="4" t="s">
        <v>14</v>
      </c>
    </row>
    <row r="2162" spans="1:8">
      <c r="A2162" t="n">
        <v>16582</v>
      </c>
      <c r="B2162" s="55" t="n">
        <v>25</v>
      </c>
      <c r="C2162" s="7" t="n">
        <v>1</v>
      </c>
      <c r="D2162" s="7" t="n">
        <v>65535</v>
      </c>
      <c r="E2162" s="7" t="n">
        <v>65535</v>
      </c>
      <c r="F2162" s="7" t="n">
        <v>0</v>
      </c>
    </row>
    <row r="2163" spans="1:8">
      <c r="A2163" t="s">
        <v>4</v>
      </c>
      <c r="B2163" s="4" t="s">
        <v>5</v>
      </c>
      <c r="C2163" s="4" t="s">
        <v>21</v>
      </c>
    </row>
    <row r="2164" spans="1:8">
      <c r="A2164" t="n">
        <v>16589</v>
      </c>
      <c r="B2164" s="15" t="n">
        <v>3</v>
      </c>
      <c r="C2164" s="12" t="n">
        <f t="normal" ca="1">A2186</f>
        <v>0</v>
      </c>
    </row>
    <row r="2165" spans="1:8">
      <c r="A2165" t="s">
        <v>4</v>
      </c>
      <c r="B2165" s="4" t="s">
        <v>5</v>
      </c>
      <c r="C2165" s="4" t="s">
        <v>14</v>
      </c>
      <c r="D2165" s="4" t="s">
        <v>10</v>
      </c>
      <c r="E2165" s="4" t="s">
        <v>10</v>
      </c>
      <c r="F2165" s="4" t="s">
        <v>14</v>
      </c>
    </row>
    <row r="2166" spans="1:8">
      <c r="A2166" t="n">
        <v>16594</v>
      </c>
      <c r="B2166" s="55" t="n">
        <v>25</v>
      </c>
      <c r="C2166" s="7" t="n">
        <v>1</v>
      </c>
      <c r="D2166" s="7" t="n">
        <v>450</v>
      </c>
      <c r="E2166" s="7" t="n">
        <v>80</v>
      </c>
      <c r="F2166" s="7" t="n">
        <v>0</v>
      </c>
    </row>
    <row r="2167" spans="1:8">
      <c r="A2167" t="s">
        <v>4</v>
      </c>
      <c r="B2167" s="4" t="s">
        <v>5</v>
      </c>
      <c r="C2167" s="4" t="s">
        <v>14</v>
      </c>
      <c r="D2167" s="4" t="s">
        <v>20</v>
      </c>
      <c r="E2167" s="4" t="s">
        <v>20</v>
      </c>
      <c r="F2167" s="4" t="s">
        <v>20</v>
      </c>
    </row>
    <row r="2168" spans="1:8">
      <c r="A2168" t="n">
        <v>16601</v>
      </c>
      <c r="B2168" s="32" t="n">
        <v>45</v>
      </c>
      <c r="C2168" s="7" t="n">
        <v>9</v>
      </c>
      <c r="D2168" s="7" t="n">
        <v>0.0199999995529652</v>
      </c>
      <c r="E2168" s="7" t="n">
        <v>0.0199999995529652</v>
      </c>
      <c r="F2168" s="7" t="n">
        <v>0.5</v>
      </c>
    </row>
    <row r="2169" spans="1:8">
      <c r="A2169" t="s">
        <v>4</v>
      </c>
      <c r="B2169" s="4" t="s">
        <v>5</v>
      </c>
      <c r="C2169" s="4" t="s">
        <v>6</v>
      </c>
      <c r="D2169" s="4" t="s">
        <v>10</v>
      </c>
    </row>
    <row r="2170" spans="1:8">
      <c r="A2170" t="n">
        <v>16615</v>
      </c>
      <c r="B2170" s="56" t="n">
        <v>29</v>
      </c>
      <c r="C2170" s="7" t="s">
        <v>234</v>
      </c>
      <c r="D2170" s="7" t="n">
        <v>65533</v>
      </c>
    </row>
    <row r="2171" spans="1:8">
      <c r="A2171" t="s">
        <v>4</v>
      </c>
      <c r="B2171" s="4" t="s">
        <v>5</v>
      </c>
      <c r="C2171" s="4" t="s">
        <v>14</v>
      </c>
      <c r="D2171" s="4" t="s">
        <v>10</v>
      </c>
      <c r="E2171" s="4" t="s">
        <v>6</v>
      </c>
    </row>
    <row r="2172" spans="1:8">
      <c r="A2172" t="n">
        <v>16628</v>
      </c>
      <c r="B2172" s="47" t="n">
        <v>51</v>
      </c>
      <c r="C2172" s="7" t="n">
        <v>4</v>
      </c>
      <c r="D2172" s="7" t="n">
        <v>0</v>
      </c>
      <c r="E2172" s="7" t="s">
        <v>211</v>
      </c>
    </row>
    <row r="2173" spans="1:8">
      <c r="A2173" t="s">
        <v>4</v>
      </c>
      <c r="B2173" s="4" t="s">
        <v>5</v>
      </c>
      <c r="C2173" s="4" t="s">
        <v>10</v>
      </c>
    </row>
    <row r="2174" spans="1:8">
      <c r="A2174" t="n">
        <v>16641</v>
      </c>
      <c r="B2174" s="26" t="n">
        <v>16</v>
      </c>
      <c r="C2174" s="7" t="n">
        <v>0</v>
      </c>
    </row>
    <row r="2175" spans="1:8">
      <c r="A2175" t="s">
        <v>4</v>
      </c>
      <c r="B2175" s="4" t="s">
        <v>5</v>
      </c>
      <c r="C2175" s="4" t="s">
        <v>10</v>
      </c>
      <c r="D2175" s="4" t="s">
        <v>14</v>
      </c>
      <c r="E2175" s="4" t="s">
        <v>9</v>
      </c>
      <c r="F2175" s="4" t="s">
        <v>117</v>
      </c>
      <c r="G2175" s="4" t="s">
        <v>14</v>
      </c>
      <c r="H2175" s="4" t="s">
        <v>14</v>
      </c>
    </row>
    <row r="2176" spans="1:8">
      <c r="A2176" t="n">
        <v>16644</v>
      </c>
      <c r="B2176" s="51" t="n">
        <v>26</v>
      </c>
      <c r="C2176" s="7" t="n">
        <v>0</v>
      </c>
      <c r="D2176" s="7" t="n">
        <v>17</v>
      </c>
      <c r="E2176" s="7" t="n">
        <v>59999</v>
      </c>
      <c r="F2176" s="7" t="s">
        <v>236</v>
      </c>
      <c r="G2176" s="7" t="n">
        <v>2</v>
      </c>
      <c r="H2176" s="7" t="n">
        <v>0</v>
      </c>
    </row>
    <row r="2177" spans="1:8">
      <c r="A2177" t="s">
        <v>4</v>
      </c>
      <c r="B2177" s="4" t="s">
        <v>5</v>
      </c>
    </row>
    <row r="2178" spans="1:8">
      <c r="A2178" t="n">
        <v>16666</v>
      </c>
      <c r="B2178" s="52" t="n">
        <v>28</v>
      </c>
    </row>
    <row r="2179" spans="1:8">
      <c r="A2179" t="s">
        <v>4</v>
      </c>
      <c r="B2179" s="4" t="s">
        <v>5</v>
      </c>
      <c r="C2179" s="4" t="s">
        <v>6</v>
      </c>
      <c r="D2179" s="4" t="s">
        <v>10</v>
      </c>
    </row>
    <row r="2180" spans="1:8">
      <c r="A2180" t="n">
        <v>16667</v>
      </c>
      <c r="B2180" s="56" t="n">
        <v>29</v>
      </c>
      <c r="C2180" s="7" t="s">
        <v>13</v>
      </c>
      <c r="D2180" s="7" t="n">
        <v>65533</v>
      </c>
    </row>
    <row r="2181" spans="1:8">
      <c r="A2181" t="s">
        <v>4</v>
      </c>
      <c r="B2181" s="4" t="s">
        <v>5</v>
      </c>
      <c r="C2181" s="4" t="s">
        <v>10</v>
      </c>
      <c r="D2181" s="4" t="s">
        <v>14</v>
      </c>
    </row>
    <row r="2182" spans="1:8">
      <c r="A2182" t="n">
        <v>16671</v>
      </c>
      <c r="B2182" s="53" t="n">
        <v>89</v>
      </c>
      <c r="C2182" s="7" t="n">
        <v>65533</v>
      </c>
      <c r="D2182" s="7" t="n">
        <v>1</v>
      </c>
    </row>
    <row r="2183" spans="1:8">
      <c r="A2183" t="s">
        <v>4</v>
      </c>
      <c r="B2183" s="4" t="s">
        <v>5</v>
      </c>
      <c r="C2183" s="4" t="s">
        <v>14</v>
      </c>
      <c r="D2183" s="4" t="s">
        <v>10</v>
      </c>
      <c r="E2183" s="4" t="s">
        <v>10</v>
      </c>
      <c r="F2183" s="4" t="s">
        <v>14</v>
      </c>
    </row>
    <row r="2184" spans="1:8">
      <c r="A2184" t="n">
        <v>16675</v>
      </c>
      <c r="B2184" s="55" t="n">
        <v>25</v>
      </c>
      <c r="C2184" s="7" t="n">
        <v>1</v>
      </c>
      <c r="D2184" s="7" t="n">
        <v>65535</v>
      </c>
      <c r="E2184" s="7" t="n">
        <v>65535</v>
      </c>
      <c r="F2184" s="7" t="n">
        <v>0</v>
      </c>
    </row>
    <row r="2185" spans="1:8">
      <c r="A2185" t="s">
        <v>4</v>
      </c>
      <c r="B2185" s="4" t="s">
        <v>5</v>
      </c>
      <c r="C2185" s="4" t="s">
        <v>14</v>
      </c>
      <c r="D2185" s="4" t="s">
        <v>20</v>
      </c>
      <c r="E2185" s="4" t="s">
        <v>10</v>
      </c>
      <c r="F2185" s="4" t="s">
        <v>14</v>
      </c>
    </row>
    <row r="2186" spans="1:8">
      <c r="A2186" t="n">
        <v>16682</v>
      </c>
      <c r="B2186" s="13" t="n">
        <v>49</v>
      </c>
      <c r="C2186" s="7" t="n">
        <v>3</v>
      </c>
      <c r="D2186" s="7" t="n">
        <v>1</v>
      </c>
      <c r="E2186" s="7" t="n">
        <v>500</v>
      </c>
      <c r="F2186" s="7" t="n">
        <v>0</v>
      </c>
    </row>
    <row r="2187" spans="1:8">
      <c r="A2187" t="s">
        <v>4</v>
      </c>
      <c r="B2187" s="4" t="s">
        <v>5</v>
      </c>
      <c r="C2187" s="4" t="s">
        <v>10</v>
      </c>
    </row>
    <row r="2188" spans="1:8">
      <c r="A2188" t="n">
        <v>16691</v>
      </c>
      <c r="B2188" s="33" t="n">
        <v>12</v>
      </c>
      <c r="C2188" s="7" t="n">
        <v>6465</v>
      </c>
    </row>
    <row r="2189" spans="1:8">
      <c r="A2189" t="s">
        <v>4</v>
      </c>
      <c r="B2189" s="4" t="s">
        <v>5</v>
      </c>
      <c r="C2189" s="4" t="s">
        <v>10</v>
      </c>
    </row>
    <row r="2190" spans="1:8">
      <c r="A2190" t="n">
        <v>16694</v>
      </c>
      <c r="B2190" s="33" t="n">
        <v>12</v>
      </c>
      <c r="C2190" s="7" t="n">
        <v>6447</v>
      </c>
    </row>
    <row r="2191" spans="1:8">
      <c r="A2191" t="s">
        <v>4</v>
      </c>
      <c r="B2191" s="4" t="s">
        <v>5</v>
      </c>
      <c r="C2191" s="4" t="s">
        <v>14</v>
      </c>
      <c r="D2191" s="4" t="s">
        <v>9</v>
      </c>
      <c r="E2191" s="4" t="s">
        <v>14</v>
      </c>
      <c r="F2191" s="4" t="s">
        <v>14</v>
      </c>
      <c r="G2191" s="4" t="s">
        <v>9</v>
      </c>
      <c r="H2191" s="4" t="s">
        <v>14</v>
      </c>
      <c r="I2191" s="4" t="s">
        <v>9</v>
      </c>
      <c r="J2191" s="4" t="s">
        <v>14</v>
      </c>
    </row>
    <row r="2192" spans="1:8">
      <c r="A2192" t="n">
        <v>16697</v>
      </c>
      <c r="B2192" s="63" t="n">
        <v>33</v>
      </c>
      <c r="C2192" s="7" t="n">
        <v>0</v>
      </c>
      <c r="D2192" s="7" t="n">
        <v>1</v>
      </c>
      <c r="E2192" s="7" t="n">
        <v>0</v>
      </c>
      <c r="F2192" s="7" t="n">
        <v>0</v>
      </c>
      <c r="G2192" s="7" t="n">
        <v>-1</v>
      </c>
      <c r="H2192" s="7" t="n">
        <v>0</v>
      </c>
      <c r="I2192" s="7" t="n">
        <v>-1</v>
      </c>
      <c r="J2192" s="7" t="n">
        <v>0</v>
      </c>
    </row>
    <row r="2193" spans="1:10">
      <c r="A2193" t="s">
        <v>4</v>
      </c>
      <c r="B2193" s="4" t="s">
        <v>5</v>
      </c>
    </row>
    <row r="2194" spans="1:10">
      <c r="A2194" t="n">
        <v>16715</v>
      </c>
      <c r="B2194" s="5" t="n">
        <v>1</v>
      </c>
    </row>
    <row r="2195" spans="1:10" s="3" customFormat="1" customHeight="0">
      <c r="A2195" s="3" t="s">
        <v>2</v>
      </c>
      <c r="B2195" s="3" t="s">
        <v>237</v>
      </c>
    </row>
    <row r="2196" spans="1:10">
      <c r="A2196" t="s">
        <v>4</v>
      </c>
      <c r="B2196" s="4" t="s">
        <v>5</v>
      </c>
      <c r="C2196" s="4" t="s">
        <v>14</v>
      </c>
      <c r="D2196" s="4" t="s">
        <v>9</v>
      </c>
      <c r="E2196" s="4" t="s">
        <v>14</v>
      </c>
      <c r="F2196" s="4" t="s">
        <v>21</v>
      </c>
    </row>
    <row r="2197" spans="1:10">
      <c r="A2197" t="n">
        <v>16716</v>
      </c>
      <c r="B2197" s="11" t="n">
        <v>5</v>
      </c>
      <c r="C2197" s="7" t="n">
        <v>0</v>
      </c>
      <c r="D2197" s="7" t="n">
        <v>1</v>
      </c>
      <c r="E2197" s="7" t="n">
        <v>1</v>
      </c>
      <c r="F2197" s="12" t="n">
        <f t="normal" ca="1">A2205</f>
        <v>0</v>
      </c>
    </row>
    <row r="2198" spans="1:10">
      <c r="A2198" t="s">
        <v>4</v>
      </c>
      <c r="B2198" s="4" t="s">
        <v>5</v>
      </c>
      <c r="C2198" s="4" t="s">
        <v>14</v>
      </c>
      <c r="D2198" s="4" t="s">
        <v>20</v>
      </c>
      <c r="E2198" s="4" t="s">
        <v>20</v>
      </c>
      <c r="F2198" s="4" t="s">
        <v>20</v>
      </c>
    </row>
    <row r="2199" spans="1:10">
      <c r="A2199" t="n">
        <v>16727</v>
      </c>
      <c r="B2199" s="32" t="n">
        <v>45</v>
      </c>
      <c r="C2199" s="7" t="n">
        <v>9</v>
      </c>
      <c r="D2199" s="7" t="n">
        <v>0.00999999977648258</v>
      </c>
      <c r="E2199" s="7" t="n">
        <v>0.00999999977648258</v>
      </c>
      <c r="F2199" s="7" t="n">
        <v>1</v>
      </c>
    </row>
    <row r="2200" spans="1:10">
      <c r="A2200" t="s">
        <v>4</v>
      </c>
      <c r="B2200" s="4" t="s">
        <v>5</v>
      </c>
      <c r="C2200" s="4" t="s">
        <v>10</v>
      </c>
    </row>
    <row r="2201" spans="1:10">
      <c r="A2201" t="n">
        <v>16741</v>
      </c>
      <c r="B2201" s="26" t="n">
        <v>16</v>
      </c>
      <c r="C2201" s="7" t="n">
        <v>1000</v>
      </c>
    </row>
    <row r="2202" spans="1:10">
      <c r="A2202" t="s">
        <v>4</v>
      </c>
      <c r="B2202" s="4" t="s">
        <v>5</v>
      </c>
      <c r="C2202" s="4" t="s">
        <v>21</v>
      </c>
    </row>
    <row r="2203" spans="1:10">
      <c r="A2203" t="n">
        <v>16744</v>
      </c>
      <c r="B2203" s="15" t="n">
        <v>3</v>
      </c>
      <c r="C2203" s="12" t="n">
        <f t="normal" ca="1">A2197</f>
        <v>0</v>
      </c>
    </row>
    <row r="2204" spans="1:10">
      <c r="A2204" t="s">
        <v>4</v>
      </c>
      <c r="B2204" s="4" t="s">
        <v>5</v>
      </c>
    </row>
    <row r="2205" spans="1:10">
      <c r="A2205" t="n">
        <v>16749</v>
      </c>
      <c r="B2205" s="5" t="n">
        <v>1</v>
      </c>
    </row>
    <row r="2206" spans="1:10" s="3" customFormat="1" customHeight="0">
      <c r="A2206" s="3" t="s">
        <v>2</v>
      </c>
      <c r="B2206" s="3" t="s">
        <v>238</v>
      </c>
    </row>
    <row r="2207" spans="1:10">
      <c r="A2207" t="s">
        <v>4</v>
      </c>
      <c r="B2207" s="4" t="s">
        <v>5</v>
      </c>
      <c r="C2207" s="4" t="s">
        <v>14</v>
      </c>
      <c r="D2207" s="4" t="s">
        <v>14</v>
      </c>
      <c r="E2207" s="4" t="s">
        <v>14</v>
      </c>
      <c r="F2207" s="4" t="s">
        <v>14</v>
      </c>
    </row>
    <row r="2208" spans="1:10">
      <c r="A2208" t="n">
        <v>16752</v>
      </c>
      <c r="B2208" s="30" t="n">
        <v>14</v>
      </c>
      <c r="C2208" s="7" t="n">
        <v>2</v>
      </c>
      <c r="D2208" s="7" t="n">
        <v>0</v>
      </c>
      <c r="E2208" s="7" t="n">
        <v>0</v>
      </c>
      <c r="F2208" s="7" t="n">
        <v>0</v>
      </c>
    </row>
    <row r="2209" spans="1:6">
      <c r="A2209" t="s">
        <v>4</v>
      </c>
      <c r="B2209" s="4" t="s">
        <v>5</v>
      </c>
      <c r="C2209" s="4" t="s">
        <v>14</v>
      </c>
      <c r="D2209" s="41" t="s">
        <v>92</v>
      </c>
      <c r="E2209" s="4" t="s">
        <v>5</v>
      </c>
      <c r="F2209" s="4" t="s">
        <v>14</v>
      </c>
      <c r="G2209" s="4" t="s">
        <v>10</v>
      </c>
      <c r="H2209" s="41" t="s">
        <v>93</v>
      </c>
      <c r="I2209" s="4" t="s">
        <v>14</v>
      </c>
      <c r="J2209" s="4" t="s">
        <v>9</v>
      </c>
      <c r="K2209" s="4" t="s">
        <v>14</v>
      </c>
      <c r="L2209" s="4" t="s">
        <v>14</v>
      </c>
      <c r="M2209" s="41" t="s">
        <v>92</v>
      </c>
      <c r="N2209" s="4" t="s">
        <v>5</v>
      </c>
      <c r="O2209" s="4" t="s">
        <v>14</v>
      </c>
      <c r="P2209" s="4" t="s">
        <v>10</v>
      </c>
      <c r="Q2209" s="41" t="s">
        <v>93</v>
      </c>
      <c r="R2209" s="4" t="s">
        <v>14</v>
      </c>
      <c r="S2209" s="4" t="s">
        <v>9</v>
      </c>
      <c r="T2209" s="4" t="s">
        <v>14</v>
      </c>
      <c r="U2209" s="4" t="s">
        <v>14</v>
      </c>
      <c r="V2209" s="4" t="s">
        <v>14</v>
      </c>
      <c r="W2209" s="4" t="s">
        <v>21</v>
      </c>
    </row>
    <row r="2210" spans="1:6">
      <c r="A2210" t="n">
        <v>16757</v>
      </c>
      <c r="B2210" s="11" t="n">
        <v>5</v>
      </c>
      <c r="C2210" s="7" t="n">
        <v>28</v>
      </c>
      <c r="D2210" s="41" t="s">
        <v>3</v>
      </c>
      <c r="E2210" s="9" t="n">
        <v>162</v>
      </c>
      <c r="F2210" s="7" t="n">
        <v>3</v>
      </c>
      <c r="G2210" s="7" t="n">
        <v>16447</v>
      </c>
      <c r="H2210" s="41" t="s">
        <v>3</v>
      </c>
      <c r="I2210" s="7" t="n">
        <v>0</v>
      </c>
      <c r="J2210" s="7" t="n">
        <v>1</v>
      </c>
      <c r="K2210" s="7" t="n">
        <v>2</v>
      </c>
      <c r="L2210" s="7" t="n">
        <v>28</v>
      </c>
      <c r="M2210" s="41" t="s">
        <v>3</v>
      </c>
      <c r="N2210" s="9" t="n">
        <v>162</v>
      </c>
      <c r="O2210" s="7" t="n">
        <v>3</v>
      </c>
      <c r="P2210" s="7" t="n">
        <v>16447</v>
      </c>
      <c r="Q2210" s="41" t="s">
        <v>3</v>
      </c>
      <c r="R2210" s="7" t="n">
        <v>0</v>
      </c>
      <c r="S2210" s="7" t="n">
        <v>2</v>
      </c>
      <c r="T2210" s="7" t="n">
        <v>2</v>
      </c>
      <c r="U2210" s="7" t="n">
        <v>11</v>
      </c>
      <c r="V2210" s="7" t="n">
        <v>1</v>
      </c>
      <c r="W2210" s="12" t="n">
        <f t="normal" ca="1">A2214</f>
        <v>0</v>
      </c>
    </row>
    <row r="2211" spans="1:6">
      <c r="A2211" t="s">
        <v>4</v>
      </c>
      <c r="B2211" s="4" t="s">
        <v>5</v>
      </c>
      <c r="C2211" s="4" t="s">
        <v>14</v>
      </c>
      <c r="D2211" s="4" t="s">
        <v>10</v>
      </c>
      <c r="E2211" s="4" t="s">
        <v>20</v>
      </c>
    </row>
    <row r="2212" spans="1:6">
      <c r="A2212" t="n">
        <v>16786</v>
      </c>
      <c r="B2212" s="28" t="n">
        <v>58</v>
      </c>
      <c r="C2212" s="7" t="n">
        <v>0</v>
      </c>
      <c r="D2212" s="7" t="n">
        <v>0</v>
      </c>
      <c r="E2212" s="7" t="n">
        <v>1</v>
      </c>
    </row>
    <row r="2213" spans="1:6">
      <c r="A2213" t="s">
        <v>4</v>
      </c>
      <c r="B2213" s="4" t="s">
        <v>5</v>
      </c>
      <c r="C2213" s="4" t="s">
        <v>14</v>
      </c>
      <c r="D2213" s="41" t="s">
        <v>92</v>
      </c>
      <c r="E2213" s="4" t="s">
        <v>5</v>
      </c>
      <c r="F2213" s="4" t="s">
        <v>14</v>
      </c>
      <c r="G2213" s="4" t="s">
        <v>10</v>
      </c>
      <c r="H2213" s="41" t="s">
        <v>93</v>
      </c>
      <c r="I2213" s="4" t="s">
        <v>14</v>
      </c>
      <c r="J2213" s="4" t="s">
        <v>9</v>
      </c>
      <c r="K2213" s="4" t="s">
        <v>14</v>
      </c>
      <c r="L2213" s="4" t="s">
        <v>14</v>
      </c>
      <c r="M2213" s="41" t="s">
        <v>92</v>
      </c>
      <c r="N2213" s="4" t="s">
        <v>5</v>
      </c>
      <c r="O2213" s="4" t="s">
        <v>14</v>
      </c>
      <c r="P2213" s="4" t="s">
        <v>10</v>
      </c>
      <c r="Q2213" s="41" t="s">
        <v>93</v>
      </c>
      <c r="R2213" s="4" t="s">
        <v>14</v>
      </c>
      <c r="S2213" s="4" t="s">
        <v>9</v>
      </c>
      <c r="T2213" s="4" t="s">
        <v>14</v>
      </c>
      <c r="U2213" s="4" t="s">
        <v>14</v>
      </c>
      <c r="V2213" s="4" t="s">
        <v>14</v>
      </c>
      <c r="W2213" s="4" t="s">
        <v>21</v>
      </c>
    </row>
    <row r="2214" spans="1:6">
      <c r="A2214" t="n">
        <v>16794</v>
      </c>
      <c r="B2214" s="11" t="n">
        <v>5</v>
      </c>
      <c r="C2214" s="7" t="n">
        <v>28</v>
      </c>
      <c r="D2214" s="41" t="s">
        <v>3</v>
      </c>
      <c r="E2214" s="9" t="n">
        <v>162</v>
      </c>
      <c r="F2214" s="7" t="n">
        <v>3</v>
      </c>
      <c r="G2214" s="7" t="n">
        <v>16447</v>
      </c>
      <c r="H2214" s="41" t="s">
        <v>3</v>
      </c>
      <c r="I2214" s="7" t="n">
        <v>0</v>
      </c>
      <c r="J2214" s="7" t="n">
        <v>1</v>
      </c>
      <c r="K2214" s="7" t="n">
        <v>3</v>
      </c>
      <c r="L2214" s="7" t="n">
        <v>28</v>
      </c>
      <c r="M2214" s="41" t="s">
        <v>3</v>
      </c>
      <c r="N2214" s="9" t="n">
        <v>162</v>
      </c>
      <c r="O2214" s="7" t="n">
        <v>3</v>
      </c>
      <c r="P2214" s="7" t="n">
        <v>16447</v>
      </c>
      <c r="Q2214" s="41" t="s">
        <v>3</v>
      </c>
      <c r="R2214" s="7" t="n">
        <v>0</v>
      </c>
      <c r="S2214" s="7" t="n">
        <v>2</v>
      </c>
      <c r="T2214" s="7" t="n">
        <v>3</v>
      </c>
      <c r="U2214" s="7" t="n">
        <v>9</v>
      </c>
      <c r="V2214" s="7" t="n">
        <v>1</v>
      </c>
      <c r="W2214" s="12" t="n">
        <f t="normal" ca="1">A2224</f>
        <v>0</v>
      </c>
    </row>
    <row r="2215" spans="1:6">
      <c r="A2215" t="s">
        <v>4</v>
      </c>
      <c r="B2215" s="4" t="s">
        <v>5</v>
      </c>
      <c r="C2215" s="4" t="s">
        <v>14</v>
      </c>
      <c r="D2215" s="41" t="s">
        <v>92</v>
      </c>
      <c r="E2215" s="4" t="s">
        <v>5</v>
      </c>
      <c r="F2215" s="4" t="s">
        <v>10</v>
      </c>
      <c r="G2215" s="4" t="s">
        <v>14</v>
      </c>
      <c r="H2215" s="4" t="s">
        <v>14</v>
      </c>
      <c r="I2215" s="4" t="s">
        <v>6</v>
      </c>
      <c r="J2215" s="41" t="s">
        <v>93</v>
      </c>
      <c r="K2215" s="4" t="s">
        <v>14</v>
      </c>
      <c r="L2215" s="4" t="s">
        <v>14</v>
      </c>
      <c r="M2215" s="41" t="s">
        <v>92</v>
      </c>
      <c r="N2215" s="4" t="s">
        <v>5</v>
      </c>
      <c r="O2215" s="4" t="s">
        <v>14</v>
      </c>
      <c r="P2215" s="41" t="s">
        <v>93</v>
      </c>
      <c r="Q2215" s="4" t="s">
        <v>14</v>
      </c>
      <c r="R2215" s="4" t="s">
        <v>9</v>
      </c>
      <c r="S2215" s="4" t="s">
        <v>14</v>
      </c>
      <c r="T2215" s="4" t="s">
        <v>14</v>
      </c>
      <c r="U2215" s="4" t="s">
        <v>14</v>
      </c>
      <c r="V2215" s="41" t="s">
        <v>92</v>
      </c>
      <c r="W2215" s="4" t="s">
        <v>5</v>
      </c>
      <c r="X2215" s="4" t="s">
        <v>14</v>
      </c>
      <c r="Y2215" s="41" t="s">
        <v>93</v>
      </c>
      <c r="Z2215" s="4" t="s">
        <v>14</v>
      </c>
      <c r="AA2215" s="4" t="s">
        <v>9</v>
      </c>
      <c r="AB2215" s="4" t="s">
        <v>14</v>
      </c>
      <c r="AC2215" s="4" t="s">
        <v>14</v>
      </c>
      <c r="AD2215" s="4" t="s">
        <v>14</v>
      </c>
      <c r="AE2215" s="4" t="s">
        <v>21</v>
      </c>
    </row>
    <row r="2216" spans="1:6">
      <c r="A2216" t="n">
        <v>16823</v>
      </c>
      <c r="B2216" s="11" t="n">
        <v>5</v>
      </c>
      <c r="C2216" s="7" t="n">
        <v>28</v>
      </c>
      <c r="D2216" s="41" t="s">
        <v>3</v>
      </c>
      <c r="E2216" s="42" t="n">
        <v>47</v>
      </c>
      <c r="F2216" s="7" t="n">
        <v>61456</v>
      </c>
      <c r="G2216" s="7" t="n">
        <v>2</v>
      </c>
      <c r="H2216" s="7" t="n">
        <v>0</v>
      </c>
      <c r="I2216" s="7" t="s">
        <v>94</v>
      </c>
      <c r="J2216" s="41" t="s">
        <v>3</v>
      </c>
      <c r="K2216" s="7" t="n">
        <v>8</v>
      </c>
      <c r="L2216" s="7" t="n">
        <v>28</v>
      </c>
      <c r="M2216" s="41" t="s">
        <v>3</v>
      </c>
      <c r="N2216" s="16" t="n">
        <v>74</v>
      </c>
      <c r="O2216" s="7" t="n">
        <v>65</v>
      </c>
      <c r="P2216" s="41" t="s">
        <v>3</v>
      </c>
      <c r="Q2216" s="7" t="n">
        <v>0</v>
      </c>
      <c r="R2216" s="7" t="n">
        <v>1</v>
      </c>
      <c r="S2216" s="7" t="n">
        <v>3</v>
      </c>
      <c r="T2216" s="7" t="n">
        <v>9</v>
      </c>
      <c r="U2216" s="7" t="n">
        <v>28</v>
      </c>
      <c r="V2216" s="41" t="s">
        <v>3</v>
      </c>
      <c r="W2216" s="16" t="n">
        <v>74</v>
      </c>
      <c r="X2216" s="7" t="n">
        <v>65</v>
      </c>
      <c r="Y2216" s="41" t="s">
        <v>3</v>
      </c>
      <c r="Z2216" s="7" t="n">
        <v>0</v>
      </c>
      <c r="AA2216" s="7" t="n">
        <v>2</v>
      </c>
      <c r="AB2216" s="7" t="n">
        <v>3</v>
      </c>
      <c r="AC2216" s="7" t="n">
        <v>9</v>
      </c>
      <c r="AD2216" s="7" t="n">
        <v>1</v>
      </c>
      <c r="AE2216" s="12" t="n">
        <f t="normal" ca="1">A2220</f>
        <v>0</v>
      </c>
    </row>
    <row r="2217" spans="1:6">
      <c r="A2217" t="s">
        <v>4</v>
      </c>
      <c r="B2217" s="4" t="s">
        <v>5</v>
      </c>
      <c r="C2217" s="4" t="s">
        <v>10</v>
      </c>
      <c r="D2217" s="4" t="s">
        <v>14</v>
      </c>
      <c r="E2217" s="4" t="s">
        <v>14</v>
      </c>
      <c r="F2217" s="4" t="s">
        <v>6</v>
      </c>
    </row>
    <row r="2218" spans="1:6">
      <c r="A2218" t="n">
        <v>16871</v>
      </c>
      <c r="B2218" s="42" t="n">
        <v>47</v>
      </c>
      <c r="C2218" s="7" t="n">
        <v>61456</v>
      </c>
      <c r="D2218" s="7" t="n">
        <v>0</v>
      </c>
      <c r="E2218" s="7" t="n">
        <v>0</v>
      </c>
      <c r="F2218" s="7" t="s">
        <v>95</v>
      </c>
    </row>
    <row r="2219" spans="1:6">
      <c r="A2219" t="s">
        <v>4</v>
      </c>
      <c r="B2219" s="4" t="s">
        <v>5</v>
      </c>
      <c r="C2219" s="4" t="s">
        <v>14</v>
      </c>
      <c r="D2219" s="4" t="s">
        <v>10</v>
      </c>
      <c r="E2219" s="4" t="s">
        <v>20</v>
      </c>
    </row>
    <row r="2220" spans="1:6">
      <c r="A2220" t="n">
        <v>16884</v>
      </c>
      <c r="B2220" s="28" t="n">
        <v>58</v>
      </c>
      <c r="C2220" s="7" t="n">
        <v>0</v>
      </c>
      <c r="D2220" s="7" t="n">
        <v>300</v>
      </c>
      <c r="E2220" s="7" t="n">
        <v>1</v>
      </c>
    </row>
    <row r="2221" spans="1:6">
      <c r="A2221" t="s">
        <v>4</v>
      </c>
      <c r="B2221" s="4" t="s">
        <v>5</v>
      </c>
      <c r="C2221" s="4" t="s">
        <v>14</v>
      </c>
      <c r="D2221" s="4" t="s">
        <v>10</v>
      </c>
    </row>
    <row r="2222" spans="1:6">
      <c r="A2222" t="n">
        <v>16892</v>
      </c>
      <c r="B2222" s="28" t="n">
        <v>58</v>
      </c>
      <c r="C2222" s="7" t="n">
        <v>255</v>
      </c>
      <c r="D2222" s="7" t="n">
        <v>0</v>
      </c>
    </row>
    <row r="2223" spans="1:6">
      <c r="A2223" t="s">
        <v>4</v>
      </c>
      <c r="B2223" s="4" t="s">
        <v>5</v>
      </c>
      <c r="C2223" s="4" t="s">
        <v>14</v>
      </c>
      <c r="D2223" s="4" t="s">
        <v>14</v>
      </c>
      <c r="E2223" s="4" t="s">
        <v>14</v>
      </c>
      <c r="F2223" s="4" t="s">
        <v>14</v>
      </c>
    </row>
    <row r="2224" spans="1:6">
      <c r="A2224" t="n">
        <v>16896</v>
      </c>
      <c r="B2224" s="30" t="n">
        <v>14</v>
      </c>
      <c r="C2224" s="7" t="n">
        <v>0</v>
      </c>
      <c r="D2224" s="7" t="n">
        <v>0</v>
      </c>
      <c r="E2224" s="7" t="n">
        <v>0</v>
      </c>
      <c r="F2224" s="7" t="n">
        <v>64</v>
      </c>
    </row>
    <row r="2225" spans="1:31">
      <c r="A2225" t="s">
        <v>4</v>
      </c>
      <c r="B2225" s="4" t="s">
        <v>5</v>
      </c>
      <c r="C2225" s="4" t="s">
        <v>14</v>
      </c>
      <c r="D2225" s="4" t="s">
        <v>10</v>
      </c>
    </row>
    <row r="2226" spans="1:31">
      <c r="A2226" t="n">
        <v>16901</v>
      </c>
      <c r="B2226" s="24" t="n">
        <v>22</v>
      </c>
      <c r="C2226" s="7" t="n">
        <v>0</v>
      </c>
      <c r="D2226" s="7" t="n">
        <v>16447</v>
      </c>
    </row>
    <row r="2227" spans="1:31">
      <c r="A2227" t="s">
        <v>4</v>
      </c>
      <c r="B2227" s="4" t="s">
        <v>5</v>
      </c>
      <c r="C2227" s="4" t="s">
        <v>14</v>
      </c>
      <c r="D2227" s="4" t="s">
        <v>10</v>
      </c>
    </row>
    <row r="2228" spans="1:31">
      <c r="A2228" t="n">
        <v>16905</v>
      </c>
      <c r="B2228" s="28" t="n">
        <v>58</v>
      </c>
      <c r="C2228" s="7" t="n">
        <v>5</v>
      </c>
      <c r="D2228" s="7" t="n">
        <v>300</v>
      </c>
    </row>
    <row r="2229" spans="1:31">
      <c r="A2229" t="s">
        <v>4</v>
      </c>
      <c r="B2229" s="4" t="s">
        <v>5</v>
      </c>
      <c r="C2229" s="4" t="s">
        <v>20</v>
      </c>
      <c r="D2229" s="4" t="s">
        <v>10</v>
      </c>
    </row>
    <row r="2230" spans="1:31">
      <c r="A2230" t="n">
        <v>16909</v>
      </c>
      <c r="B2230" s="43" t="n">
        <v>103</v>
      </c>
      <c r="C2230" s="7" t="n">
        <v>0</v>
      </c>
      <c r="D2230" s="7" t="n">
        <v>300</v>
      </c>
    </row>
    <row r="2231" spans="1:31">
      <c r="A2231" t="s">
        <v>4</v>
      </c>
      <c r="B2231" s="4" t="s">
        <v>5</v>
      </c>
      <c r="C2231" s="4" t="s">
        <v>14</v>
      </c>
    </row>
    <row r="2232" spans="1:31">
      <c r="A2232" t="n">
        <v>16916</v>
      </c>
      <c r="B2232" s="31" t="n">
        <v>64</v>
      </c>
      <c r="C2232" s="7" t="n">
        <v>7</v>
      </c>
    </row>
    <row r="2233" spans="1:31">
      <c r="A2233" t="s">
        <v>4</v>
      </c>
      <c r="B2233" s="4" t="s">
        <v>5</v>
      </c>
      <c r="C2233" s="4" t="s">
        <v>14</v>
      </c>
      <c r="D2233" s="4" t="s">
        <v>10</v>
      </c>
    </row>
    <row r="2234" spans="1:31">
      <c r="A2234" t="n">
        <v>16918</v>
      </c>
      <c r="B2234" s="44" t="n">
        <v>72</v>
      </c>
      <c r="C2234" s="7" t="n">
        <v>5</v>
      </c>
      <c r="D2234" s="7" t="n">
        <v>0</v>
      </c>
    </row>
    <row r="2235" spans="1:31">
      <c r="A2235" t="s">
        <v>4</v>
      </c>
      <c r="B2235" s="4" t="s">
        <v>5</v>
      </c>
      <c r="C2235" s="4" t="s">
        <v>14</v>
      </c>
      <c r="D2235" s="41" t="s">
        <v>92</v>
      </c>
      <c r="E2235" s="4" t="s">
        <v>5</v>
      </c>
      <c r="F2235" s="4" t="s">
        <v>14</v>
      </c>
      <c r="G2235" s="4" t="s">
        <v>10</v>
      </c>
      <c r="H2235" s="41" t="s">
        <v>93</v>
      </c>
      <c r="I2235" s="4" t="s">
        <v>14</v>
      </c>
      <c r="J2235" s="4" t="s">
        <v>9</v>
      </c>
      <c r="K2235" s="4" t="s">
        <v>14</v>
      </c>
      <c r="L2235" s="4" t="s">
        <v>14</v>
      </c>
      <c r="M2235" s="4" t="s">
        <v>21</v>
      </c>
    </row>
    <row r="2236" spans="1:31">
      <c r="A2236" t="n">
        <v>16922</v>
      </c>
      <c r="B2236" s="11" t="n">
        <v>5</v>
      </c>
      <c r="C2236" s="7" t="n">
        <v>28</v>
      </c>
      <c r="D2236" s="41" t="s">
        <v>3</v>
      </c>
      <c r="E2236" s="9" t="n">
        <v>162</v>
      </c>
      <c r="F2236" s="7" t="n">
        <v>4</v>
      </c>
      <c r="G2236" s="7" t="n">
        <v>16447</v>
      </c>
      <c r="H2236" s="41" t="s">
        <v>3</v>
      </c>
      <c r="I2236" s="7" t="n">
        <v>0</v>
      </c>
      <c r="J2236" s="7" t="n">
        <v>1</v>
      </c>
      <c r="K2236" s="7" t="n">
        <v>2</v>
      </c>
      <c r="L2236" s="7" t="n">
        <v>1</v>
      </c>
      <c r="M2236" s="12" t="n">
        <f t="normal" ca="1">A2242</f>
        <v>0</v>
      </c>
    </row>
    <row r="2237" spans="1:31">
      <c r="A2237" t="s">
        <v>4</v>
      </c>
      <c r="B2237" s="4" t="s">
        <v>5</v>
      </c>
      <c r="C2237" s="4" t="s">
        <v>14</v>
      </c>
      <c r="D2237" s="4" t="s">
        <v>6</v>
      </c>
    </row>
    <row r="2238" spans="1:31">
      <c r="A2238" t="n">
        <v>16939</v>
      </c>
      <c r="B2238" s="8" t="n">
        <v>2</v>
      </c>
      <c r="C2238" s="7" t="n">
        <v>10</v>
      </c>
      <c r="D2238" s="7" t="s">
        <v>96</v>
      </c>
    </row>
    <row r="2239" spans="1:31">
      <c r="A2239" t="s">
        <v>4</v>
      </c>
      <c r="B2239" s="4" t="s">
        <v>5</v>
      </c>
      <c r="C2239" s="4" t="s">
        <v>10</v>
      </c>
    </row>
    <row r="2240" spans="1:31">
      <c r="A2240" t="n">
        <v>16956</v>
      </c>
      <c r="B2240" s="26" t="n">
        <v>16</v>
      </c>
      <c r="C2240" s="7" t="n">
        <v>0</v>
      </c>
    </row>
    <row r="2241" spans="1:13">
      <c r="A2241" t="s">
        <v>4</v>
      </c>
      <c r="B2241" s="4" t="s">
        <v>5</v>
      </c>
      <c r="C2241" s="4" t="s">
        <v>14</v>
      </c>
      <c r="D2241" s="4" t="s">
        <v>10</v>
      </c>
      <c r="E2241" s="4" t="s">
        <v>10</v>
      </c>
      <c r="F2241" s="4" t="s">
        <v>10</v>
      </c>
      <c r="G2241" s="4" t="s">
        <v>10</v>
      </c>
      <c r="H2241" s="4" t="s">
        <v>10</v>
      </c>
      <c r="I2241" s="4" t="s">
        <v>10</v>
      </c>
      <c r="J2241" s="4" t="s">
        <v>10</v>
      </c>
      <c r="K2241" s="4" t="s">
        <v>10</v>
      </c>
      <c r="L2241" s="4" t="s">
        <v>10</v>
      </c>
      <c r="M2241" s="4" t="s">
        <v>10</v>
      </c>
      <c r="N2241" s="4" t="s">
        <v>9</v>
      </c>
      <c r="O2241" s="4" t="s">
        <v>9</v>
      </c>
      <c r="P2241" s="4" t="s">
        <v>9</v>
      </c>
      <c r="Q2241" s="4" t="s">
        <v>9</v>
      </c>
      <c r="R2241" s="4" t="s">
        <v>14</v>
      </c>
      <c r="S2241" s="4" t="s">
        <v>6</v>
      </c>
    </row>
    <row r="2242" spans="1:13">
      <c r="A2242" t="n">
        <v>16959</v>
      </c>
      <c r="B2242" s="64" t="n">
        <v>75</v>
      </c>
      <c r="C2242" s="7" t="n">
        <v>0</v>
      </c>
      <c r="D2242" s="7" t="n">
        <v>0</v>
      </c>
      <c r="E2242" s="7" t="n">
        <v>0</v>
      </c>
      <c r="F2242" s="7" t="n">
        <v>1024</v>
      </c>
      <c r="G2242" s="7" t="n">
        <v>720</v>
      </c>
      <c r="H2242" s="7" t="n">
        <v>0</v>
      </c>
      <c r="I2242" s="7" t="n">
        <v>0</v>
      </c>
      <c r="J2242" s="7" t="n">
        <v>0</v>
      </c>
      <c r="K2242" s="7" t="n">
        <v>0</v>
      </c>
      <c r="L2242" s="7" t="n">
        <v>1024</v>
      </c>
      <c r="M2242" s="7" t="n">
        <v>720</v>
      </c>
      <c r="N2242" s="7" t="n">
        <v>1065353216</v>
      </c>
      <c r="O2242" s="7" t="n">
        <v>1065353216</v>
      </c>
      <c r="P2242" s="7" t="n">
        <v>1065353216</v>
      </c>
      <c r="Q2242" s="7" t="n">
        <v>0</v>
      </c>
      <c r="R2242" s="7" t="n">
        <v>1</v>
      </c>
      <c r="S2242" s="7" t="s">
        <v>239</v>
      </c>
    </row>
    <row r="2243" spans="1:13">
      <c r="A2243" t="s">
        <v>4</v>
      </c>
      <c r="B2243" s="4" t="s">
        <v>5</v>
      </c>
      <c r="C2243" s="4" t="s">
        <v>14</v>
      </c>
      <c r="D2243" s="4" t="s">
        <v>14</v>
      </c>
      <c r="E2243" s="4" t="s">
        <v>14</v>
      </c>
      <c r="F2243" s="4" t="s">
        <v>20</v>
      </c>
      <c r="G2243" s="4" t="s">
        <v>20</v>
      </c>
      <c r="H2243" s="4" t="s">
        <v>20</v>
      </c>
      <c r="I2243" s="4" t="s">
        <v>20</v>
      </c>
      <c r="J2243" s="4" t="s">
        <v>20</v>
      </c>
    </row>
    <row r="2244" spans="1:13">
      <c r="A2244" t="n">
        <v>17007</v>
      </c>
      <c r="B2244" s="65" t="n">
        <v>76</v>
      </c>
      <c r="C2244" s="7" t="n">
        <v>0</v>
      </c>
      <c r="D2244" s="7" t="n">
        <v>9</v>
      </c>
      <c r="E2244" s="7" t="n">
        <v>2</v>
      </c>
      <c r="F2244" s="7" t="n">
        <v>0</v>
      </c>
      <c r="G2244" s="7" t="n">
        <v>0</v>
      </c>
      <c r="H2244" s="7" t="n">
        <v>0</v>
      </c>
      <c r="I2244" s="7" t="n">
        <v>0</v>
      </c>
      <c r="J2244" s="7" t="n">
        <v>0</v>
      </c>
    </row>
    <row r="2245" spans="1:13">
      <c r="A2245" t="s">
        <v>4</v>
      </c>
      <c r="B2245" s="4" t="s">
        <v>5</v>
      </c>
      <c r="C2245" s="4" t="s">
        <v>14</v>
      </c>
      <c r="D2245" s="4" t="s">
        <v>10</v>
      </c>
      <c r="E2245" s="4" t="s">
        <v>14</v>
      </c>
      <c r="F2245" s="4" t="s">
        <v>6</v>
      </c>
    </row>
    <row r="2246" spans="1:13">
      <c r="A2246" t="n">
        <v>17031</v>
      </c>
      <c r="B2246" s="10" t="n">
        <v>39</v>
      </c>
      <c r="C2246" s="7" t="n">
        <v>10</v>
      </c>
      <c r="D2246" s="7" t="n">
        <v>65533</v>
      </c>
      <c r="E2246" s="7" t="n">
        <v>201</v>
      </c>
      <c r="F2246" s="7" t="s">
        <v>240</v>
      </c>
    </row>
    <row r="2247" spans="1:13">
      <c r="A2247" t="s">
        <v>4</v>
      </c>
      <c r="B2247" s="4" t="s">
        <v>5</v>
      </c>
      <c r="C2247" s="4" t="s">
        <v>14</v>
      </c>
      <c r="D2247" s="4" t="s">
        <v>10</v>
      </c>
      <c r="E2247" s="4" t="s">
        <v>14</v>
      </c>
      <c r="F2247" s="4" t="s">
        <v>6</v>
      </c>
    </row>
    <row r="2248" spans="1:13">
      <c r="A2248" t="n">
        <v>17055</v>
      </c>
      <c r="B2248" s="10" t="n">
        <v>39</v>
      </c>
      <c r="C2248" s="7" t="n">
        <v>10</v>
      </c>
      <c r="D2248" s="7" t="n">
        <v>65533</v>
      </c>
      <c r="E2248" s="7" t="n">
        <v>202</v>
      </c>
      <c r="F2248" s="7" t="s">
        <v>241</v>
      </c>
    </row>
    <row r="2249" spans="1:13">
      <c r="A2249" t="s">
        <v>4</v>
      </c>
      <c r="B2249" s="4" t="s">
        <v>5</v>
      </c>
      <c r="C2249" s="4" t="s">
        <v>14</v>
      </c>
      <c r="D2249" s="4" t="s">
        <v>10</v>
      </c>
      <c r="E2249" s="4" t="s">
        <v>14</v>
      </c>
      <c r="F2249" s="4" t="s">
        <v>6</v>
      </c>
    </row>
    <row r="2250" spans="1:13">
      <c r="A2250" t="n">
        <v>17079</v>
      </c>
      <c r="B2250" s="10" t="n">
        <v>39</v>
      </c>
      <c r="C2250" s="7" t="n">
        <v>10</v>
      </c>
      <c r="D2250" s="7" t="n">
        <v>65533</v>
      </c>
      <c r="E2250" s="7" t="n">
        <v>204</v>
      </c>
      <c r="F2250" s="7" t="s">
        <v>242</v>
      </c>
    </row>
    <row r="2251" spans="1:13">
      <c r="A2251" t="s">
        <v>4</v>
      </c>
      <c r="B2251" s="4" t="s">
        <v>5</v>
      </c>
      <c r="C2251" s="4" t="s">
        <v>14</v>
      </c>
      <c r="D2251" s="4" t="s">
        <v>10</v>
      </c>
      <c r="E2251" s="4" t="s">
        <v>14</v>
      </c>
      <c r="F2251" s="4" t="s">
        <v>6</v>
      </c>
    </row>
    <row r="2252" spans="1:13">
      <c r="A2252" t="n">
        <v>17103</v>
      </c>
      <c r="B2252" s="10" t="n">
        <v>39</v>
      </c>
      <c r="C2252" s="7" t="n">
        <v>10</v>
      </c>
      <c r="D2252" s="7" t="n">
        <v>65533</v>
      </c>
      <c r="E2252" s="7" t="n">
        <v>205</v>
      </c>
      <c r="F2252" s="7" t="s">
        <v>243</v>
      </c>
    </row>
    <row r="2253" spans="1:13">
      <c r="A2253" t="s">
        <v>4</v>
      </c>
      <c r="B2253" s="4" t="s">
        <v>5</v>
      </c>
      <c r="C2253" s="4" t="s">
        <v>14</v>
      </c>
      <c r="D2253" s="4" t="s">
        <v>10</v>
      </c>
      <c r="E2253" s="4" t="s">
        <v>14</v>
      </c>
      <c r="F2253" s="4" t="s">
        <v>6</v>
      </c>
    </row>
    <row r="2254" spans="1:13">
      <c r="A2254" t="n">
        <v>17127</v>
      </c>
      <c r="B2254" s="10" t="n">
        <v>39</v>
      </c>
      <c r="C2254" s="7" t="n">
        <v>10</v>
      </c>
      <c r="D2254" s="7" t="n">
        <v>65533</v>
      </c>
      <c r="E2254" s="7" t="n">
        <v>206</v>
      </c>
      <c r="F2254" s="7" t="s">
        <v>244</v>
      </c>
    </row>
    <row r="2255" spans="1:13">
      <c r="A2255" t="s">
        <v>4</v>
      </c>
      <c r="B2255" s="4" t="s">
        <v>5</v>
      </c>
      <c r="C2255" s="4" t="s">
        <v>14</v>
      </c>
      <c r="D2255" s="4" t="s">
        <v>10</v>
      </c>
      <c r="E2255" s="4" t="s">
        <v>14</v>
      </c>
      <c r="F2255" s="4" t="s">
        <v>6</v>
      </c>
    </row>
    <row r="2256" spans="1:13">
      <c r="A2256" t="n">
        <v>17151</v>
      </c>
      <c r="B2256" s="10" t="n">
        <v>39</v>
      </c>
      <c r="C2256" s="7" t="n">
        <v>10</v>
      </c>
      <c r="D2256" s="7" t="n">
        <v>65533</v>
      </c>
      <c r="E2256" s="7" t="n">
        <v>207</v>
      </c>
      <c r="F2256" s="7" t="s">
        <v>245</v>
      </c>
    </row>
    <row r="2257" spans="1:19">
      <c r="A2257" t="s">
        <v>4</v>
      </c>
      <c r="B2257" s="4" t="s">
        <v>5</v>
      </c>
      <c r="C2257" s="4" t="s">
        <v>14</v>
      </c>
      <c r="D2257" s="4" t="s">
        <v>10</v>
      </c>
      <c r="E2257" s="4" t="s">
        <v>14</v>
      </c>
      <c r="F2257" s="4" t="s">
        <v>6</v>
      </c>
    </row>
    <row r="2258" spans="1:19">
      <c r="A2258" t="n">
        <v>17175</v>
      </c>
      <c r="B2258" s="10" t="n">
        <v>39</v>
      </c>
      <c r="C2258" s="7" t="n">
        <v>10</v>
      </c>
      <c r="D2258" s="7" t="n">
        <v>65533</v>
      </c>
      <c r="E2258" s="7" t="n">
        <v>208</v>
      </c>
      <c r="F2258" s="7" t="s">
        <v>246</v>
      </c>
    </row>
    <row r="2259" spans="1:19">
      <c r="A2259" t="s">
        <v>4</v>
      </c>
      <c r="B2259" s="4" t="s">
        <v>5</v>
      </c>
      <c r="C2259" s="4" t="s">
        <v>14</v>
      </c>
      <c r="D2259" s="4" t="s">
        <v>10</v>
      </c>
      <c r="E2259" s="4" t="s">
        <v>14</v>
      </c>
      <c r="F2259" s="4" t="s">
        <v>6</v>
      </c>
    </row>
    <row r="2260" spans="1:19">
      <c r="A2260" t="n">
        <v>17199</v>
      </c>
      <c r="B2260" s="10" t="n">
        <v>39</v>
      </c>
      <c r="C2260" s="7" t="n">
        <v>10</v>
      </c>
      <c r="D2260" s="7" t="n">
        <v>65533</v>
      </c>
      <c r="E2260" s="7" t="n">
        <v>203</v>
      </c>
      <c r="F2260" s="7" t="s">
        <v>247</v>
      </c>
    </row>
    <row r="2261" spans="1:19">
      <c r="A2261" t="s">
        <v>4</v>
      </c>
      <c r="B2261" s="4" t="s">
        <v>5</v>
      </c>
      <c r="C2261" s="4" t="s">
        <v>14</v>
      </c>
      <c r="D2261" s="4" t="s">
        <v>10</v>
      </c>
      <c r="E2261" s="4" t="s">
        <v>14</v>
      </c>
      <c r="F2261" s="4" t="s">
        <v>6</v>
      </c>
    </row>
    <row r="2262" spans="1:19">
      <c r="A2262" t="n">
        <v>17223</v>
      </c>
      <c r="B2262" s="10" t="n">
        <v>39</v>
      </c>
      <c r="C2262" s="7" t="n">
        <v>10</v>
      </c>
      <c r="D2262" s="7" t="n">
        <v>65533</v>
      </c>
      <c r="E2262" s="7" t="n">
        <v>209</v>
      </c>
      <c r="F2262" s="7" t="s">
        <v>248</v>
      </c>
    </row>
    <row r="2263" spans="1:19">
      <c r="A2263" t="s">
        <v>4</v>
      </c>
      <c r="B2263" s="4" t="s">
        <v>5</v>
      </c>
      <c r="C2263" s="4" t="s">
        <v>14</v>
      </c>
      <c r="D2263" s="4" t="s">
        <v>10</v>
      </c>
      <c r="E2263" s="4" t="s">
        <v>14</v>
      </c>
      <c r="F2263" s="4" t="s">
        <v>6</v>
      </c>
    </row>
    <row r="2264" spans="1:19">
      <c r="A2264" t="n">
        <v>17247</v>
      </c>
      <c r="B2264" s="10" t="n">
        <v>39</v>
      </c>
      <c r="C2264" s="7" t="n">
        <v>10</v>
      </c>
      <c r="D2264" s="7" t="n">
        <v>65533</v>
      </c>
      <c r="E2264" s="7" t="n">
        <v>210</v>
      </c>
      <c r="F2264" s="7" t="s">
        <v>249</v>
      </c>
    </row>
    <row r="2265" spans="1:19">
      <c r="A2265" t="s">
        <v>4</v>
      </c>
      <c r="B2265" s="4" t="s">
        <v>5</v>
      </c>
      <c r="C2265" s="4" t="s">
        <v>14</v>
      </c>
      <c r="D2265" s="4" t="s">
        <v>10</v>
      </c>
      <c r="E2265" s="4" t="s">
        <v>14</v>
      </c>
      <c r="F2265" s="4" t="s">
        <v>6</v>
      </c>
    </row>
    <row r="2266" spans="1:19">
      <c r="A2266" t="n">
        <v>17271</v>
      </c>
      <c r="B2266" s="10" t="n">
        <v>39</v>
      </c>
      <c r="C2266" s="7" t="n">
        <v>10</v>
      </c>
      <c r="D2266" s="7" t="n">
        <v>65533</v>
      </c>
      <c r="E2266" s="7" t="n">
        <v>211</v>
      </c>
      <c r="F2266" s="7" t="s">
        <v>250</v>
      </c>
    </row>
    <row r="2267" spans="1:19">
      <c r="A2267" t="s">
        <v>4</v>
      </c>
      <c r="B2267" s="4" t="s">
        <v>5</v>
      </c>
      <c r="C2267" s="4" t="s">
        <v>14</v>
      </c>
      <c r="D2267" s="4" t="s">
        <v>10</v>
      </c>
      <c r="E2267" s="4" t="s">
        <v>14</v>
      </c>
      <c r="F2267" s="4" t="s">
        <v>6</v>
      </c>
    </row>
    <row r="2268" spans="1:19">
      <c r="A2268" t="n">
        <v>17295</v>
      </c>
      <c r="B2268" s="10" t="n">
        <v>39</v>
      </c>
      <c r="C2268" s="7" t="n">
        <v>10</v>
      </c>
      <c r="D2268" s="7" t="n">
        <v>65533</v>
      </c>
      <c r="E2268" s="7" t="n">
        <v>212</v>
      </c>
      <c r="F2268" s="7" t="s">
        <v>251</v>
      </c>
    </row>
    <row r="2269" spans="1:19">
      <c r="A2269" t="s">
        <v>4</v>
      </c>
      <c r="B2269" s="4" t="s">
        <v>5</v>
      </c>
      <c r="C2269" s="4" t="s">
        <v>14</v>
      </c>
      <c r="D2269" s="4" t="s">
        <v>10</v>
      </c>
      <c r="E2269" s="4" t="s">
        <v>14</v>
      </c>
      <c r="F2269" s="4" t="s">
        <v>6</v>
      </c>
    </row>
    <row r="2270" spans="1:19">
      <c r="A2270" t="n">
        <v>17319</v>
      </c>
      <c r="B2270" s="10" t="n">
        <v>39</v>
      </c>
      <c r="C2270" s="7" t="n">
        <v>10</v>
      </c>
      <c r="D2270" s="7" t="n">
        <v>65533</v>
      </c>
      <c r="E2270" s="7" t="n">
        <v>213</v>
      </c>
      <c r="F2270" s="7" t="s">
        <v>252</v>
      </c>
    </row>
    <row r="2271" spans="1:19">
      <c r="A2271" t="s">
        <v>4</v>
      </c>
      <c r="B2271" s="4" t="s">
        <v>5</v>
      </c>
      <c r="C2271" s="4" t="s">
        <v>14</v>
      </c>
      <c r="D2271" s="4" t="s">
        <v>10</v>
      </c>
      <c r="E2271" s="4" t="s">
        <v>14</v>
      </c>
      <c r="F2271" s="4" t="s">
        <v>6</v>
      </c>
    </row>
    <row r="2272" spans="1:19">
      <c r="A2272" t="n">
        <v>17343</v>
      </c>
      <c r="B2272" s="10" t="n">
        <v>39</v>
      </c>
      <c r="C2272" s="7" t="n">
        <v>10</v>
      </c>
      <c r="D2272" s="7" t="n">
        <v>65533</v>
      </c>
      <c r="E2272" s="7" t="n">
        <v>214</v>
      </c>
      <c r="F2272" s="7" t="s">
        <v>253</v>
      </c>
    </row>
    <row r="2273" spans="1:6">
      <c r="A2273" t="s">
        <v>4</v>
      </c>
      <c r="B2273" s="4" t="s">
        <v>5</v>
      </c>
      <c r="C2273" s="4" t="s">
        <v>14</v>
      </c>
      <c r="D2273" s="4" t="s">
        <v>10</v>
      </c>
      <c r="E2273" s="4" t="s">
        <v>14</v>
      </c>
      <c r="F2273" s="4" t="s">
        <v>6</v>
      </c>
    </row>
    <row r="2274" spans="1:6">
      <c r="A2274" t="n">
        <v>17367</v>
      </c>
      <c r="B2274" s="10" t="n">
        <v>39</v>
      </c>
      <c r="C2274" s="7" t="n">
        <v>10</v>
      </c>
      <c r="D2274" s="7" t="n">
        <v>65533</v>
      </c>
      <c r="E2274" s="7" t="n">
        <v>215</v>
      </c>
      <c r="F2274" s="7" t="s">
        <v>254</v>
      </c>
    </row>
    <row r="2275" spans="1:6">
      <c r="A2275" t="s">
        <v>4</v>
      </c>
      <c r="B2275" s="4" t="s">
        <v>5</v>
      </c>
      <c r="C2275" s="4" t="s">
        <v>14</v>
      </c>
      <c r="D2275" s="4" t="s">
        <v>10</v>
      </c>
      <c r="E2275" s="4" t="s">
        <v>14</v>
      </c>
      <c r="F2275" s="4" t="s">
        <v>6</v>
      </c>
    </row>
    <row r="2276" spans="1:6">
      <c r="A2276" t="n">
        <v>17391</v>
      </c>
      <c r="B2276" s="10" t="n">
        <v>39</v>
      </c>
      <c r="C2276" s="7" t="n">
        <v>10</v>
      </c>
      <c r="D2276" s="7" t="n">
        <v>65533</v>
      </c>
      <c r="E2276" s="7" t="n">
        <v>216</v>
      </c>
      <c r="F2276" s="7" t="s">
        <v>255</v>
      </c>
    </row>
    <row r="2277" spans="1:6">
      <c r="A2277" t="s">
        <v>4</v>
      </c>
      <c r="B2277" s="4" t="s">
        <v>5</v>
      </c>
      <c r="C2277" s="4" t="s">
        <v>14</v>
      </c>
      <c r="D2277" s="4" t="s">
        <v>10</v>
      </c>
      <c r="E2277" s="4" t="s">
        <v>14</v>
      </c>
      <c r="F2277" s="4" t="s">
        <v>6</v>
      </c>
    </row>
    <row r="2278" spans="1:6">
      <c r="A2278" t="n">
        <v>17415</v>
      </c>
      <c r="B2278" s="10" t="n">
        <v>39</v>
      </c>
      <c r="C2278" s="7" t="n">
        <v>10</v>
      </c>
      <c r="D2278" s="7" t="n">
        <v>65533</v>
      </c>
      <c r="E2278" s="7" t="n">
        <v>217</v>
      </c>
      <c r="F2278" s="7" t="s">
        <v>256</v>
      </c>
    </row>
    <row r="2279" spans="1:6">
      <c r="A2279" t="s">
        <v>4</v>
      </c>
      <c r="B2279" s="4" t="s">
        <v>5</v>
      </c>
      <c r="C2279" s="4" t="s">
        <v>14</v>
      </c>
      <c r="D2279" s="4" t="s">
        <v>10</v>
      </c>
      <c r="E2279" s="4" t="s">
        <v>14</v>
      </c>
      <c r="F2279" s="4" t="s">
        <v>6</v>
      </c>
    </row>
    <row r="2280" spans="1:6">
      <c r="A2280" t="n">
        <v>17439</v>
      </c>
      <c r="B2280" s="10" t="n">
        <v>39</v>
      </c>
      <c r="C2280" s="7" t="n">
        <v>10</v>
      </c>
      <c r="D2280" s="7" t="n">
        <v>65533</v>
      </c>
      <c r="E2280" s="7" t="n">
        <v>218</v>
      </c>
      <c r="F2280" s="7" t="s">
        <v>257</v>
      </c>
    </row>
    <row r="2281" spans="1:6">
      <c r="A2281" t="s">
        <v>4</v>
      </c>
      <c r="B2281" s="4" t="s">
        <v>5</v>
      </c>
      <c r="C2281" s="4" t="s">
        <v>14</v>
      </c>
      <c r="D2281" s="4" t="s">
        <v>10</v>
      </c>
      <c r="E2281" s="4" t="s">
        <v>14</v>
      </c>
      <c r="F2281" s="4" t="s">
        <v>6</v>
      </c>
    </row>
    <row r="2282" spans="1:6">
      <c r="A2282" t="n">
        <v>17463</v>
      </c>
      <c r="B2282" s="10" t="n">
        <v>39</v>
      </c>
      <c r="C2282" s="7" t="n">
        <v>10</v>
      </c>
      <c r="D2282" s="7" t="n">
        <v>65533</v>
      </c>
      <c r="E2282" s="7" t="n">
        <v>219</v>
      </c>
      <c r="F2282" s="7" t="s">
        <v>258</v>
      </c>
    </row>
    <row r="2283" spans="1:6">
      <c r="A2283" t="s">
        <v>4</v>
      </c>
      <c r="B2283" s="4" t="s">
        <v>5</v>
      </c>
      <c r="C2283" s="4" t="s">
        <v>10</v>
      </c>
      <c r="D2283" s="4" t="s">
        <v>6</v>
      </c>
      <c r="E2283" s="4" t="s">
        <v>6</v>
      </c>
      <c r="F2283" s="4" t="s">
        <v>6</v>
      </c>
      <c r="G2283" s="4" t="s">
        <v>14</v>
      </c>
      <c r="H2283" s="4" t="s">
        <v>9</v>
      </c>
      <c r="I2283" s="4" t="s">
        <v>20</v>
      </c>
      <c r="J2283" s="4" t="s">
        <v>20</v>
      </c>
      <c r="K2283" s="4" t="s">
        <v>20</v>
      </c>
      <c r="L2283" s="4" t="s">
        <v>20</v>
      </c>
      <c r="M2283" s="4" t="s">
        <v>20</v>
      </c>
      <c r="N2283" s="4" t="s">
        <v>20</v>
      </c>
      <c r="O2283" s="4" t="s">
        <v>20</v>
      </c>
      <c r="P2283" s="4" t="s">
        <v>6</v>
      </c>
      <c r="Q2283" s="4" t="s">
        <v>6</v>
      </c>
      <c r="R2283" s="4" t="s">
        <v>9</v>
      </c>
      <c r="S2283" s="4" t="s">
        <v>14</v>
      </c>
      <c r="T2283" s="4" t="s">
        <v>9</v>
      </c>
      <c r="U2283" s="4" t="s">
        <v>9</v>
      </c>
      <c r="V2283" s="4" t="s">
        <v>10</v>
      </c>
    </row>
    <row r="2284" spans="1:6">
      <c r="A2284" t="n">
        <v>17487</v>
      </c>
      <c r="B2284" s="45" t="n">
        <v>19</v>
      </c>
      <c r="C2284" s="7" t="n">
        <v>7032</v>
      </c>
      <c r="D2284" s="7" t="s">
        <v>100</v>
      </c>
      <c r="E2284" s="7" t="s">
        <v>101</v>
      </c>
      <c r="F2284" s="7" t="s">
        <v>13</v>
      </c>
      <c r="G2284" s="7" t="n">
        <v>0</v>
      </c>
      <c r="H2284" s="7" t="n">
        <v>1</v>
      </c>
      <c r="I2284" s="7" t="n">
        <v>0.5</v>
      </c>
      <c r="J2284" s="7" t="n">
        <v>-3.90000009536743</v>
      </c>
      <c r="K2284" s="7" t="n">
        <v>-175.300003051758</v>
      </c>
      <c r="L2284" s="7" t="n">
        <v>180</v>
      </c>
      <c r="M2284" s="7" t="n">
        <v>1</v>
      </c>
      <c r="N2284" s="7" t="n">
        <v>1.60000002384186</v>
      </c>
      <c r="O2284" s="7" t="n">
        <v>0.0900000035762787</v>
      </c>
      <c r="P2284" s="7" t="s">
        <v>13</v>
      </c>
      <c r="Q2284" s="7" t="s">
        <v>13</v>
      </c>
      <c r="R2284" s="7" t="n">
        <v>-1</v>
      </c>
      <c r="S2284" s="7" t="n">
        <v>0</v>
      </c>
      <c r="T2284" s="7" t="n">
        <v>0</v>
      </c>
      <c r="U2284" s="7" t="n">
        <v>0</v>
      </c>
      <c r="V2284" s="7" t="n">
        <v>0</v>
      </c>
    </row>
    <row r="2285" spans="1:6">
      <c r="A2285" t="s">
        <v>4</v>
      </c>
      <c r="B2285" s="4" t="s">
        <v>5</v>
      </c>
      <c r="C2285" s="4" t="s">
        <v>10</v>
      </c>
      <c r="D2285" s="4" t="s">
        <v>6</v>
      </c>
      <c r="E2285" s="4" t="s">
        <v>6</v>
      </c>
      <c r="F2285" s="4" t="s">
        <v>6</v>
      </c>
      <c r="G2285" s="4" t="s">
        <v>14</v>
      </c>
      <c r="H2285" s="4" t="s">
        <v>9</v>
      </c>
      <c r="I2285" s="4" t="s">
        <v>20</v>
      </c>
      <c r="J2285" s="4" t="s">
        <v>20</v>
      </c>
      <c r="K2285" s="4" t="s">
        <v>20</v>
      </c>
      <c r="L2285" s="4" t="s">
        <v>20</v>
      </c>
      <c r="M2285" s="4" t="s">
        <v>20</v>
      </c>
      <c r="N2285" s="4" t="s">
        <v>20</v>
      </c>
      <c r="O2285" s="4" t="s">
        <v>20</v>
      </c>
      <c r="P2285" s="4" t="s">
        <v>6</v>
      </c>
      <c r="Q2285" s="4" t="s">
        <v>6</v>
      </c>
      <c r="R2285" s="4" t="s">
        <v>9</v>
      </c>
      <c r="S2285" s="4" t="s">
        <v>14</v>
      </c>
      <c r="T2285" s="4" t="s">
        <v>9</v>
      </c>
      <c r="U2285" s="4" t="s">
        <v>9</v>
      </c>
      <c r="V2285" s="4" t="s">
        <v>10</v>
      </c>
    </row>
    <row r="2286" spans="1:6">
      <c r="A2286" t="n">
        <v>17557</v>
      </c>
      <c r="B2286" s="45" t="n">
        <v>19</v>
      </c>
      <c r="C2286" s="7" t="n">
        <v>27</v>
      </c>
      <c r="D2286" s="7" t="s">
        <v>102</v>
      </c>
      <c r="E2286" s="7" t="s">
        <v>103</v>
      </c>
      <c r="F2286" s="7" t="s">
        <v>13</v>
      </c>
      <c r="G2286" s="7" t="n">
        <v>0</v>
      </c>
      <c r="H2286" s="7" t="n">
        <v>1</v>
      </c>
      <c r="I2286" s="7" t="n">
        <v>0</v>
      </c>
      <c r="J2286" s="7" t="n">
        <v>-3.90000009536743</v>
      </c>
      <c r="K2286" s="7" t="n">
        <v>-188.839996337891</v>
      </c>
      <c r="L2286" s="7" t="n">
        <v>0</v>
      </c>
      <c r="M2286" s="7" t="n">
        <v>1</v>
      </c>
      <c r="N2286" s="7" t="n">
        <v>1.60000002384186</v>
      </c>
      <c r="O2286" s="7" t="n">
        <v>0.0900000035762787</v>
      </c>
      <c r="P2286" s="7" t="s">
        <v>13</v>
      </c>
      <c r="Q2286" s="7" t="s">
        <v>13</v>
      </c>
      <c r="R2286" s="7" t="n">
        <v>-1</v>
      </c>
      <c r="S2286" s="7" t="n">
        <v>0</v>
      </c>
      <c r="T2286" s="7" t="n">
        <v>0</v>
      </c>
      <c r="U2286" s="7" t="n">
        <v>0</v>
      </c>
      <c r="V2286" s="7" t="n">
        <v>0</v>
      </c>
    </row>
    <row r="2287" spans="1:6">
      <c r="A2287" t="s">
        <v>4</v>
      </c>
      <c r="B2287" s="4" t="s">
        <v>5</v>
      </c>
      <c r="C2287" s="4" t="s">
        <v>14</v>
      </c>
      <c r="D2287" s="4" t="s">
        <v>10</v>
      </c>
      <c r="E2287" s="4" t="s">
        <v>6</v>
      </c>
      <c r="F2287" s="4" t="s">
        <v>6</v>
      </c>
      <c r="G2287" s="4" t="s">
        <v>14</v>
      </c>
    </row>
    <row r="2288" spans="1:6">
      <c r="A2288" t="n">
        <v>17627</v>
      </c>
      <c r="B2288" s="17" t="n">
        <v>32</v>
      </c>
      <c r="C2288" s="7" t="n">
        <v>0</v>
      </c>
      <c r="D2288" s="7" t="n">
        <v>27</v>
      </c>
      <c r="E2288" s="7" t="s">
        <v>13</v>
      </c>
      <c r="F2288" s="7" t="s">
        <v>259</v>
      </c>
      <c r="G2288" s="7" t="n">
        <v>0</v>
      </c>
    </row>
    <row r="2289" spans="1:22">
      <c r="A2289" t="s">
        <v>4</v>
      </c>
      <c r="B2289" s="4" t="s">
        <v>5</v>
      </c>
      <c r="C2289" s="4" t="s">
        <v>10</v>
      </c>
      <c r="D2289" s="4" t="s">
        <v>6</v>
      </c>
      <c r="E2289" s="4" t="s">
        <v>6</v>
      </c>
      <c r="F2289" s="4" t="s">
        <v>6</v>
      </c>
      <c r="G2289" s="4" t="s">
        <v>14</v>
      </c>
      <c r="H2289" s="4" t="s">
        <v>9</v>
      </c>
      <c r="I2289" s="4" t="s">
        <v>20</v>
      </c>
      <c r="J2289" s="4" t="s">
        <v>20</v>
      </c>
      <c r="K2289" s="4" t="s">
        <v>20</v>
      </c>
      <c r="L2289" s="4" t="s">
        <v>20</v>
      </c>
      <c r="M2289" s="4" t="s">
        <v>20</v>
      </c>
      <c r="N2289" s="4" t="s">
        <v>20</v>
      </c>
      <c r="O2289" s="4" t="s">
        <v>20</v>
      </c>
      <c r="P2289" s="4" t="s">
        <v>6</v>
      </c>
      <c r="Q2289" s="4" t="s">
        <v>6</v>
      </c>
      <c r="R2289" s="4" t="s">
        <v>9</v>
      </c>
      <c r="S2289" s="4" t="s">
        <v>14</v>
      </c>
      <c r="T2289" s="4" t="s">
        <v>9</v>
      </c>
      <c r="U2289" s="4" t="s">
        <v>9</v>
      </c>
      <c r="V2289" s="4" t="s">
        <v>10</v>
      </c>
    </row>
    <row r="2290" spans="1:22">
      <c r="A2290" t="n">
        <v>17646</v>
      </c>
      <c r="B2290" s="45" t="n">
        <v>19</v>
      </c>
      <c r="C2290" s="7" t="n">
        <v>1000</v>
      </c>
      <c r="D2290" s="7" t="s">
        <v>260</v>
      </c>
      <c r="E2290" s="7" t="s">
        <v>261</v>
      </c>
      <c r="F2290" s="7" t="s">
        <v>13</v>
      </c>
      <c r="G2290" s="7" t="n">
        <v>0</v>
      </c>
      <c r="H2290" s="7" t="n">
        <v>1</v>
      </c>
      <c r="I2290" s="7" t="n">
        <v>0</v>
      </c>
      <c r="J2290" s="7" t="n">
        <v>-3.90000009536743</v>
      </c>
      <c r="K2290" s="7" t="n">
        <v>-188.839996337891</v>
      </c>
      <c r="L2290" s="7" t="n">
        <v>0</v>
      </c>
      <c r="M2290" s="7" t="n">
        <v>1</v>
      </c>
      <c r="N2290" s="7" t="n">
        <v>1.60000002384186</v>
      </c>
      <c r="O2290" s="7" t="n">
        <v>0.0900000035762787</v>
      </c>
      <c r="P2290" s="7" t="s">
        <v>262</v>
      </c>
      <c r="Q2290" s="7" t="s">
        <v>13</v>
      </c>
      <c r="R2290" s="7" t="n">
        <v>-1</v>
      </c>
      <c r="S2290" s="7" t="n">
        <v>0</v>
      </c>
      <c r="T2290" s="7" t="n">
        <v>0</v>
      </c>
      <c r="U2290" s="7" t="n">
        <v>0</v>
      </c>
      <c r="V2290" s="7" t="n">
        <v>0</v>
      </c>
    </row>
    <row r="2291" spans="1:22">
      <c r="A2291" t="s">
        <v>4</v>
      </c>
      <c r="B2291" s="4" t="s">
        <v>5</v>
      </c>
      <c r="C2291" s="4" t="s">
        <v>10</v>
      </c>
      <c r="D2291" s="4" t="s">
        <v>6</v>
      </c>
      <c r="E2291" s="4" t="s">
        <v>6</v>
      </c>
      <c r="F2291" s="4" t="s">
        <v>6</v>
      </c>
      <c r="G2291" s="4" t="s">
        <v>14</v>
      </c>
      <c r="H2291" s="4" t="s">
        <v>9</v>
      </c>
      <c r="I2291" s="4" t="s">
        <v>20</v>
      </c>
      <c r="J2291" s="4" t="s">
        <v>20</v>
      </c>
      <c r="K2291" s="4" t="s">
        <v>20</v>
      </c>
      <c r="L2291" s="4" t="s">
        <v>20</v>
      </c>
      <c r="M2291" s="4" t="s">
        <v>20</v>
      </c>
      <c r="N2291" s="4" t="s">
        <v>20</v>
      </c>
      <c r="O2291" s="4" t="s">
        <v>20</v>
      </c>
      <c r="P2291" s="4" t="s">
        <v>6</v>
      </c>
      <c r="Q2291" s="4" t="s">
        <v>6</v>
      </c>
      <c r="R2291" s="4" t="s">
        <v>9</v>
      </c>
      <c r="S2291" s="4" t="s">
        <v>14</v>
      </c>
      <c r="T2291" s="4" t="s">
        <v>9</v>
      </c>
      <c r="U2291" s="4" t="s">
        <v>9</v>
      </c>
      <c r="V2291" s="4" t="s">
        <v>10</v>
      </c>
    </row>
    <row r="2292" spans="1:22">
      <c r="A2292" t="n">
        <v>17728</v>
      </c>
      <c r="B2292" s="45" t="n">
        <v>19</v>
      </c>
      <c r="C2292" s="7" t="n">
        <v>31</v>
      </c>
      <c r="D2292" s="7" t="s">
        <v>263</v>
      </c>
      <c r="E2292" s="7" t="s">
        <v>264</v>
      </c>
      <c r="F2292" s="7" t="s">
        <v>13</v>
      </c>
      <c r="G2292" s="7" t="n">
        <v>0</v>
      </c>
      <c r="H2292" s="7" t="n">
        <v>1</v>
      </c>
      <c r="I2292" s="7" t="n">
        <v>0</v>
      </c>
      <c r="J2292" s="7" t="n">
        <v>-3.90000009536743</v>
      </c>
      <c r="K2292" s="7" t="n">
        <v>-165.520004272461</v>
      </c>
      <c r="L2292" s="7" t="n">
        <v>180</v>
      </c>
      <c r="M2292" s="7" t="n">
        <v>1</v>
      </c>
      <c r="N2292" s="7" t="n">
        <v>1.60000002384186</v>
      </c>
      <c r="O2292" s="7" t="n">
        <v>0.0900000035762787</v>
      </c>
      <c r="P2292" s="7" t="s">
        <v>13</v>
      </c>
      <c r="Q2292" s="7" t="s">
        <v>13</v>
      </c>
      <c r="R2292" s="7" t="n">
        <v>-1</v>
      </c>
      <c r="S2292" s="7" t="n">
        <v>0</v>
      </c>
      <c r="T2292" s="7" t="n">
        <v>0</v>
      </c>
      <c r="U2292" s="7" t="n">
        <v>0</v>
      </c>
      <c r="V2292" s="7" t="n">
        <v>0</v>
      </c>
    </row>
    <row r="2293" spans="1:22">
      <c r="A2293" t="s">
        <v>4</v>
      </c>
      <c r="B2293" s="4" t="s">
        <v>5</v>
      </c>
      <c r="C2293" s="4" t="s">
        <v>10</v>
      </c>
      <c r="D2293" s="4" t="s">
        <v>10</v>
      </c>
      <c r="E2293" s="4" t="s">
        <v>10</v>
      </c>
    </row>
    <row r="2294" spans="1:22">
      <c r="A2294" t="n">
        <v>17807</v>
      </c>
      <c r="B2294" s="66" t="n">
        <v>61</v>
      </c>
      <c r="C2294" s="7" t="n">
        <v>0</v>
      </c>
      <c r="D2294" s="7" t="n">
        <v>1000</v>
      </c>
      <c r="E2294" s="7" t="n">
        <v>1000</v>
      </c>
    </row>
    <row r="2295" spans="1:22">
      <c r="A2295" t="s">
        <v>4</v>
      </c>
      <c r="B2295" s="4" t="s">
        <v>5</v>
      </c>
      <c r="C2295" s="4" t="s">
        <v>10</v>
      </c>
      <c r="D2295" s="4" t="s">
        <v>10</v>
      </c>
      <c r="E2295" s="4" t="s">
        <v>10</v>
      </c>
    </row>
    <row r="2296" spans="1:22">
      <c r="A2296" t="n">
        <v>17814</v>
      </c>
      <c r="B2296" s="66" t="n">
        <v>61</v>
      </c>
      <c r="C2296" s="7" t="n">
        <v>61491</v>
      </c>
      <c r="D2296" s="7" t="n">
        <v>1000</v>
      </c>
      <c r="E2296" s="7" t="n">
        <v>1000</v>
      </c>
    </row>
    <row r="2297" spans="1:22">
      <c r="A2297" t="s">
        <v>4</v>
      </c>
      <c r="B2297" s="4" t="s">
        <v>5</v>
      </c>
      <c r="C2297" s="4" t="s">
        <v>10</v>
      </c>
      <c r="D2297" s="4" t="s">
        <v>10</v>
      </c>
      <c r="E2297" s="4" t="s">
        <v>10</v>
      </c>
    </row>
    <row r="2298" spans="1:22">
      <c r="A2298" t="n">
        <v>17821</v>
      </c>
      <c r="B2298" s="66" t="n">
        <v>61</v>
      </c>
      <c r="C2298" s="7" t="n">
        <v>61492</v>
      </c>
      <c r="D2298" s="7" t="n">
        <v>1000</v>
      </c>
      <c r="E2298" s="7" t="n">
        <v>1000</v>
      </c>
    </row>
    <row r="2299" spans="1:22">
      <c r="A2299" t="s">
        <v>4</v>
      </c>
      <c r="B2299" s="4" t="s">
        <v>5</v>
      </c>
      <c r="C2299" s="4" t="s">
        <v>10</v>
      </c>
      <c r="D2299" s="4" t="s">
        <v>10</v>
      </c>
      <c r="E2299" s="4" t="s">
        <v>10</v>
      </c>
    </row>
    <row r="2300" spans="1:22">
      <c r="A2300" t="n">
        <v>17828</v>
      </c>
      <c r="B2300" s="66" t="n">
        <v>61</v>
      </c>
      <c r="C2300" s="7" t="n">
        <v>61493</v>
      </c>
      <c r="D2300" s="7" t="n">
        <v>1000</v>
      </c>
      <c r="E2300" s="7" t="n">
        <v>1000</v>
      </c>
    </row>
    <row r="2301" spans="1:22">
      <c r="A2301" t="s">
        <v>4</v>
      </c>
      <c r="B2301" s="4" t="s">
        <v>5</v>
      </c>
      <c r="C2301" s="4" t="s">
        <v>10</v>
      </c>
      <c r="D2301" s="4" t="s">
        <v>10</v>
      </c>
      <c r="E2301" s="4" t="s">
        <v>10</v>
      </c>
    </row>
    <row r="2302" spans="1:22">
      <c r="A2302" t="n">
        <v>17835</v>
      </c>
      <c r="B2302" s="66" t="n">
        <v>61</v>
      </c>
      <c r="C2302" s="7" t="n">
        <v>61494</v>
      </c>
      <c r="D2302" s="7" t="n">
        <v>1000</v>
      </c>
      <c r="E2302" s="7" t="n">
        <v>1000</v>
      </c>
    </row>
    <row r="2303" spans="1:22">
      <c r="A2303" t="s">
        <v>4</v>
      </c>
      <c r="B2303" s="4" t="s">
        <v>5</v>
      </c>
      <c r="C2303" s="4" t="s">
        <v>10</v>
      </c>
      <c r="D2303" s="4" t="s">
        <v>10</v>
      </c>
      <c r="E2303" s="4" t="s">
        <v>10</v>
      </c>
    </row>
    <row r="2304" spans="1:22">
      <c r="A2304" t="n">
        <v>17842</v>
      </c>
      <c r="B2304" s="66" t="n">
        <v>61</v>
      </c>
      <c r="C2304" s="7" t="n">
        <v>61495</v>
      </c>
      <c r="D2304" s="7" t="n">
        <v>1000</v>
      </c>
      <c r="E2304" s="7" t="n">
        <v>1000</v>
      </c>
    </row>
    <row r="2305" spans="1:22">
      <c r="A2305" t="s">
        <v>4</v>
      </c>
      <c r="B2305" s="4" t="s">
        <v>5</v>
      </c>
      <c r="C2305" s="4" t="s">
        <v>10</v>
      </c>
      <c r="D2305" s="4" t="s">
        <v>10</v>
      </c>
      <c r="E2305" s="4" t="s">
        <v>10</v>
      </c>
    </row>
    <row r="2306" spans="1:22">
      <c r="A2306" t="n">
        <v>17849</v>
      </c>
      <c r="B2306" s="66" t="n">
        <v>61</v>
      </c>
      <c r="C2306" s="7" t="n">
        <v>61496</v>
      </c>
      <c r="D2306" s="7" t="n">
        <v>1000</v>
      </c>
      <c r="E2306" s="7" t="n">
        <v>1000</v>
      </c>
    </row>
    <row r="2307" spans="1:22">
      <c r="A2307" t="s">
        <v>4</v>
      </c>
      <c r="B2307" s="4" t="s">
        <v>5</v>
      </c>
      <c r="C2307" s="4" t="s">
        <v>10</v>
      </c>
      <c r="D2307" s="4" t="s">
        <v>14</v>
      </c>
      <c r="E2307" s="4" t="s">
        <v>14</v>
      </c>
      <c r="F2307" s="4" t="s">
        <v>6</v>
      </c>
    </row>
    <row r="2308" spans="1:22">
      <c r="A2308" t="n">
        <v>17856</v>
      </c>
      <c r="B2308" s="23" t="n">
        <v>20</v>
      </c>
      <c r="C2308" s="7" t="n">
        <v>0</v>
      </c>
      <c r="D2308" s="7" t="n">
        <v>3</v>
      </c>
      <c r="E2308" s="7" t="n">
        <v>10</v>
      </c>
      <c r="F2308" s="7" t="s">
        <v>107</v>
      </c>
    </row>
    <row r="2309" spans="1:22">
      <c r="A2309" t="s">
        <v>4</v>
      </c>
      <c r="B2309" s="4" t="s">
        <v>5</v>
      </c>
      <c r="C2309" s="4" t="s">
        <v>10</v>
      </c>
    </row>
    <row r="2310" spans="1:22">
      <c r="A2310" t="n">
        <v>17874</v>
      </c>
      <c r="B2310" s="26" t="n">
        <v>16</v>
      </c>
      <c r="C2310" s="7" t="n">
        <v>0</v>
      </c>
    </row>
    <row r="2311" spans="1:22">
      <c r="A2311" t="s">
        <v>4</v>
      </c>
      <c r="B2311" s="4" t="s">
        <v>5</v>
      </c>
      <c r="C2311" s="4" t="s">
        <v>10</v>
      </c>
      <c r="D2311" s="4" t="s">
        <v>14</v>
      </c>
      <c r="E2311" s="4" t="s">
        <v>14</v>
      </c>
      <c r="F2311" s="4" t="s">
        <v>6</v>
      </c>
    </row>
    <row r="2312" spans="1:22">
      <c r="A2312" t="n">
        <v>17877</v>
      </c>
      <c r="B2312" s="23" t="n">
        <v>20</v>
      </c>
      <c r="C2312" s="7" t="n">
        <v>61491</v>
      </c>
      <c r="D2312" s="7" t="n">
        <v>3</v>
      </c>
      <c r="E2312" s="7" t="n">
        <v>10</v>
      </c>
      <c r="F2312" s="7" t="s">
        <v>107</v>
      </c>
    </row>
    <row r="2313" spans="1:22">
      <c r="A2313" t="s">
        <v>4</v>
      </c>
      <c r="B2313" s="4" t="s">
        <v>5</v>
      </c>
      <c r="C2313" s="4" t="s">
        <v>10</v>
      </c>
    </row>
    <row r="2314" spans="1:22">
      <c r="A2314" t="n">
        <v>17895</v>
      </c>
      <c r="B2314" s="26" t="n">
        <v>16</v>
      </c>
      <c r="C2314" s="7" t="n">
        <v>0</v>
      </c>
    </row>
    <row r="2315" spans="1:22">
      <c r="A2315" t="s">
        <v>4</v>
      </c>
      <c r="B2315" s="4" t="s">
        <v>5</v>
      </c>
      <c r="C2315" s="4" t="s">
        <v>10</v>
      </c>
      <c r="D2315" s="4" t="s">
        <v>14</v>
      </c>
      <c r="E2315" s="4" t="s">
        <v>14</v>
      </c>
      <c r="F2315" s="4" t="s">
        <v>6</v>
      </c>
    </row>
    <row r="2316" spans="1:22">
      <c r="A2316" t="n">
        <v>17898</v>
      </c>
      <c r="B2316" s="23" t="n">
        <v>20</v>
      </c>
      <c r="C2316" s="7" t="n">
        <v>61492</v>
      </c>
      <c r="D2316" s="7" t="n">
        <v>3</v>
      </c>
      <c r="E2316" s="7" t="n">
        <v>10</v>
      </c>
      <c r="F2316" s="7" t="s">
        <v>107</v>
      </c>
    </row>
    <row r="2317" spans="1:22">
      <c r="A2317" t="s">
        <v>4</v>
      </c>
      <c r="B2317" s="4" t="s">
        <v>5</v>
      </c>
      <c r="C2317" s="4" t="s">
        <v>10</v>
      </c>
    </row>
    <row r="2318" spans="1:22">
      <c r="A2318" t="n">
        <v>17916</v>
      </c>
      <c r="B2318" s="26" t="n">
        <v>16</v>
      </c>
      <c r="C2318" s="7" t="n">
        <v>0</v>
      </c>
    </row>
    <row r="2319" spans="1:22">
      <c r="A2319" t="s">
        <v>4</v>
      </c>
      <c r="B2319" s="4" t="s">
        <v>5</v>
      </c>
      <c r="C2319" s="4" t="s">
        <v>10</v>
      </c>
      <c r="D2319" s="4" t="s">
        <v>14</v>
      </c>
      <c r="E2319" s="4" t="s">
        <v>14</v>
      </c>
      <c r="F2319" s="4" t="s">
        <v>6</v>
      </c>
    </row>
    <row r="2320" spans="1:22">
      <c r="A2320" t="n">
        <v>17919</v>
      </c>
      <c r="B2320" s="23" t="n">
        <v>20</v>
      </c>
      <c r="C2320" s="7" t="n">
        <v>61493</v>
      </c>
      <c r="D2320" s="7" t="n">
        <v>3</v>
      </c>
      <c r="E2320" s="7" t="n">
        <v>10</v>
      </c>
      <c r="F2320" s="7" t="s">
        <v>107</v>
      </c>
    </row>
    <row r="2321" spans="1:6">
      <c r="A2321" t="s">
        <v>4</v>
      </c>
      <c r="B2321" s="4" t="s">
        <v>5</v>
      </c>
      <c r="C2321" s="4" t="s">
        <v>10</v>
      </c>
    </row>
    <row r="2322" spans="1:6">
      <c r="A2322" t="n">
        <v>17937</v>
      </c>
      <c r="B2322" s="26" t="n">
        <v>16</v>
      </c>
      <c r="C2322" s="7" t="n">
        <v>0</v>
      </c>
    </row>
    <row r="2323" spans="1:6">
      <c r="A2323" t="s">
        <v>4</v>
      </c>
      <c r="B2323" s="4" t="s">
        <v>5</v>
      </c>
      <c r="C2323" s="4" t="s">
        <v>10</v>
      </c>
      <c r="D2323" s="4" t="s">
        <v>14</v>
      </c>
      <c r="E2323" s="4" t="s">
        <v>14</v>
      </c>
      <c r="F2323" s="4" t="s">
        <v>6</v>
      </c>
    </row>
    <row r="2324" spans="1:6">
      <c r="A2324" t="n">
        <v>17940</v>
      </c>
      <c r="B2324" s="23" t="n">
        <v>20</v>
      </c>
      <c r="C2324" s="7" t="n">
        <v>61494</v>
      </c>
      <c r="D2324" s="7" t="n">
        <v>3</v>
      </c>
      <c r="E2324" s="7" t="n">
        <v>10</v>
      </c>
      <c r="F2324" s="7" t="s">
        <v>107</v>
      </c>
    </row>
    <row r="2325" spans="1:6">
      <c r="A2325" t="s">
        <v>4</v>
      </c>
      <c r="B2325" s="4" t="s">
        <v>5</v>
      </c>
      <c r="C2325" s="4" t="s">
        <v>10</v>
      </c>
    </row>
    <row r="2326" spans="1:6">
      <c r="A2326" t="n">
        <v>17958</v>
      </c>
      <c r="B2326" s="26" t="n">
        <v>16</v>
      </c>
      <c r="C2326" s="7" t="n">
        <v>0</v>
      </c>
    </row>
    <row r="2327" spans="1:6">
      <c r="A2327" t="s">
        <v>4</v>
      </c>
      <c r="B2327" s="4" t="s">
        <v>5</v>
      </c>
      <c r="C2327" s="4" t="s">
        <v>10</v>
      </c>
      <c r="D2327" s="4" t="s">
        <v>14</v>
      </c>
      <c r="E2327" s="4" t="s">
        <v>14</v>
      </c>
      <c r="F2327" s="4" t="s">
        <v>6</v>
      </c>
    </row>
    <row r="2328" spans="1:6">
      <c r="A2328" t="n">
        <v>17961</v>
      </c>
      <c r="B2328" s="23" t="n">
        <v>20</v>
      </c>
      <c r="C2328" s="7" t="n">
        <v>61495</v>
      </c>
      <c r="D2328" s="7" t="n">
        <v>3</v>
      </c>
      <c r="E2328" s="7" t="n">
        <v>10</v>
      </c>
      <c r="F2328" s="7" t="s">
        <v>107</v>
      </c>
    </row>
    <row r="2329" spans="1:6">
      <c r="A2329" t="s">
        <v>4</v>
      </c>
      <c r="B2329" s="4" t="s">
        <v>5</v>
      </c>
      <c r="C2329" s="4" t="s">
        <v>10</v>
      </c>
    </row>
    <row r="2330" spans="1:6">
      <c r="A2330" t="n">
        <v>17979</v>
      </c>
      <c r="B2330" s="26" t="n">
        <v>16</v>
      </c>
      <c r="C2330" s="7" t="n">
        <v>0</v>
      </c>
    </row>
    <row r="2331" spans="1:6">
      <c r="A2331" t="s">
        <v>4</v>
      </c>
      <c r="B2331" s="4" t="s">
        <v>5</v>
      </c>
      <c r="C2331" s="4" t="s">
        <v>10</v>
      </c>
      <c r="D2331" s="4" t="s">
        <v>14</v>
      </c>
      <c r="E2331" s="4" t="s">
        <v>14</v>
      </c>
      <c r="F2331" s="4" t="s">
        <v>6</v>
      </c>
    </row>
    <row r="2332" spans="1:6">
      <c r="A2332" t="n">
        <v>17982</v>
      </c>
      <c r="B2332" s="23" t="n">
        <v>20</v>
      </c>
      <c r="C2332" s="7" t="n">
        <v>61496</v>
      </c>
      <c r="D2332" s="7" t="n">
        <v>3</v>
      </c>
      <c r="E2332" s="7" t="n">
        <v>10</v>
      </c>
      <c r="F2332" s="7" t="s">
        <v>107</v>
      </c>
    </row>
    <row r="2333" spans="1:6">
      <c r="A2333" t="s">
        <v>4</v>
      </c>
      <c r="B2333" s="4" t="s">
        <v>5</v>
      </c>
      <c r="C2333" s="4" t="s">
        <v>10</v>
      </c>
    </row>
    <row r="2334" spans="1:6">
      <c r="A2334" t="n">
        <v>18000</v>
      </c>
      <c r="B2334" s="26" t="n">
        <v>16</v>
      </c>
      <c r="C2334" s="7" t="n">
        <v>0</v>
      </c>
    </row>
    <row r="2335" spans="1:6">
      <c r="A2335" t="s">
        <v>4</v>
      </c>
      <c r="B2335" s="4" t="s">
        <v>5</v>
      </c>
      <c r="C2335" s="4" t="s">
        <v>10</v>
      </c>
      <c r="D2335" s="4" t="s">
        <v>14</v>
      </c>
      <c r="E2335" s="4" t="s">
        <v>14</v>
      </c>
      <c r="F2335" s="4" t="s">
        <v>6</v>
      </c>
    </row>
    <row r="2336" spans="1:6">
      <c r="A2336" t="n">
        <v>18003</v>
      </c>
      <c r="B2336" s="23" t="n">
        <v>20</v>
      </c>
      <c r="C2336" s="7" t="n">
        <v>7032</v>
      </c>
      <c r="D2336" s="7" t="n">
        <v>3</v>
      </c>
      <c r="E2336" s="7" t="n">
        <v>10</v>
      </c>
      <c r="F2336" s="7" t="s">
        <v>107</v>
      </c>
    </row>
    <row r="2337" spans="1:6">
      <c r="A2337" t="s">
        <v>4</v>
      </c>
      <c r="B2337" s="4" t="s">
        <v>5</v>
      </c>
      <c r="C2337" s="4" t="s">
        <v>10</v>
      </c>
    </row>
    <row r="2338" spans="1:6">
      <c r="A2338" t="n">
        <v>18021</v>
      </c>
      <c r="B2338" s="26" t="n">
        <v>16</v>
      </c>
      <c r="C2338" s="7" t="n">
        <v>0</v>
      </c>
    </row>
    <row r="2339" spans="1:6">
      <c r="A2339" t="s">
        <v>4</v>
      </c>
      <c r="B2339" s="4" t="s">
        <v>5</v>
      </c>
      <c r="C2339" s="4" t="s">
        <v>10</v>
      </c>
      <c r="D2339" s="4" t="s">
        <v>14</v>
      </c>
      <c r="E2339" s="4" t="s">
        <v>14</v>
      </c>
      <c r="F2339" s="4" t="s">
        <v>6</v>
      </c>
    </row>
    <row r="2340" spans="1:6">
      <c r="A2340" t="n">
        <v>18024</v>
      </c>
      <c r="B2340" s="23" t="n">
        <v>20</v>
      </c>
      <c r="C2340" s="7" t="n">
        <v>27</v>
      </c>
      <c r="D2340" s="7" t="n">
        <v>3</v>
      </c>
      <c r="E2340" s="7" t="n">
        <v>10</v>
      </c>
      <c r="F2340" s="7" t="s">
        <v>107</v>
      </c>
    </row>
    <row r="2341" spans="1:6">
      <c r="A2341" t="s">
        <v>4</v>
      </c>
      <c r="B2341" s="4" t="s">
        <v>5</v>
      </c>
      <c r="C2341" s="4" t="s">
        <v>10</v>
      </c>
    </row>
    <row r="2342" spans="1:6">
      <c r="A2342" t="n">
        <v>18042</v>
      </c>
      <c r="B2342" s="26" t="n">
        <v>16</v>
      </c>
      <c r="C2342" s="7" t="n">
        <v>0</v>
      </c>
    </row>
    <row r="2343" spans="1:6">
      <c r="A2343" t="s">
        <v>4</v>
      </c>
      <c r="B2343" s="4" t="s">
        <v>5</v>
      </c>
      <c r="C2343" s="4" t="s">
        <v>10</v>
      </c>
      <c r="D2343" s="4" t="s">
        <v>14</v>
      </c>
      <c r="E2343" s="4" t="s">
        <v>14</v>
      </c>
      <c r="F2343" s="4" t="s">
        <v>6</v>
      </c>
    </row>
    <row r="2344" spans="1:6">
      <c r="A2344" t="n">
        <v>18045</v>
      </c>
      <c r="B2344" s="23" t="n">
        <v>20</v>
      </c>
      <c r="C2344" s="7" t="n">
        <v>1000</v>
      </c>
      <c r="D2344" s="7" t="n">
        <v>3</v>
      </c>
      <c r="E2344" s="7" t="n">
        <v>10</v>
      </c>
      <c r="F2344" s="7" t="s">
        <v>107</v>
      </c>
    </row>
    <row r="2345" spans="1:6">
      <c r="A2345" t="s">
        <v>4</v>
      </c>
      <c r="B2345" s="4" t="s">
        <v>5</v>
      </c>
      <c r="C2345" s="4" t="s">
        <v>10</v>
      </c>
    </row>
    <row r="2346" spans="1:6">
      <c r="A2346" t="n">
        <v>18063</v>
      </c>
      <c r="B2346" s="26" t="n">
        <v>16</v>
      </c>
      <c r="C2346" s="7" t="n">
        <v>0</v>
      </c>
    </row>
    <row r="2347" spans="1:6">
      <c r="A2347" t="s">
        <v>4</v>
      </c>
      <c r="B2347" s="4" t="s">
        <v>5</v>
      </c>
      <c r="C2347" s="4" t="s">
        <v>10</v>
      </c>
      <c r="D2347" s="4" t="s">
        <v>14</v>
      </c>
      <c r="E2347" s="4" t="s">
        <v>14</v>
      </c>
      <c r="F2347" s="4" t="s">
        <v>6</v>
      </c>
    </row>
    <row r="2348" spans="1:6">
      <c r="A2348" t="n">
        <v>18066</v>
      </c>
      <c r="B2348" s="23" t="n">
        <v>20</v>
      </c>
      <c r="C2348" s="7" t="n">
        <v>31</v>
      </c>
      <c r="D2348" s="7" t="n">
        <v>3</v>
      </c>
      <c r="E2348" s="7" t="n">
        <v>10</v>
      </c>
      <c r="F2348" s="7" t="s">
        <v>107</v>
      </c>
    </row>
    <row r="2349" spans="1:6">
      <c r="A2349" t="s">
        <v>4</v>
      </c>
      <c r="B2349" s="4" t="s">
        <v>5</v>
      </c>
      <c r="C2349" s="4" t="s">
        <v>10</v>
      </c>
    </row>
    <row r="2350" spans="1:6">
      <c r="A2350" t="n">
        <v>18084</v>
      </c>
      <c r="B2350" s="26" t="n">
        <v>16</v>
      </c>
      <c r="C2350" s="7" t="n">
        <v>0</v>
      </c>
    </row>
    <row r="2351" spans="1:6">
      <c r="A2351" t="s">
        <v>4</v>
      </c>
      <c r="B2351" s="4" t="s">
        <v>5</v>
      </c>
      <c r="C2351" s="4" t="s">
        <v>10</v>
      </c>
      <c r="D2351" s="4" t="s">
        <v>9</v>
      </c>
      <c r="E2351" s="4" t="s">
        <v>9</v>
      </c>
      <c r="F2351" s="4" t="s">
        <v>9</v>
      </c>
      <c r="G2351" s="4" t="s">
        <v>9</v>
      </c>
      <c r="H2351" s="4" t="s">
        <v>10</v>
      </c>
      <c r="I2351" s="4" t="s">
        <v>14</v>
      </c>
    </row>
    <row r="2352" spans="1:6">
      <c r="A2352" t="n">
        <v>18087</v>
      </c>
      <c r="B2352" s="48" t="n">
        <v>66</v>
      </c>
      <c r="C2352" s="7" t="n">
        <v>1000</v>
      </c>
      <c r="D2352" s="7" t="n">
        <v>1065353216</v>
      </c>
      <c r="E2352" s="7" t="n">
        <v>1065353216</v>
      </c>
      <c r="F2352" s="7" t="n">
        <v>1065353216</v>
      </c>
      <c r="G2352" s="7" t="n">
        <v>0</v>
      </c>
      <c r="H2352" s="7" t="n">
        <v>0</v>
      </c>
      <c r="I2352" s="7" t="n">
        <v>3</v>
      </c>
    </row>
    <row r="2353" spans="1:9">
      <c r="A2353" t="s">
        <v>4</v>
      </c>
      <c r="B2353" s="4" t="s">
        <v>5</v>
      </c>
      <c r="C2353" s="4" t="s">
        <v>10</v>
      </c>
      <c r="D2353" s="4" t="s">
        <v>9</v>
      </c>
    </row>
    <row r="2354" spans="1:9">
      <c r="A2354" t="n">
        <v>18109</v>
      </c>
      <c r="B2354" s="35" t="n">
        <v>43</v>
      </c>
      <c r="C2354" s="7" t="n">
        <v>31</v>
      </c>
      <c r="D2354" s="7" t="n">
        <v>1</v>
      </c>
    </row>
    <row r="2355" spans="1:9">
      <c r="A2355" t="s">
        <v>4</v>
      </c>
      <c r="B2355" s="4" t="s">
        <v>5</v>
      </c>
      <c r="C2355" s="4" t="s">
        <v>14</v>
      </c>
      <c r="D2355" s="4" t="s">
        <v>10</v>
      </c>
      <c r="E2355" s="4" t="s">
        <v>14</v>
      </c>
      <c r="F2355" s="4" t="s">
        <v>6</v>
      </c>
      <c r="G2355" s="4" t="s">
        <v>6</v>
      </c>
      <c r="H2355" s="4" t="s">
        <v>6</v>
      </c>
      <c r="I2355" s="4" t="s">
        <v>6</v>
      </c>
      <c r="J2355" s="4" t="s">
        <v>6</v>
      </c>
      <c r="K2355" s="4" t="s">
        <v>6</v>
      </c>
      <c r="L2355" s="4" t="s">
        <v>6</v>
      </c>
      <c r="M2355" s="4" t="s">
        <v>6</v>
      </c>
      <c r="N2355" s="4" t="s">
        <v>6</v>
      </c>
      <c r="O2355" s="4" t="s">
        <v>6</v>
      </c>
      <c r="P2355" s="4" t="s">
        <v>6</v>
      </c>
      <c r="Q2355" s="4" t="s">
        <v>6</v>
      </c>
      <c r="R2355" s="4" t="s">
        <v>6</v>
      </c>
      <c r="S2355" s="4" t="s">
        <v>6</v>
      </c>
      <c r="T2355" s="4" t="s">
        <v>6</v>
      </c>
      <c r="U2355" s="4" t="s">
        <v>6</v>
      </c>
    </row>
    <row r="2356" spans="1:9">
      <c r="A2356" t="n">
        <v>18116</v>
      </c>
      <c r="B2356" s="46" t="n">
        <v>36</v>
      </c>
      <c r="C2356" s="7" t="n">
        <v>8</v>
      </c>
      <c r="D2356" s="7" t="n">
        <v>0</v>
      </c>
      <c r="E2356" s="7" t="n">
        <v>0</v>
      </c>
      <c r="F2356" s="7" t="s">
        <v>265</v>
      </c>
      <c r="G2356" s="7" t="s">
        <v>110</v>
      </c>
      <c r="H2356" s="7" t="s">
        <v>266</v>
      </c>
      <c r="I2356" s="7" t="s">
        <v>267</v>
      </c>
      <c r="J2356" s="7" t="s">
        <v>268</v>
      </c>
      <c r="K2356" s="7" t="s">
        <v>269</v>
      </c>
      <c r="L2356" s="7" t="s">
        <v>13</v>
      </c>
      <c r="M2356" s="7" t="s">
        <v>13</v>
      </c>
      <c r="N2356" s="7" t="s">
        <v>13</v>
      </c>
      <c r="O2356" s="7" t="s">
        <v>13</v>
      </c>
      <c r="P2356" s="7" t="s">
        <v>13</v>
      </c>
      <c r="Q2356" s="7" t="s">
        <v>13</v>
      </c>
      <c r="R2356" s="7" t="s">
        <v>13</v>
      </c>
      <c r="S2356" s="7" t="s">
        <v>13</v>
      </c>
      <c r="T2356" s="7" t="s">
        <v>13</v>
      </c>
      <c r="U2356" s="7" t="s">
        <v>13</v>
      </c>
    </row>
    <row r="2357" spans="1:9">
      <c r="A2357" t="s">
        <v>4</v>
      </c>
      <c r="B2357" s="4" t="s">
        <v>5</v>
      </c>
      <c r="C2357" s="4" t="s">
        <v>14</v>
      </c>
      <c r="D2357" s="4" t="s">
        <v>10</v>
      </c>
      <c r="E2357" s="4" t="s">
        <v>14</v>
      </c>
      <c r="F2357" s="4" t="s">
        <v>6</v>
      </c>
      <c r="G2357" s="4" t="s">
        <v>6</v>
      </c>
      <c r="H2357" s="4" t="s">
        <v>6</v>
      </c>
      <c r="I2357" s="4" t="s">
        <v>6</v>
      </c>
      <c r="J2357" s="4" t="s">
        <v>6</v>
      </c>
      <c r="K2357" s="4" t="s">
        <v>6</v>
      </c>
      <c r="L2357" s="4" t="s">
        <v>6</v>
      </c>
      <c r="M2357" s="4" t="s">
        <v>6</v>
      </c>
      <c r="N2357" s="4" t="s">
        <v>6</v>
      </c>
      <c r="O2357" s="4" t="s">
        <v>6</v>
      </c>
      <c r="P2357" s="4" t="s">
        <v>6</v>
      </c>
      <c r="Q2357" s="4" t="s">
        <v>6</v>
      </c>
      <c r="R2357" s="4" t="s">
        <v>6</v>
      </c>
      <c r="S2357" s="4" t="s">
        <v>6</v>
      </c>
      <c r="T2357" s="4" t="s">
        <v>6</v>
      </c>
      <c r="U2357" s="4" t="s">
        <v>6</v>
      </c>
    </row>
    <row r="2358" spans="1:9">
      <c r="A2358" t="n">
        <v>18204</v>
      </c>
      <c r="B2358" s="46" t="n">
        <v>36</v>
      </c>
      <c r="C2358" s="7" t="n">
        <v>8</v>
      </c>
      <c r="D2358" s="7" t="n">
        <v>61491</v>
      </c>
      <c r="E2358" s="7" t="n">
        <v>0</v>
      </c>
      <c r="F2358" s="7" t="s">
        <v>110</v>
      </c>
      <c r="G2358" s="7" t="s">
        <v>266</v>
      </c>
      <c r="H2358" s="7" t="s">
        <v>267</v>
      </c>
      <c r="I2358" s="7" t="s">
        <v>268</v>
      </c>
      <c r="J2358" s="7" t="s">
        <v>269</v>
      </c>
      <c r="K2358" s="7" t="s">
        <v>13</v>
      </c>
      <c r="L2358" s="7" t="s">
        <v>13</v>
      </c>
      <c r="M2358" s="7" t="s">
        <v>13</v>
      </c>
      <c r="N2358" s="7" t="s">
        <v>13</v>
      </c>
      <c r="O2358" s="7" t="s">
        <v>13</v>
      </c>
      <c r="P2358" s="7" t="s">
        <v>13</v>
      </c>
      <c r="Q2358" s="7" t="s">
        <v>13</v>
      </c>
      <c r="R2358" s="7" t="s">
        <v>13</v>
      </c>
      <c r="S2358" s="7" t="s">
        <v>13</v>
      </c>
      <c r="T2358" s="7" t="s">
        <v>13</v>
      </c>
      <c r="U2358" s="7" t="s">
        <v>13</v>
      </c>
    </row>
    <row r="2359" spans="1:9">
      <c r="A2359" t="s">
        <v>4</v>
      </c>
      <c r="B2359" s="4" t="s">
        <v>5</v>
      </c>
      <c r="C2359" s="4" t="s">
        <v>14</v>
      </c>
      <c r="D2359" s="4" t="s">
        <v>10</v>
      </c>
      <c r="E2359" s="4" t="s">
        <v>14</v>
      </c>
      <c r="F2359" s="4" t="s">
        <v>6</v>
      </c>
      <c r="G2359" s="4" t="s">
        <v>6</v>
      </c>
      <c r="H2359" s="4" t="s">
        <v>6</v>
      </c>
      <c r="I2359" s="4" t="s">
        <v>6</v>
      </c>
      <c r="J2359" s="4" t="s">
        <v>6</v>
      </c>
      <c r="K2359" s="4" t="s">
        <v>6</v>
      </c>
      <c r="L2359" s="4" t="s">
        <v>6</v>
      </c>
      <c r="M2359" s="4" t="s">
        <v>6</v>
      </c>
      <c r="N2359" s="4" t="s">
        <v>6</v>
      </c>
      <c r="O2359" s="4" t="s">
        <v>6</v>
      </c>
      <c r="P2359" s="4" t="s">
        <v>6</v>
      </c>
      <c r="Q2359" s="4" t="s">
        <v>6</v>
      </c>
      <c r="R2359" s="4" t="s">
        <v>6</v>
      </c>
      <c r="S2359" s="4" t="s">
        <v>6</v>
      </c>
      <c r="T2359" s="4" t="s">
        <v>6</v>
      </c>
      <c r="U2359" s="4" t="s">
        <v>6</v>
      </c>
    </row>
    <row r="2360" spans="1:9">
      <c r="A2360" t="n">
        <v>18283</v>
      </c>
      <c r="B2360" s="46" t="n">
        <v>36</v>
      </c>
      <c r="C2360" s="7" t="n">
        <v>8</v>
      </c>
      <c r="D2360" s="7" t="n">
        <v>61492</v>
      </c>
      <c r="E2360" s="7" t="n">
        <v>0</v>
      </c>
      <c r="F2360" s="7" t="s">
        <v>110</v>
      </c>
      <c r="G2360" s="7" t="s">
        <v>266</v>
      </c>
      <c r="H2360" s="7" t="s">
        <v>267</v>
      </c>
      <c r="I2360" s="7" t="s">
        <v>268</v>
      </c>
      <c r="J2360" s="7" t="s">
        <v>269</v>
      </c>
      <c r="K2360" s="7" t="s">
        <v>13</v>
      </c>
      <c r="L2360" s="7" t="s">
        <v>13</v>
      </c>
      <c r="M2360" s="7" t="s">
        <v>13</v>
      </c>
      <c r="N2360" s="7" t="s">
        <v>13</v>
      </c>
      <c r="O2360" s="7" t="s">
        <v>13</v>
      </c>
      <c r="P2360" s="7" t="s">
        <v>13</v>
      </c>
      <c r="Q2360" s="7" t="s">
        <v>13</v>
      </c>
      <c r="R2360" s="7" t="s">
        <v>13</v>
      </c>
      <c r="S2360" s="7" t="s">
        <v>13</v>
      </c>
      <c r="T2360" s="7" t="s">
        <v>13</v>
      </c>
      <c r="U2360" s="7" t="s">
        <v>13</v>
      </c>
    </row>
    <row r="2361" spans="1:9">
      <c r="A2361" t="s">
        <v>4</v>
      </c>
      <c r="B2361" s="4" t="s">
        <v>5</v>
      </c>
      <c r="C2361" s="4" t="s">
        <v>14</v>
      </c>
      <c r="D2361" s="4" t="s">
        <v>10</v>
      </c>
      <c r="E2361" s="4" t="s">
        <v>14</v>
      </c>
      <c r="F2361" s="4" t="s">
        <v>6</v>
      </c>
      <c r="G2361" s="4" t="s">
        <v>6</v>
      </c>
      <c r="H2361" s="4" t="s">
        <v>6</v>
      </c>
      <c r="I2361" s="4" t="s">
        <v>6</v>
      </c>
      <c r="J2361" s="4" t="s">
        <v>6</v>
      </c>
      <c r="K2361" s="4" t="s">
        <v>6</v>
      </c>
      <c r="L2361" s="4" t="s">
        <v>6</v>
      </c>
      <c r="M2361" s="4" t="s">
        <v>6</v>
      </c>
      <c r="N2361" s="4" t="s">
        <v>6</v>
      </c>
      <c r="O2361" s="4" t="s">
        <v>6</v>
      </c>
      <c r="P2361" s="4" t="s">
        <v>6</v>
      </c>
      <c r="Q2361" s="4" t="s">
        <v>6</v>
      </c>
      <c r="R2361" s="4" t="s">
        <v>6</v>
      </c>
      <c r="S2361" s="4" t="s">
        <v>6</v>
      </c>
      <c r="T2361" s="4" t="s">
        <v>6</v>
      </c>
      <c r="U2361" s="4" t="s">
        <v>6</v>
      </c>
    </row>
    <row r="2362" spans="1:9">
      <c r="A2362" t="n">
        <v>18362</v>
      </c>
      <c r="B2362" s="46" t="n">
        <v>36</v>
      </c>
      <c r="C2362" s="7" t="n">
        <v>8</v>
      </c>
      <c r="D2362" s="7" t="n">
        <v>61493</v>
      </c>
      <c r="E2362" s="7" t="n">
        <v>0</v>
      </c>
      <c r="F2362" s="7" t="s">
        <v>110</v>
      </c>
      <c r="G2362" s="7" t="s">
        <v>266</v>
      </c>
      <c r="H2362" s="7" t="s">
        <v>267</v>
      </c>
      <c r="I2362" s="7" t="s">
        <v>268</v>
      </c>
      <c r="J2362" s="7" t="s">
        <v>269</v>
      </c>
      <c r="K2362" s="7" t="s">
        <v>13</v>
      </c>
      <c r="L2362" s="7" t="s">
        <v>13</v>
      </c>
      <c r="M2362" s="7" t="s">
        <v>13</v>
      </c>
      <c r="N2362" s="7" t="s">
        <v>13</v>
      </c>
      <c r="O2362" s="7" t="s">
        <v>13</v>
      </c>
      <c r="P2362" s="7" t="s">
        <v>13</v>
      </c>
      <c r="Q2362" s="7" t="s">
        <v>13</v>
      </c>
      <c r="R2362" s="7" t="s">
        <v>13</v>
      </c>
      <c r="S2362" s="7" t="s">
        <v>13</v>
      </c>
      <c r="T2362" s="7" t="s">
        <v>13</v>
      </c>
      <c r="U2362" s="7" t="s">
        <v>13</v>
      </c>
    </row>
    <row r="2363" spans="1:9">
      <c r="A2363" t="s">
        <v>4</v>
      </c>
      <c r="B2363" s="4" t="s">
        <v>5</v>
      </c>
      <c r="C2363" s="4" t="s">
        <v>14</v>
      </c>
      <c r="D2363" s="4" t="s">
        <v>10</v>
      </c>
      <c r="E2363" s="4" t="s">
        <v>14</v>
      </c>
      <c r="F2363" s="4" t="s">
        <v>6</v>
      </c>
      <c r="G2363" s="4" t="s">
        <v>6</v>
      </c>
      <c r="H2363" s="4" t="s">
        <v>6</v>
      </c>
      <c r="I2363" s="4" t="s">
        <v>6</v>
      </c>
      <c r="J2363" s="4" t="s">
        <v>6</v>
      </c>
      <c r="K2363" s="4" t="s">
        <v>6</v>
      </c>
      <c r="L2363" s="4" t="s">
        <v>6</v>
      </c>
      <c r="M2363" s="4" t="s">
        <v>6</v>
      </c>
      <c r="N2363" s="4" t="s">
        <v>6</v>
      </c>
      <c r="O2363" s="4" t="s">
        <v>6</v>
      </c>
      <c r="P2363" s="4" t="s">
        <v>6</v>
      </c>
      <c r="Q2363" s="4" t="s">
        <v>6</v>
      </c>
      <c r="R2363" s="4" t="s">
        <v>6</v>
      </c>
      <c r="S2363" s="4" t="s">
        <v>6</v>
      </c>
      <c r="T2363" s="4" t="s">
        <v>6</v>
      </c>
      <c r="U2363" s="4" t="s">
        <v>6</v>
      </c>
    </row>
    <row r="2364" spans="1:9">
      <c r="A2364" t="n">
        <v>18441</v>
      </c>
      <c r="B2364" s="46" t="n">
        <v>36</v>
      </c>
      <c r="C2364" s="7" t="n">
        <v>8</v>
      </c>
      <c r="D2364" s="7" t="n">
        <v>61494</v>
      </c>
      <c r="E2364" s="7" t="n">
        <v>0</v>
      </c>
      <c r="F2364" s="7" t="s">
        <v>110</v>
      </c>
      <c r="G2364" s="7" t="s">
        <v>266</v>
      </c>
      <c r="H2364" s="7" t="s">
        <v>267</v>
      </c>
      <c r="I2364" s="7" t="s">
        <v>268</v>
      </c>
      <c r="J2364" s="7" t="s">
        <v>269</v>
      </c>
      <c r="K2364" s="7" t="s">
        <v>13</v>
      </c>
      <c r="L2364" s="7" t="s">
        <v>13</v>
      </c>
      <c r="M2364" s="7" t="s">
        <v>13</v>
      </c>
      <c r="N2364" s="7" t="s">
        <v>13</v>
      </c>
      <c r="O2364" s="7" t="s">
        <v>13</v>
      </c>
      <c r="P2364" s="7" t="s">
        <v>13</v>
      </c>
      <c r="Q2364" s="7" t="s">
        <v>13</v>
      </c>
      <c r="R2364" s="7" t="s">
        <v>13</v>
      </c>
      <c r="S2364" s="7" t="s">
        <v>13</v>
      </c>
      <c r="T2364" s="7" t="s">
        <v>13</v>
      </c>
      <c r="U2364" s="7" t="s">
        <v>13</v>
      </c>
    </row>
    <row r="2365" spans="1:9">
      <c r="A2365" t="s">
        <v>4</v>
      </c>
      <c r="B2365" s="4" t="s">
        <v>5</v>
      </c>
      <c r="C2365" s="4" t="s">
        <v>14</v>
      </c>
      <c r="D2365" s="4" t="s">
        <v>10</v>
      </c>
      <c r="E2365" s="4" t="s">
        <v>14</v>
      </c>
      <c r="F2365" s="4" t="s">
        <v>6</v>
      </c>
      <c r="G2365" s="4" t="s">
        <v>6</v>
      </c>
      <c r="H2365" s="4" t="s">
        <v>6</v>
      </c>
      <c r="I2365" s="4" t="s">
        <v>6</v>
      </c>
      <c r="J2365" s="4" t="s">
        <v>6</v>
      </c>
      <c r="K2365" s="4" t="s">
        <v>6</v>
      </c>
      <c r="L2365" s="4" t="s">
        <v>6</v>
      </c>
      <c r="M2365" s="4" t="s">
        <v>6</v>
      </c>
      <c r="N2365" s="4" t="s">
        <v>6</v>
      </c>
      <c r="O2365" s="4" t="s">
        <v>6</v>
      </c>
      <c r="P2365" s="4" t="s">
        <v>6</v>
      </c>
      <c r="Q2365" s="4" t="s">
        <v>6</v>
      </c>
      <c r="R2365" s="4" t="s">
        <v>6</v>
      </c>
      <c r="S2365" s="4" t="s">
        <v>6</v>
      </c>
      <c r="T2365" s="4" t="s">
        <v>6</v>
      </c>
      <c r="U2365" s="4" t="s">
        <v>6</v>
      </c>
    </row>
    <row r="2366" spans="1:9">
      <c r="A2366" t="n">
        <v>18520</v>
      </c>
      <c r="B2366" s="46" t="n">
        <v>36</v>
      </c>
      <c r="C2366" s="7" t="n">
        <v>8</v>
      </c>
      <c r="D2366" s="7" t="n">
        <v>61495</v>
      </c>
      <c r="E2366" s="7" t="n">
        <v>0</v>
      </c>
      <c r="F2366" s="7" t="s">
        <v>110</v>
      </c>
      <c r="G2366" s="7" t="s">
        <v>266</v>
      </c>
      <c r="H2366" s="7" t="s">
        <v>267</v>
      </c>
      <c r="I2366" s="7" t="s">
        <v>268</v>
      </c>
      <c r="J2366" s="7" t="s">
        <v>269</v>
      </c>
      <c r="K2366" s="7" t="s">
        <v>13</v>
      </c>
      <c r="L2366" s="7" t="s">
        <v>13</v>
      </c>
      <c r="M2366" s="7" t="s">
        <v>13</v>
      </c>
      <c r="N2366" s="7" t="s">
        <v>13</v>
      </c>
      <c r="O2366" s="7" t="s">
        <v>13</v>
      </c>
      <c r="P2366" s="7" t="s">
        <v>13</v>
      </c>
      <c r="Q2366" s="7" t="s">
        <v>13</v>
      </c>
      <c r="R2366" s="7" t="s">
        <v>13</v>
      </c>
      <c r="S2366" s="7" t="s">
        <v>13</v>
      </c>
      <c r="T2366" s="7" t="s">
        <v>13</v>
      </c>
      <c r="U2366" s="7" t="s">
        <v>13</v>
      </c>
    </row>
    <row r="2367" spans="1:9">
      <c r="A2367" t="s">
        <v>4</v>
      </c>
      <c r="B2367" s="4" t="s">
        <v>5</v>
      </c>
      <c r="C2367" s="4" t="s">
        <v>14</v>
      </c>
      <c r="D2367" s="4" t="s">
        <v>10</v>
      </c>
      <c r="E2367" s="4" t="s">
        <v>14</v>
      </c>
      <c r="F2367" s="4" t="s">
        <v>6</v>
      </c>
      <c r="G2367" s="4" t="s">
        <v>6</v>
      </c>
      <c r="H2367" s="4" t="s">
        <v>6</v>
      </c>
      <c r="I2367" s="4" t="s">
        <v>6</v>
      </c>
      <c r="J2367" s="4" t="s">
        <v>6</v>
      </c>
      <c r="K2367" s="4" t="s">
        <v>6</v>
      </c>
      <c r="L2367" s="4" t="s">
        <v>6</v>
      </c>
      <c r="M2367" s="4" t="s">
        <v>6</v>
      </c>
      <c r="N2367" s="4" t="s">
        <v>6</v>
      </c>
      <c r="O2367" s="4" t="s">
        <v>6</v>
      </c>
      <c r="P2367" s="4" t="s">
        <v>6</v>
      </c>
      <c r="Q2367" s="4" t="s">
        <v>6</v>
      </c>
      <c r="R2367" s="4" t="s">
        <v>6</v>
      </c>
      <c r="S2367" s="4" t="s">
        <v>6</v>
      </c>
      <c r="T2367" s="4" t="s">
        <v>6</v>
      </c>
      <c r="U2367" s="4" t="s">
        <v>6</v>
      </c>
    </row>
    <row r="2368" spans="1:9">
      <c r="A2368" t="n">
        <v>18599</v>
      </c>
      <c r="B2368" s="46" t="n">
        <v>36</v>
      </c>
      <c r="C2368" s="7" t="n">
        <v>8</v>
      </c>
      <c r="D2368" s="7" t="n">
        <v>61496</v>
      </c>
      <c r="E2368" s="7" t="n">
        <v>0</v>
      </c>
      <c r="F2368" s="7" t="s">
        <v>110</v>
      </c>
      <c r="G2368" s="7" t="s">
        <v>266</v>
      </c>
      <c r="H2368" s="7" t="s">
        <v>267</v>
      </c>
      <c r="I2368" s="7" t="s">
        <v>268</v>
      </c>
      <c r="J2368" s="7" t="s">
        <v>269</v>
      </c>
      <c r="K2368" s="7" t="s">
        <v>13</v>
      </c>
      <c r="L2368" s="7" t="s">
        <v>13</v>
      </c>
      <c r="M2368" s="7" t="s">
        <v>13</v>
      </c>
      <c r="N2368" s="7" t="s">
        <v>13</v>
      </c>
      <c r="O2368" s="7" t="s">
        <v>13</v>
      </c>
      <c r="P2368" s="7" t="s">
        <v>13</v>
      </c>
      <c r="Q2368" s="7" t="s">
        <v>13</v>
      </c>
      <c r="R2368" s="7" t="s">
        <v>13</v>
      </c>
      <c r="S2368" s="7" t="s">
        <v>13</v>
      </c>
      <c r="T2368" s="7" t="s">
        <v>13</v>
      </c>
      <c r="U2368" s="7" t="s">
        <v>13</v>
      </c>
    </row>
    <row r="2369" spans="1:21">
      <c r="A2369" t="s">
        <v>4</v>
      </c>
      <c r="B2369" s="4" t="s">
        <v>5</v>
      </c>
      <c r="C2369" s="4" t="s">
        <v>14</v>
      </c>
      <c r="D2369" s="4" t="s">
        <v>10</v>
      </c>
      <c r="E2369" s="4" t="s">
        <v>14</v>
      </c>
      <c r="F2369" s="4" t="s">
        <v>6</v>
      </c>
      <c r="G2369" s="4" t="s">
        <v>6</v>
      </c>
      <c r="H2369" s="4" t="s">
        <v>6</v>
      </c>
      <c r="I2369" s="4" t="s">
        <v>6</v>
      </c>
      <c r="J2369" s="4" t="s">
        <v>6</v>
      </c>
      <c r="K2369" s="4" t="s">
        <v>6</v>
      </c>
      <c r="L2369" s="4" t="s">
        <v>6</v>
      </c>
      <c r="M2369" s="4" t="s">
        <v>6</v>
      </c>
      <c r="N2369" s="4" t="s">
        <v>6</v>
      </c>
      <c r="O2369" s="4" t="s">
        <v>6</v>
      </c>
      <c r="P2369" s="4" t="s">
        <v>6</v>
      </c>
      <c r="Q2369" s="4" t="s">
        <v>6</v>
      </c>
      <c r="R2369" s="4" t="s">
        <v>6</v>
      </c>
      <c r="S2369" s="4" t="s">
        <v>6</v>
      </c>
      <c r="T2369" s="4" t="s">
        <v>6</v>
      </c>
      <c r="U2369" s="4" t="s">
        <v>6</v>
      </c>
    </row>
    <row r="2370" spans="1:21">
      <c r="A2370" t="n">
        <v>18678</v>
      </c>
      <c r="B2370" s="46" t="n">
        <v>36</v>
      </c>
      <c r="C2370" s="7" t="n">
        <v>8</v>
      </c>
      <c r="D2370" s="7" t="n">
        <v>27</v>
      </c>
      <c r="E2370" s="7" t="n">
        <v>0</v>
      </c>
      <c r="F2370" s="7" t="s">
        <v>110</v>
      </c>
      <c r="G2370" s="7" t="s">
        <v>270</v>
      </c>
      <c r="H2370" s="7" t="s">
        <v>271</v>
      </c>
      <c r="I2370" s="7" t="s">
        <v>272</v>
      </c>
      <c r="J2370" s="7" t="s">
        <v>13</v>
      </c>
      <c r="K2370" s="7" t="s">
        <v>13</v>
      </c>
      <c r="L2370" s="7" t="s">
        <v>13</v>
      </c>
      <c r="M2370" s="7" t="s">
        <v>13</v>
      </c>
      <c r="N2370" s="7" t="s">
        <v>13</v>
      </c>
      <c r="O2370" s="7" t="s">
        <v>13</v>
      </c>
      <c r="P2370" s="7" t="s">
        <v>13</v>
      </c>
      <c r="Q2370" s="7" t="s">
        <v>13</v>
      </c>
      <c r="R2370" s="7" t="s">
        <v>13</v>
      </c>
      <c r="S2370" s="7" t="s">
        <v>13</v>
      </c>
      <c r="T2370" s="7" t="s">
        <v>13</v>
      </c>
      <c r="U2370" s="7" t="s">
        <v>13</v>
      </c>
    </row>
    <row r="2371" spans="1:21">
      <c r="A2371" t="s">
        <v>4</v>
      </c>
      <c r="B2371" s="4" t="s">
        <v>5</v>
      </c>
      <c r="C2371" s="4" t="s">
        <v>14</v>
      </c>
      <c r="D2371" s="4" t="s">
        <v>10</v>
      </c>
      <c r="E2371" s="4" t="s">
        <v>14</v>
      </c>
      <c r="F2371" s="4" t="s">
        <v>6</v>
      </c>
      <c r="G2371" s="4" t="s">
        <v>6</v>
      </c>
      <c r="H2371" s="4" t="s">
        <v>6</v>
      </c>
      <c r="I2371" s="4" t="s">
        <v>6</v>
      </c>
      <c r="J2371" s="4" t="s">
        <v>6</v>
      </c>
      <c r="K2371" s="4" t="s">
        <v>6</v>
      </c>
      <c r="L2371" s="4" t="s">
        <v>6</v>
      </c>
      <c r="M2371" s="4" t="s">
        <v>6</v>
      </c>
      <c r="N2371" s="4" t="s">
        <v>6</v>
      </c>
      <c r="O2371" s="4" t="s">
        <v>6</v>
      </c>
      <c r="P2371" s="4" t="s">
        <v>6</v>
      </c>
      <c r="Q2371" s="4" t="s">
        <v>6</v>
      </c>
      <c r="R2371" s="4" t="s">
        <v>6</v>
      </c>
      <c r="S2371" s="4" t="s">
        <v>6</v>
      </c>
      <c r="T2371" s="4" t="s">
        <v>6</v>
      </c>
      <c r="U2371" s="4" t="s">
        <v>6</v>
      </c>
    </row>
    <row r="2372" spans="1:21">
      <c r="A2372" t="n">
        <v>18738</v>
      </c>
      <c r="B2372" s="46" t="n">
        <v>36</v>
      </c>
      <c r="C2372" s="7" t="n">
        <v>8</v>
      </c>
      <c r="D2372" s="7" t="n">
        <v>1000</v>
      </c>
      <c r="E2372" s="7" t="n">
        <v>0</v>
      </c>
      <c r="F2372" s="7" t="s">
        <v>271</v>
      </c>
      <c r="G2372" s="7" t="s">
        <v>272</v>
      </c>
      <c r="H2372" s="7" t="s">
        <v>273</v>
      </c>
      <c r="I2372" s="7" t="s">
        <v>274</v>
      </c>
      <c r="J2372" s="7" t="s">
        <v>275</v>
      </c>
      <c r="K2372" s="7" t="s">
        <v>276</v>
      </c>
      <c r="L2372" s="7" t="s">
        <v>277</v>
      </c>
      <c r="M2372" s="7" t="s">
        <v>278</v>
      </c>
      <c r="N2372" s="7" t="s">
        <v>279</v>
      </c>
      <c r="O2372" s="7" t="s">
        <v>280</v>
      </c>
      <c r="P2372" s="7" t="s">
        <v>281</v>
      </c>
      <c r="Q2372" s="7" t="s">
        <v>282</v>
      </c>
      <c r="R2372" s="7" t="s">
        <v>283</v>
      </c>
      <c r="S2372" s="7" t="s">
        <v>284</v>
      </c>
      <c r="T2372" s="7" t="s">
        <v>285</v>
      </c>
      <c r="U2372" s="7" t="s">
        <v>13</v>
      </c>
    </row>
    <row r="2373" spans="1:21">
      <c r="A2373" t="s">
        <v>4</v>
      </c>
      <c r="B2373" s="4" t="s">
        <v>5</v>
      </c>
      <c r="C2373" s="4" t="s">
        <v>14</v>
      </c>
      <c r="D2373" s="4" t="s">
        <v>10</v>
      </c>
      <c r="E2373" s="4" t="s">
        <v>14</v>
      </c>
      <c r="F2373" s="4" t="s">
        <v>6</v>
      </c>
      <c r="G2373" s="4" t="s">
        <v>6</v>
      </c>
      <c r="H2373" s="4" t="s">
        <v>6</v>
      </c>
      <c r="I2373" s="4" t="s">
        <v>6</v>
      </c>
      <c r="J2373" s="4" t="s">
        <v>6</v>
      </c>
      <c r="K2373" s="4" t="s">
        <v>6</v>
      </c>
      <c r="L2373" s="4" t="s">
        <v>6</v>
      </c>
      <c r="M2373" s="4" t="s">
        <v>6</v>
      </c>
      <c r="N2373" s="4" t="s">
        <v>6</v>
      </c>
      <c r="O2373" s="4" t="s">
        <v>6</v>
      </c>
      <c r="P2373" s="4" t="s">
        <v>6</v>
      </c>
      <c r="Q2373" s="4" t="s">
        <v>6</v>
      </c>
      <c r="R2373" s="4" t="s">
        <v>6</v>
      </c>
      <c r="S2373" s="4" t="s">
        <v>6</v>
      </c>
      <c r="T2373" s="4" t="s">
        <v>6</v>
      </c>
      <c r="U2373" s="4" t="s">
        <v>6</v>
      </c>
    </row>
    <row r="2374" spans="1:21">
      <c r="A2374" t="n">
        <v>18894</v>
      </c>
      <c r="B2374" s="46" t="n">
        <v>36</v>
      </c>
      <c r="C2374" s="7" t="n">
        <v>8</v>
      </c>
      <c r="D2374" s="7" t="n">
        <v>1000</v>
      </c>
      <c r="E2374" s="7" t="n">
        <v>0</v>
      </c>
      <c r="F2374" s="7" t="s">
        <v>286</v>
      </c>
      <c r="G2374" s="7" t="s">
        <v>287</v>
      </c>
      <c r="H2374" s="7" t="s">
        <v>288</v>
      </c>
      <c r="I2374" s="7" t="s">
        <v>110</v>
      </c>
      <c r="J2374" s="7" t="s">
        <v>270</v>
      </c>
      <c r="K2374" s="7" t="s">
        <v>13</v>
      </c>
      <c r="L2374" s="7" t="s">
        <v>13</v>
      </c>
      <c r="M2374" s="7" t="s">
        <v>13</v>
      </c>
      <c r="N2374" s="7" t="s">
        <v>13</v>
      </c>
      <c r="O2374" s="7" t="s">
        <v>13</v>
      </c>
      <c r="P2374" s="7" t="s">
        <v>13</v>
      </c>
      <c r="Q2374" s="7" t="s">
        <v>13</v>
      </c>
      <c r="R2374" s="7" t="s">
        <v>13</v>
      </c>
      <c r="S2374" s="7" t="s">
        <v>13</v>
      </c>
      <c r="T2374" s="7" t="s">
        <v>13</v>
      </c>
      <c r="U2374" s="7" t="s">
        <v>13</v>
      </c>
    </row>
    <row r="2375" spans="1:21">
      <c r="A2375" t="s">
        <v>4</v>
      </c>
      <c r="B2375" s="4" t="s">
        <v>5</v>
      </c>
      <c r="C2375" s="4" t="s">
        <v>14</v>
      </c>
      <c r="D2375" s="4" t="s">
        <v>10</v>
      </c>
      <c r="E2375" s="4" t="s">
        <v>14</v>
      </c>
      <c r="F2375" s="4" t="s">
        <v>6</v>
      </c>
      <c r="G2375" s="4" t="s">
        <v>6</v>
      </c>
      <c r="H2375" s="4" t="s">
        <v>6</v>
      </c>
      <c r="I2375" s="4" t="s">
        <v>6</v>
      </c>
      <c r="J2375" s="4" t="s">
        <v>6</v>
      </c>
      <c r="K2375" s="4" t="s">
        <v>6</v>
      </c>
      <c r="L2375" s="4" t="s">
        <v>6</v>
      </c>
      <c r="M2375" s="4" t="s">
        <v>6</v>
      </c>
      <c r="N2375" s="4" t="s">
        <v>6</v>
      </c>
      <c r="O2375" s="4" t="s">
        <v>6</v>
      </c>
      <c r="P2375" s="4" t="s">
        <v>6</v>
      </c>
      <c r="Q2375" s="4" t="s">
        <v>6</v>
      </c>
      <c r="R2375" s="4" t="s">
        <v>6</v>
      </c>
      <c r="S2375" s="4" t="s">
        <v>6</v>
      </c>
      <c r="T2375" s="4" t="s">
        <v>6</v>
      </c>
      <c r="U2375" s="4" t="s">
        <v>6</v>
      </c>
    </row>
    <row r="2376" spans="1:21">
      <c r="A2376" t="n">
        <v>18984</v>
      </c>
      <c r="B2376" s="46" t="n">
        <v>36</v>
      </c>
      <c r="C2376" s="7" t="n">
        <v>8</v>
      </c>
      <c r="D2376" s="7" t="n">
        <v>31</v>
      </c>
      <c r="E2376" s="7" t="n">
        <v>0</v>
      </c>
      <c r="F2376" s="7" t="s">
        <v>108</v>
      </c>
      <c r="G2376" s="7" t="s">
        <v>289</v>
      </c>
      <c r="H2376" s="7" t="s">
        <v>290</v>
      </c>
      <c r="I2376" s="7" t="s">
        <v>291</v>
      </c>
      <c r="J2376" s="7" t="s">
        <v>292</v>
      </c>
      <c r="K2376" s="7" t="s">
        <v>293</v>
      </c>
      <c r="L2376" s="7" t="s">
        <v>294</v>
      </c>
      <c r="M2376" s="7" t="s">
        <v>295</v>
      </c>
      <c r="N2376" s="7" t="s">
        <v>109</v>
      </c>
      <c r="O2376" s="7" t="s">
        <v>296</v>
      </c>
      <c r="P2376" s="7" t="s">
        <v>278</v>
      </c>
      <c r="Q2376" s="7" t="s">
        <v>279</v>
      </c>
      <c r="R2376" s="7" t="s">
        <v>297</v>
      </c>
      <c r="S2376" s="7" t="s">
        <v>284</v>
      </c>
      <c r="T2376" s="7" t="s">
        <v>285</v>
      </c>
      <c r="U2376" s="7" t="s">
        <v>110</v>
      </c>
    </row>
    <row r="2377" spans="1:21">
      <c r="A2377" t="s">
        <v>4</v>
      </c>
      <c r="B2377" s="4" t="s">
        <v>5</v>
      </c>
      <c r="C2377" s="4" t="s">
        <v>10</v>
      </c>
      <c r="D2377" s="4" t="s">
        <v>14</v>
      </c>
      <c r="E2377" s="4" t="s">
        <v>14</v>
      </c>
      <c r="F2377" s="4" t="s">
        <v>6</v>
      </c>
    </row>
    <row r="2378" spans="1:21">
      <c r="A2378" t="n">
        <v>19182</v>
      </c>
      <c r="B2378" s="42" t="n">
        <v>47</v>
      </c>
      <c r="C2378" s="7" t="n">
        <v>31</v>
      </c>
      <c r="D2378" s="7" t="n">
        <v>0</v>
      </c>
      <c r="E2378" s="7" t="n">
        <v>0</v>
      </c>
      <c r="F2378" s="7" t="s">
        <v>298</v>
      </c>
    </row>
    <row r="2379" spans="1:21">
      <c r="A2379" t="s">
        <v>4</v>
      </c>
      <c r="B2379" s="4" t="s">
        <v>5</v>
      </c>
      <c r="C2379" s="4" t="s">
        <v>10</v>
      </c>
      <c r="D2379" s="4" t="s">
        <v>9</v>
      </c>
    </row>
    <row r="2380" spans="1:21">
      <c r="A2380" t="n">
        <v>19204</v>
      </c>
      <c r="B2380" s="35" t="n">
        <v>43</v>
      </c>
      <c r="C2380" s="7" t="n">
        <v>0</v>
      </c>
      <c r="D2380" s="7" t="n">
        <v>16</v>
      </c>
    </row>
    <row r="2381" spans="1:21">
      <c r="A2381" t="s">
        <v>4</v>
      </c>
      <c r="B2381" s="4" t="s">
        <v>5</v>
      </c>
      <c r="C2381" s="4" t="s">
        <v>10</v>
      </c>
      <c r="D2381" s="4" t="s">
        <v>14</v>
      </c>
      <c r="E2381" s="4" t="s">
        <v>14</v>
      </c>
      <c r="F2381" s="4" t="s">
        <v>6</v>
      </c>
    </row>
    <row r="2382" spans="1:21">
      <c r="A2382" t="n">
        <v>19211</v>
      </c>
      <c r="B2382" s="42" t="n">
        <v>47</v>
      </c>
      <c r="C2382" s="7" t="n">
        <v>0</v>
      </c>
      <c r="D2382" s="7" t="n">
        <v>0</v>
      </c>
      <c r="E2382" s="7" t="n">
        <v>0</v>
      </c>
      <c r="F2382" s="7" t="s">
        <v>298</v>
      </c>
    </row>
    <row r="2383" spans="1:21">
      <c r="A2383" t="s">
        <v>4</v>
      </c>
      <c r="B2383" s="4" t="s">
        <v>5</v>
      </c>
      <c r="C2383" s="4" t="s">
        <v>10</v>
      </c>
    </row>
    <row r="2384" spans="1:21">
      <c r="A2384" t="n">
        <v>19233</v>
      </c>
      <c r="B2384" s="26" t="n">
        <v>16</v>
      </c>
      <c r="C2384" s="7" t="n">
        <v>0</v>
      </c>
    </row>
    <row r="2385" spans="1:21">
      <c r="A2385" t="s">
        <v>4</v>
      </c>
      <c r="B2385" s="4" t="s">
        <v>5</v>
      </c>
      <c r="C2385" s="4" t="s">
        <v>10</v>
      </c>
      <c r="D2385" s="4" t="s">
        <v>14</v>
      </c>
      <c r="E2385" s="4" t="s">
        <v>6</v>
      </c>
      <c r="F2385" s="4" t="s">
        <v>20</v>
      </c>
      <c r="G2385" s="4" t="s">
        <v>20</v>
      </c>
      <c r="H2385" s="4" t="s">
        <v>20</v>
      </c>
    </row>
    <row r="2386" spans="1:21">
      <c r="A2386" t="n">
        <v>19236</v>
      </c>
      <c r="B2386" s="61" t="n">
        <v>48</v>
      </c>
      <c r="C2386" s="7" t="n">
        <v>0</v>
      </c>
      <c r="D2386" s="7" t="n">
        <v>0</v>
      </c>
      <c r="E2386" s="7" t="s">
        <v>95</v>
      </c>
      <c r="F2386" s="7" t="n">
        <v>0</v>
      </c>
      <c r="G2386" s="7" t="n">
        <v>1</v>
      </c>
      <c r="H2386" s="7" t="n">
        <v>0</v>
      </c>
    </row>
    <row r="2387" spans="1:21">
      <c r="A2387" t="s">
        <v>4</v>
      </c>
      <c r="B2387" s="4" t="s">
        <v>5</v>
      </c>
      <c r="C2387" s="4" t="s">
        <v>10</v>
      </c>
      <c r="D2387" s="4" t="s">
        <v>9</v>
      </c>
    </row>
    <row r="2388" spans="1:21">
      <c r="A2388" t="n">
        <v>19260</v>
      </c>
      <c r="B2388" s="35" t="n">
        <v>43</v>
      </c>
      <c r="C2388" s="7" t="n">
        <v>61491</v>
      </c>
      <c r="D2388" s="7" t="n">
        <v>16</v>
      </c>
    </row>
    <row r="2389" spans="1:21">
      <c r="A2389" t="s">
        <v>4</v>
      </c>
      <c r="B2389" s="4" t="s">
        <v>5</v>
      </c>
      <c r="C2389" s="4" t="s">
        <v>10</v>
      </c>
      <c r="D2389" s="4" t="s">
        <v>14</v>
      </c>
      <c r="E2389" s="4" t="s">
        <v>14</v>
      </c>
      <c r="F2389" s="4" t="s">
        <v>6</v>
      </c>
    </row>
    <row r="2390" spans="1:21">
      <c r="A2390" t="n">
        <v>19267</v>
      </c>
      <c r="B2390" s="42" t="n">
        <v>47</v>
      </c>
      <c r="C2390" s="7" t="n">
        <v>61491</v>
      </c>
      <c r="D2390" s="7" t="n">
        <v>0</v>
      </c>
      <c r="E2390" s="7" t="n">
        <v>0</v>
      </c>
      <c r="F2390" s="7" t="s">
        <v>298</v>
      </c>
    </row>
    <row r="2391" spans="1:21">
      <c r="A2391" t="s">
        <v>4</v>
      </c>
      <c r="B2391" s="4" t="s">
        <v>5</v>
      </c>
      <c r="C2391" s="4" t="s">
        <v>10</v>
      </c>
    </row>
    <row r="2392" spans="1:21">
      <c r="A2392" t="n">
        <v>19289</v>
      </c>
      <c r="B2392" s="26" t="n">
        <v>16</v>
      </c>
      <c r="C2392" s="7" t="n">
        <v>0</v>
      </c>
    </row>
    <row r="2393" spans="1:21">
      <c r="A2393" t="s">
        <v>4</v>
      </c>
      <c r="B2393" s="4" t="s">
        <v>5</v>
      </c>
      <c r="C2393" s="4" t="s">
        <v>10</v>
      </c>
      <c r="D2393" s="4" t="s">
        <v>14</v>
      </c>
      <c r="E2393" s="4" t="s">
        <v>6</v>
      </c>
      <c r="F2393" s="4" t="s">
        <v>20</v>
      </c>
      <c r="G2393" s="4" t="s">
        <v>20</v>
      </c>
      <c r="H2393" s="4" t="s">
        <v>20</v>
      </c>
    </row>
    <row r="2394" spans="1:21">
      <c r="A2394" t="n">
        <v>19292</v>
      </c>
      <c r="B2394" s="61" t="n">
        <v>48</v>
      </c>
      <c r="C2394" s="7" t="n">
        <v>61491</v>
      </c>
      <c r="D2394" s="7" t="n">
        <v>0</v>
      </c>
      <c r="E2394" s="7" t="s">
        <v>95</v>
      </c>
      <c r="F2394" s="7" t="n">
        <v>0</v>
      </c>
      <c r="G2394" s="7" t="n">
        <v>1</v>
      </c>
      <c r="H2394" s="7" t="n">
        <v>0</v>
      </c>
    </row>
    <row r="2395" spans="1:21">
      <c r="A2395" t="s">
        <v>4</v>
      </c>
      <c r="B2395" s="4" t="s">
        <v>5</v>
      </c>
      <c r="C2395" s="4" t="s">
        <v>10</v>
      </c>
      <c r="D2395" s="4" t="s">
        <v>9</v>
      </c>
    </row>
    <row r="2396" spans="1:21">
      <c r="A2396" t="n">
        <v>19316</v>
      </c>
      <c r="B2396" s="35" t="n">
        <v>43</v>
      </c>
      <c r="C2396" s="7" t="n">
        <v>61492</v>
      </c>
      <c r="D2396" s="7" t="n">
        <v>16</v>
      </c>
    </row>
    <row r="2397" spans="1:21">
      <c r="A2397" t="s">
        <v>4</v>
      </c>
      <c r="B2397" s="4" t="s">
        <v>5</v>
      </c>
      <c r="C2397" s="4" t="s">
        <v>10</v>
      </c>
      <c r="D2397" s="4" t="s">
        <v>14</v>
      </c>
      <c r="E2397" s="4" t="s">
        <v>14</v>
      </c>
      <c r="F2397" s="4" t="s">
        <v>6</v>
      </c>
    </row>
    <row r="2398" spans="1:21">
      <c r="A2398" t="n">
        <v>19323</v>
      </c>
      <c r="B2398" s="42" t="n">
        <v>47</v>
      </c>
      <c r="C2398" s="7" t="n">
        <v>61492</v>
      </c>
      <c r="D2398" s="7" t="n">
        <v>0</v>
      </c>
      <c r="E2398" s="7" t="n">
        <v>0</v>
      </c>
      <c r="F2398" s="7" t="s">
        <v>298</v>
      </c>
    </row>
    <row r="2399" spans="1:21">
      <c r="A2399" t="s">
        <v>4</v>
      </c>
      <c r="B2399" s="4" t="s">
        <v>5</v>
      </c>
      <c r="C2399" s="4" t="s">
        <v>10</v>
      </c>
    </row>
    <row r="2400" spans="1:21">
      <c r="A2400" t="n">
        <v>19345</v>
      </c>
      <c r="B2400" s="26" t="n">
        <v>16</v>
      </c>
      <c r="C2400" s="7" t="n">
        <v>0</v>
      </c>
    </row>
    <row r="2401" spans="1:8">
      <c r="A2401" t="s">
        <v>4</v>
      </c>
      <c r="B2401" s="4" t="s">
        <v>5</v>
      </c>
      <c r="C2401" s="4" t="s">
        <v>10</v>
      </c>
      <c r="D2401" s="4" t="s">
        <v>14</v>
      </c>
      <c r="E2401" s="4" t="s">
        <v>6</v>
      </c>
      <c r="F2401" s="4" t="s">
        <v>20</v>
      </c>
      <c r="G2401" s="4" t="s">
        <v>20</v>
      </c>
      <c r="H2401" s="4" t="s">
        <v>20</v>
      </c>
    </row>
    <row r="2402" spans="1:8">
      <c r="A2402" t="n">
        <v>19348</v>
      </c>
      <c r="B2402" s="61" t="n">
        <v>48</v>
      </c>
      <c r="C2402" s="7" t="n">
        <v>61492</v>
      </c>
      <c r="D2402" s="7" t="n">
        <v>0</v>
      </c>
      <c r="E2402" s="7" t="s">
        <v>95</v>
      </c>
      <c r="F2402" s="7" t="n">
        <v>0</v>
      </c>
      <c r="G2402" s="7" t="n">
        <v>1</v>
      </c>
      <c r="H2402" s="7" t="n">
        <v>0</v>
      </c>
    </row>
    <row r="2403" spans="1:8">
      <c r="A2403" t="s">
        <v>4</v>
      </c>
      <c r="B2403" s="4" t="s">
        <v>5</v>
      </c>
      <c r="C2403" s="4" t="s">
        <v>10</v>
      </c>
      <c r="D2403" s="4" t="s">
        <v>9</v>
      </c>
    </row>
    <row r="2404" spans="1:8">
      <c r="A2404" t="n">
        <v>19372</v>
      </c>
      <c r="B2404" s="35" t="n">
        <v>43</v>
      </c>
      <c r="C2404" s="7" t="n">
        <v>61493</v>
      </c>
      <c r="D2404" s="7" t="n">
        <v>16</v>
      </c>
    </row>
    <row r="2405" spans="1:8">
      <c r="A2405" t="s">
        <v>4</v>
      </c>
      <c r="B2405" s="4" t="s">
        <v>5</v>
      </c>
      <c r="C2405" s="4" t="s">
        <v>10</v>
      </c>
      <c r="D2405" s="4" t="s">
        <v>14</v>
      </c>
      <c r="E2405" s="4" t="s">
        <v>14</v>
      </c>
      <c r="F2405" s="4" t="s">
        <v>6</v>
      </c>
    </row>
    <row r="2406" spans="1:8">
      <c r="A2406" t="n">
        <v>19379</v>
      </c>
      <c r="B2406" s="42" t="n">
        <v>47</v>
      </c>
      <c r="C2406" s="7" t="n">
        <v>61493</v>
      </c>
      <c r="D2406" s="7" t="n">
        <v>0</v>
      </c>
      <c r="E2406" s="7" t="n">
        <v>0</v>
      </c>
      <c r="F2406" s="7" t="s">
        <v>298</v>
      </c>
    </row>
    <row r="2407" spans="1:8">
      <c r="A2407" t="s">
        <v>4</v>
      </c>
      <c r="B2407" s="4" t="s">
        <v>5</v>
      </c>
      <c r="C2407" s="4" t="s">
        <v>10</v>
      </c>
    </row>
    <row r="2408" spans="1:8">
      <c r="A2408" t="n">
        <v>19401</v>
      </c>
      <c r="B2408" s="26" t="n">
        <v>16</v>
      </c>
      <c r="C2408" s="7" t="n">
        <v>0</v>
      </c>
    </row>
    <row r="2409" spans="1:8">
      <c r="A2409" t="s">
        <v>4</v>
      </c>
      <c r="B2409" s="4" t="s">
        <v>5</v>
      </c>
      <c r="C2409" s="4" t="s">
        <v>10</v>
      </c>
      <c r="D2409" s="4" t="s">
        <v>14</v>
      </c>
      <c r="E2409" s="4" t="s">
        <v>6</v>
      </c>
      <c r="F2409" s="4" t="s">
        <v>20</v>
      </c>
      <c r="G2409" s="4" t="s">
        <v>20</v>
      </c>
      <c r="H2409" s="4" t="s">
        <v>20</v>
      </c>
    </row>
    <row r="2410" spans="1:8">
      <c r="A2410" t="n">
        <v>19404</v>
      </c>
      <c r="B2410" s="61" t="n">
        <v>48</v>
      </c>
      <c r="C2410" s="7" t="n">
        <v>61493</v>
      </c>
      <c r="D2410" s="7" t="n">
        <v>0</v>
      </c>
      <c r="E2410" s="7" t="s">
        <v>95</v>
      </c>
      <c r="F2410" s="7" t="n">
        <v>0</v>
      </c>
      <c r="G2410" s="7" t="n">
        <v>1</v>
      </c>
      <c r="H2410" s="7" t="n">
        <v>0</v>
      </c>
    </row>
    <row r="2411" spans="1:8">
      <c r="A2411" t="s">
        <v>4</v>
      </c>
      <c r="B2411" s="4" t="s">
        <v>5</v>
      </c>
      <c r="C2411" s="4" t="s">
        <v>10</v>
      </c>
      <c r="D2411" s="4" t="s">
        <v>9</v>
      </c>
    </row>
    <row r="2412" spans="1:8">
      <c r="A2412" t="n">
        <v>19428</v>
      </c>
      <c r="B2412" s="35" t="n">
        <v>43</v>
      </c>
      <c r="C2412" s="7" t="n">
        <v>61494</v>
      </c>
      <c r="D2412" s="7" t="n">
        <v>16</v>
      </c>
    </row>
    <row r="2413" spans="1:8">
      <c r="A2413" t="s">
        <v>4</v>
      </c>
      <c r="B2413" s="4" t="s">
        <v>5</v>
      </c>
      <c r="C2413" s="4" t="s">
        <v>10</v>
      </c>
      <c r="D2413" s="4" t="s">
        <v>14</v>
      </c>
      <c r="E2413" s="4" t="s">
        <v>14</v>
      </c>
      <c r="F2413" s="4" t="s">
        <v>6</v>
      </c>
    </row>
    <row r="2414" spans="1:8">
      <c r="A2414" t="n">
        <v>19435</v>
      </c>
      <c r="B2414" s="42" t="n">
        <v>47</v>
      </c>
      <c r="C2414" s="7" t="n">
        <v>61494</v>
      </c>
      <c r="D2414" s="7" t="n">
        <v>0</v>
      </c>
      <c r="E2414" s="7" t="n">
        <v>0</v>
      </c>
      <c r="F2414" s="7" t="s">
        <v>298</v>
      </c>
    </row>
    <row r="2415" spans="1:8">
      <c r="A2415" t="s">
        <v>4</v>
      </c>
      <c r="B2415" s="4" t="s">
        <v>5</v>
      </c>
      <c r="C2415" s="4" t="s">
        <v>10</v>
      </c>
    </row>
    <row r="2416" spans="1:8">
      <c r="A2416" t="n">
        <v>19457</v>
      </c>
      <c r="B2416" s="26" t="n">
        <v>16</v>
      </c>
      <c r="C2416" s="7" t="n">
        <v>0</v>
      </c>
    </row>
    <row r="2417" spans="1:8">
      <c r="A2417" t="s">
        <v>4</v>
      </c>
      <c r="B2417" s="4" t="s">
        <v>5</v>
      </c>
      <c r="C2417" s="4" t="s">
        <v>10</v>
      </c>
      <c r="D2417" s="4" t="s">
        <v>14</v>
      </c>
      <c r="E2417" s="4" t="s">
        <v>6</v>
      </c>
      <c r="F2417" s="4" t="s">
        <v>20</v>
      </c>
      <c r="G2417" s="4" t="s">
        <v>20</v>
      </c>
      <c r="H2417" s="4" t="s">
        <v>20</v>
      </c>
    </row>
    <row r="2418" spans="1:8">
      <c r="A2418" t="n">
        <v>19460</v>
      </c>
      <c r="B2418" s="61" t="n">
        <v>48</v>
      </c>
      <c r="C2418" s="7" t="n">
        <v>61494</v>
      </c>
      <c r="D2418" s="7" t="n">
        <v>0</v>
      </c>
      <c r="E2418" s="7" t="s">
        <v>95</v>
      </c>
      <c r="F2418" s="7" t="n">
        <v>0</v>
      </c>
      <c r="G2418" s="7" t="n">
        <v>1</v>
      </c>
      <c r="H2418" s="7" t="n">
        <v>0</v>
      </c>
    </row>
    <row r="2419" spans="1:8">
      <c r="A2419" t="s">
        <v>4</v>
      </c>
      <c r="B2419" s="4" t="s">
        <v>5</v>
      </c>
      <c r="C2419" s="4" t="s">
        <v>10</v>
      </c>
      <c r="D2419" s="4" t="s">
        <v>9</v>
      </c>
    </row>
    <row r="2420" spans="1:8">
      <c r="A2420" t="n">
        <v>19484</v>
      </c>
      <c r="B2420" s="35" t="n">
        <v>43</v>
      </c>
      <c r="C2420" s="7" t="n">
        <v>61495</v>
      </c>
      <c r="D2420" s="7" t="n">
        <v>16</v>
      </c>
    </row>
    <row r="2421" spans="1:8">
      <c r="A2421" t="s">
        <v>4</v>
      </c>
      <c r="B2421" s="4" t="s">
        <v>5</v>
      </c>
      <c r="C2421" s="4" t="s">
        <v>10</v>
      </c>
      <c r="D2421" s="4" t="s">
        <v>14</v>
      </c>
      <c r="E2421" s="4" t="s">
        <v>14</v>
      </c>
      <c r="F2421" s="4" t="s">
        <v>6</v>
      </c>
    </row>
    <row r="2422" spans="1:8">
      <c r="A2422" t="n">
        <v>19491</v>
      </c>
      <c r="B2422" s="42" t="n">
        <v>47</v>
      </c>
      <c r="C2422" s="7" t="n">
        <v>61495</v>
      </c>
      <c r="D2422" s="7" t="n">
        <v>0</v>
      </c>
      <c r="E2422" s="7" t="n">
        <v>0</v>
      </c>
      <c r="F2422" s="7" t="s">
        <v>298</v>
      </c>
    </row>
    <row r="2423" spans="1:8">
      <c r="A2423" t="s">
        <v>4</v>
      </c>
      <c r="B2423" s="4" t="s">
        <v>5</v>
      </c>
      <c r="C2423" s="4" t="s">
        <v>10</v>
      </c>
    </row>
    <row r="2424" spans="1:8">
      <c r="A2424" t="n">
        <v>19513</v>
      </c>
      <c r="B2424" s="26" t="n">
        <v>16</v>
      </c>
      <c r="C2424" s="7" t="n">
        <v>0</v>
      </c>
    </row>
    <row r="2425" spans="1:8">
      <c r="A2425" t="s">
        <v>4</v>
      </c>
      <c r="B2425" s="4" t="s">
        <v>5</v>
      </c>
      <c r="C2425" s="4" t="s">
        <v>10</v>
      </c>
      <c r="D2425" s="4" t="s">
        <v>14</v>
      </c>
      <c r="E2425" s="4" t="s">
        <v>6</v>
      </c>
      <c r="F2425" s="4" t="s">
        <v>20</v>
      </c>
      <c r="G2425" s="4" t="s">
        <v>20</v>
      </c>
      <c r="H2425" s="4" t="s">
        <v>20</v>
      </c>
    </row>
    <row r="2426" spans="1:8">
      <c r="A2426" t="n">
        <v>19516</v>
      </c>
      <c r="B2426" s="61" t="n">
        <v>48</v>
      </c>
      <c r="C2426" s="7" t="n">
        <v>61495</v>
      </c>
      <c r="D2426" s="7" t="n">
        <v>0</v>
      </c>
      <c r="E2426" s="7" t="s">
        <v>95</v>
      </c>
      <c r="F2426" s="7" t="n">
        <v>0</v>
      </c>
      <c r="G2426" s="7" t="n">
        <v>1</v>
      </c>
      <c r="H2426" s="7" t="n">
        <v>0</v>
      </c>
    </row>
    <row r="2427" spans="1:8">
      <c r="A2427" t="s">
        <v>4</v>
      </c>
      <c r="B2427" s="4" t="s">
        <v>5</v>
      </c>
      <c r="C2427" s="4" t="s">
        <v>10</v>
      </c>
      <c r="D2427" s="4" t="s">
        <v>9</v>
      </c>
    </row>
    <row r="2428" spans="1:8">
      <c r="A2428" t="n">
        <v>19540</v>
      </c>
      <c r="B2428" s="35" t="n">
        <v>43</v>
      </c>
      <c r="C2428" s="7" t="n">
        <v>61496</v>
      </c>
      <c r="D2428" s="7" t="n">
        <v>16</v>
      </c>
    </row>
    <row r="2429" spans="1:8">
      <c r="A2429" t="s">
        <v>4</v>
      </c>
      <c r="B2429" s="4" t="s">
        <v>5</v>
      </c>
      <c r="C2429" s="4" t="s">
        <v>10</v>
      </c>
      <c r="D2429" s="4" t="s">
        <v>14</v>
      </c>
      <c r="E2429" s="4" t="s">
        <v>14</v>
      </c>
      <c r="F2429" s="4" t="s">
        <v>6</v>
      </c>
    </row>
    <row r="2430" spans="1:8">
      <c r="A2430" t="n">
        <v>19547</v>
      </c>
      <c r="B2430" s="42" t="n">
        <v>47</v>
      </c>
      <c r="C2430" s="7" t="n">
        <v>61496</v>
      </c>
      <c r="D2430" s="7" t="n">
        <v>0</v>
      </c>
      <c r="E2430" s="7" t="n">
        <v>0</v>
      </c>
      <c r="F2430" s="7" t="s">
        <v>298</v>
      </c>
    </row>
    <row r="2431" spans="1:8">
      <c r="A2431" t="s">
        <v>4</v>
      </c>
      <c r="B2431" s="4" t="s">
        <v>5</v>
      </c>
      <c r="C2431" s="4" t="s">
        <v>10</v>
      </c>
    </row>
    <row r="2432" spans="1:8">
      <c r="A2432" t="n">
        <v>19569</v>
      </c>
      <c r="B2432" s="26" t="n">
        <v>16</v>
      </c>
      <c r="C2432" s="7" t="n">
        <v>0</v>
      </c>
    </row>
    <row r="2433" spans="1:8">
      <c r="A2433" t="s">
        <v>4</v>
      </c>
      <c r="B2433" s="4" t="s">
        <v>5</v>
      </c>
      <c r="C2433" s="4" t="s">
        <v>10</v>
      </c>
      <c r="D2433" s="4" t="s">
        <v>14</v>
      </c>
      <c r="E2433" s="4" t="s">
        <v>6</v>
      </c>
      <c r="F2433" s="4" t="s">
        <v>20</v>
      </c>
      <c r="G2433" s="4" t="s">
        <v>20</v>
      </c>
      <c r="H2433" s="4" t="s">
        <v>20</v>
      </c>
    </row>
    <row r="2434" spans="1:8">
      <c r="A2434" t="n">
        <v>19572</v>
      </c>
      <c r="B2434" s="61" t="n">
        <v>48</v>
      </c>
      <c r="C2434" s="7" t="n">
        <v>61496</v>
      </c>
      <c r="D2434" s="7" t="n">
        <v>0</v>
      </c>
      <c r="E2434" s="7" t="s">
        <v>95</v>
      </c>
      <c r="F2434" s="7" t="n">
        <v>0</v>
      </c>
      <c r="G2434" s="7" t="n">
        <v>1</v>
      </c>
      <c r="H2434" s="7" t="n">
        <v>0</v>
      </c>
    </row>
    <row r="2435" spans="1:8">
      <c r="A2435" t="s">
        <v>4</v>
      </c>
      <c r="B2435" s="4" t="s">
        <v>5</v>
      </c>
      <c r="C2435" s="4" t="s">
        <v>10</v>
      </c>
      <c r="D2435" s="4" t="s">
        <v>14</v>
      </c>
      <c r="E2435" s="4" t="s">
        <v>6</v>
      </c>
      <c r="F2435" s="4" t="s">
        <v>20</v>
      </c>
      <c r="G2435" s="4" t="s">
        <v>20</v>
      </c>
      <c r="H2435" s="4" t="s">
        <v>20</v>
      </c>
    </row>
    <row r="2436" spans="1:8">
      <c r="A2436" t="n">
        <v>19596</v>
      </c>
      <c r="B2436" s="61" t="n">
        <v>48</v>
      </c>
      <c r="C2436" s="7" t="n">
        <v>0</v>
      </c>
      <c r="D2436" s="7" t="n">
        <v>0</v>
      </c>
      <c r="E2436" s="7" t="s">
        <v>266</v>
      </c>
      <c r="F2436" s="7" t="n">
        <v>-1</v>
      </c>
      <c r="G2436" s="7" t="n">
        <v>1</v>
      </c>
      <c r="H2436" s="7" t="n">
        <v>1.40129846432482e-45</v>
      </c>
    </row>
    <row r="2437" spans="1:8">
      <c r="A2437" t="s">
        <v>4</v>
      </c>
      <c r="B2437" s="4" t="s">
        <v>5</v>
      </c>
      <c r="C2437" s="4" t="s">
        <v>10</v>
      </c>
      <c r="D2437" s="4" t="s">
        <v>14</v>
      </c>
      <c r="E2437" s="4" t="s">
        <v>6</v>
      </c>
      <c r="F2437" s="4" t="s">
        <v>20</v>
      </c>
      <c r="G2437" s="4" t="s">
        <v>20</v>
      </c>
      <c r="H2437" s="4" t="s">
        <v>20</v>
      </c>
    </row>
    <row r="2438" spans="1:8">
      <c r="A2438" t="n">
        <v>19622</v>
      </c>
      <c r="B2438" s="61" t="n">
        <v>48</v>
      </c>
      <c r="C2438" s="7" t="n">
        <v>61491</v>
      </c>
      <c r="D2438" s="7" t="n">
        <v>0</v>
      </c>
      <c r="E2438" s="7" t="s">
        <v>266</v>
      </c>
      <c r="F2438" s="7" t="n">
        <v>-1</v>
      </c>
      <c r="G2438" s="7" t="n">
        <v>1</v>
      </c>
      <c r="H2438" s="7" t="n">
        <v>1.40129846432482e-45</v>
      </c>
    </row>
    <row r="2439" spans="1:8">
      <c r="A2439" t="s">
        <v>4</v>
      </c>
      <c r="B2439" s="4" t="s">
        <v>5</v>
      </c>
      <c r="C2439" s="4" t="s">
        <v>10</v>
      </c>
      <c r="D2439" s="4" t="s">
        <v>14</v>
      </c>
      <c r="E2439" s="4" t="s">
        <v>6</v>
      </c>
      <c r="F2439" s="4" t="s">
        <v>20</v>
      </c>
      <c r="G2439" s="4" t="s">
        <v>20</v>
      </c>
      <c r="H2439" s="4" t="s">
        <v>20</v>
      </c>
    </row>
    <row r="2440" spans="1:8">
      <c r="A2440" t="n">
        <v>19648</v>
      </c>
      <c r="B2440" s="61" t="n">
        <v>48</v>
      </c>
      <c r="C2440" s="7" t="n">
        <v>61492</v>
      </c>
      <c r="D2440" s="7" t="n">
        <v>0</v>
      </c>
      <c r="E2440" s="7" t="s">
        <v>266</v>
      </c>
      <c r="F2440" s="7" t="n">
        <v>-1</v>
      </c>
      <c r="G2440" s="7" t="n">
        <v>1</v>
      </c>
      <c r="H2440" s="7" t="n">
        <v>1.40129846432482e-45</v>
      </c>
    </row>
    <row r="2441" spans="1:8">
      <c r="A2441" t="s">
        <v>4</v>
      </c>
      <c r="B2441" s="4" t="s">
        <v>5</v>
      </c>
      <c r="C2441" s="4" t="s">
        <v>10</v>
      </c>
      <c r="D2441" s="4" t="s">
        <v>14</v>
      </c>
      <c r="E2441" s="4" t="s">
        <v>6</v>
      </c>
      <c r="F2441" s="4" t="s">
        <v>20</v>
      </c>
      <c r="G2441" s="4" t="s">
        <v>20</v>
      </c>
      <c r="H2441" s="4" t="s">
        <v>20</v>
      </c>
    </row>
    <row r="2442" spans="1:8">
      <c r="A2442" t="n">
        <v>19674</v>
      </c>
      <c r="B2442" s="61" t="n">
        <v>48</v>
      </c>
      <c r="C2442" s="7" t="n">
        <v>61493</v>
      </c>
      <c r="D2442" s="7" t="n">
        <v>0</v>
      </c>
      <c r="E2442" s="7" t="s">
        <v>266</v>
      </c>
      <c r="F2442" s="7" t="n">
        <v>-1</v>
      </c>
      <c r="G2442" s="7" t="n">
        <v>1</v>
      </c>
      <c r="H2442" s="7" t="n">
        <v>1.40129846432482e-45</v>
      </c>
    </row>
    <row r="2443" spans="1:8">
      <c r="A2443" t="s">
        <v>4</v>
      </c>
      <c r="B2443" s="4" t="s">
        <v>5</v>
      </c>
      <c r="C2443" s="4" t="s">
        <v>10</v>
      </c>
      <c r="D2443" s="4" t="s">
        <v>14</v>
      </c>
      <c r="E2443" s="4" t="s">
        <v>6</v>
      </c>
      <c r="F2443" s="4" t="s">
        <v>20</v>
      </c>
      <c r="G2443" s="4" t="s">
        <v>20</v>
      </c>
      <c r="H2443" s="4" t="s">
        <v>20</v>
      </c>
    </row>
    <row r="2444" spans="1:8">
      <c r="A2444" t="n">
        <v>19700</v>
      </c>
      <c r="B2444" s="61" t="n">
        <v>48</v>
      </c>
      <c r="C2444" s="7" t="n">
        <v>61494</v>
      </c>
      <c r="D2444" s="7" t="n">
        <v>0</v>
      </c>
      <c r="E2444" s="7" t="s">
        <v>266</v>
      </c>
      <c r="F2444" s="7" t="n">
        <v>-1</v>
      </c>
      <c r="G2444" s="7" t="n">
        <v>1</v>
      </c>
      <c r="H2444" s="7" t="n">
        <v>1.40129846432482e-45</v>
      </c>
    </row>
    <row r="2445" spans="1:8">
      <c r="A2445" t="s">
        <v>4</v>
      </c>
      <c r="B2445" s="4" t="s">
        <v>5</v>
      </c>
      <c r="C2445" s="4" t="s">
        <v>10</v>
      </c>
      <c r="D2445" s="4" t="s">
        <v>14</v>
      </c>
      <c r="E2445" s="4" t="s">
        <v>6</v>
      </c>
      <c r="F2445" s="4" t="s">
        <v>20</v>
      </c>
      <c r="G2445" s="4" t="s">
        <v>20</v>
      </c>
      <c r="H2445" s="4" t="s">
        <v>20</v>
      </c>
    </row>
    <row r="2446" spans="1:8">
      <c r="A2446" t="n">
        <v>19726</v>
      </c>
      <c r="B2446" s="61" t="n">
        <v>48</v>
      </c>
      <c r="C2446" s="7" t="n">
        <v>61495</v>
      </c>
      <c r="D2446" s="7" t="n">
        <v>0</v>
      </c>
      <c r="E2446" s="7" t="s">
        <v>266</v>
      </c>
      <c r="F2446" s="7" t="n">
        <v>-1</v>
      </c>
      <c r="G2446" s="7" t="n">
        <v>1</v>
      </c>
      <c r="H2446" s="7" t="n">
        <v>1.40129846432482e-45</v>
      </c>
    </row>
    <row r="2447" spans="1:8">
      <c r="A2447" t="s">
        <v>4</v>
      </c>
      <c r="B2447" s="4" t="s">
        <v>5</v>
      </c>
      <c r="C2447" s="4" t="s">
        <v>10</v>
      </c>
      <c r="D2447" s="4" t="s">
        <v>14</v>
      </c>
      <c r="E2447" s="4" t="s">
        <v>6</v>
      </c>
      <c r="F2447" s="4" t="s">
        <v>20</v>
      </c>
      <c r="G2447" s="4" t="s">
        <v>20</v>
      </c>
      <c r="H2447" s="4" t="s">
        <v>20</v>
      </c>
    </row>
    <row r="2448" spans="1:8">
      <c r="A2448" t="n">
        <v>19752</v>
      </c>
      <c r="B2448" s="61" t="n">
        <v>48</v>
      </c>
      <c r="C2448" s="7" t="n">
        <v>61496</v>
      </c>
      <c r="D2448" s="7" t="n">
        <v>0</v>
      </c>
      <c r="E2448" s="7" t="s">
        <v>266</v>
      </c>
      <c r="F2448" s="7" t="n">
        <v>-1</v>
      </c>
      <c r="G2448" s="7" t="n">
        <v>1</v>
      </c>
      <c r="H2448" s="7" t="n">
        <v>1.40129846432482e-45</v>
      </c>
    </row>
    <row r="2449" spans="1:8">
      <c r="A2449" t="s">
        <v>4</v>
      </c>
      <c r="B2449" s="4" t="s">
        <v>5</v>
      </c>
      <c r="C2449" s="4" t="s">
        <v>10</v>
      </c>
      <c r="D2449" s="4" t="s">
        <v>14</v>
      </c>
      <c r="E2449" s="4" t="s">
        <v>6</v>
      </c>
      <c r="F2449" s="4" t="s">
        <v>20</v>
      </c>
      <c r="G2449" s="4" t="s">
        <v>20</v>
      </c>
      <c r="H2449" s="4" t="s">
        <v>20</v>
      </c>
    </row>
    <row r="2450" spans="1:8">
      <c r="A2450" t="n">
        <v>19778</v>
      </c>
      <c r="B2450" s="61" t="n">
        <v>48</v>
      </c>
      <c r="C2450" s="7" t="n">
        <v>27</v>
      </c>
      <c r="D2450" s="7" t="n">
        <v>0</v>
      </c>
      <c r="E2450" s="7" t="s">
        <v>270</v>
      </c>
      <c r="F2450" s="7" t="n">
        <v>0</v>
      </c>
      <c r="G2450" s="7" t="n">
        <v>1</v>
      </c>
      <c r="H2450" s="7" t="n">
        <v>1.40129846432482e-45</v>
      </c>
    </row>
    <row r="2451" spans="1:8">
      <c r="A2451" t="s">
        <v>4</v>
      </c>
      <c r="B2451" s="4" t="s">
        <v>5</v>
      </c>
      <c r="C2451" s="4" t="s">
        <v>10</v>
      </c>
      <c r="D2451" s="4" t="s">
        <v>14</v>
      </c>
      <c r="E2451" s="4" t="s">
        <v>6</v>
      </c>
      <c r="F2451" s="4" t="s">
        <v>20</v>
      </c>
      <c r="G2451" s="4" t="s">
        <v>20</v>
      </c>
      <c r="H2451" s="4" t="s">
        <v>20</v>
      </c>
    </row>
    <row r="2452" spans="1:8">
      <c r="A2452" t="n">
        <v>19804</v>
      </c>
      <c r="B2452" s="61" t="n">
        <v>48</v>
      </c>
      <c r="C2452" s="7" t="n">
        <v>1000</v>
      </c>
      <c r="D2452" s="7" t="n">
        <v>0</v>
      </c>
      <c r="E2452" s="7" t="s">
        <v>270</v>
      </c>
      <c r="F2452" s="7" t="n">
        <v>0</v>
      </c>
      <c r="G2452" s="7" t="n">
        <v>1</v>
      </c>
      <c r="H2452" s="7" t="n">
        <v>1.40129846432482e-45</v>
      </c>
    </row>
    <row r="2453" spans="1:8">
      <c r="A2453" t="s">
        <v>4</v>
      </c>
      <c r="B2453" s="4" t="s">
        <v>5</v>
      </c>
      <c r="C2453" s="4" t="s">
        <v>14</v>
      </c>
      <c r="D2453" s="4" t="s">
        <v>10</v>
      </c>
      <c r="E2453" s="4" t="s">
        <v>6</v>
      </c>
      <c r="F2453" s="4" t="s">
        <v>6</v>
      </c>
      <c r="G2453" s="4" t="s">
        <v>6</v>
      </c>
      <c r="H2453" s="4" t="s">
        <v>6</v>
      </c>
    </row>
    <row r="2454" spans="1:8">
      <c r="A2454" t="n">
        <v>19830</v>
      </c>
      <c r="B2454" s="47" t="n">
        <v>51</v>
      </c>
      <c r="C2454" s="7" t="n">
        <v>3</v>
      </c>
      <c r="D2454" s="7" t="n">
        <v>61440</v>
      </c>
      <c r="E2454" s="7" t="s">
        <v>112</v>
      </c>
      <c r="F2454" s="7" t="s">
        <v>113</v>
      </c>
      <c r="G2454" s="7" t="s">
        <v>114</v>
      </c>
      <c r="H2454" s="7" t="s">
        <v>115</v>
      </c>
    </row>
    <row r="2455" spans="1:8">
      <c r="A2455" t="s">
        <v>4</v>
      </c>
      <c r="B2455" s="4" t="s">
        <v>5</v>
      </c>
      <c r="C2455" s="4" t="s">
        <v>14</v>
      </c>
      <c r="D2455" s="4" t="s">
        <v>10</v>
      </c>
      <c r="E2455" s="4" t="s">
        <v>6</v>
      </c>
      <c r="F2455" s="4" t="s">
        <v>6</v>
      </c>
      <c r="G2455" s="4" t="s">
        <v>6</v>
      </c>
      <c r="H2455" s="4" t="s">
        <v>6</v>
      </c>
    </row>
    <row r="2456" spans="1:8">
      <c r="A2456" t="n">
        <v>19843</v>
      </c>
      <c r="B2456" s="47" t="n">
        <v>51</v>
      </c>
      <c r="C2456" s="7" t="n">
        <v>3</v>
      </c>
      <c r="D2456" s="7" t="n">
        <v>61441</v>
      </c>
      <c r="E2456" s="7" t="s">
        <v>112</v>
      </c>
      <c r="F2456" s="7" t="s">
        <v>113</v>
      </c>
      <c r="G2456" s="7" t="s">
        <v>114</v>
      </c>
      <c r="H2456" s="7" t="s">
        <v>115</v>
      </c>
    </row>
    <row r="2457" spans="1:8">
      <c r="A2457" t="s">
        <v>4</v>
      </c>
      <c r="B2457" s="4" t="s">
        <v>5</v>
      </c>
      <c r="C2457" s="4" t="s">
        <v>14</v>
      </c>
      <c r="D2457" s="4" t="s">
        <v>10</v>
      </c>
      <c r="E2457" s="4" t="s">
        <v>6</v>
      </c>
      <c r="F2457" s="4" t="s">
        <v>6</v>
      </c>
      <c r="G2457" s="4" t="s">
        <v>6</v>
      </c>
      <c r="H2457" s="4" t="s">
        <v>6</v>
      </c>
    </row>
    <row r="2458" spans="1:8">
      <c r="A2458" t="n">
        <v>19856</v>
      </c>
      <c r="B2458" s="47" t="n">
        <v>51</v>
      </c>
      <c r="C2458" s="7" t="n">
        <v>3</v>
      </c>
      <c r="D2458" s="7" t="n">
        <v>61442</v>
      </c>
      <c r="E2458" s="7" t="s">
        <v>112</v>
      </c>
      <c r="F2458" s="7" t="s">
        <v>113</v>
      </c>
      <c r="G2458" s="7" t="s">
        <v>114</v>
      </c>
      <c r="H2458" s="7" t="s">
        <v>115</v>
      </c>
    </row>
    <row r="2459" spans="1:8">
      <c r="A2459" t="s">
        <v>4</v>
      </c>
      <c r="B2459" s="4" t="s">
        <v>5</v>
      </c>
      <c r="C2459" s="4" t="s">
        <v>14</v>
      </c>
      <c r="D2459" s="4" t="s">
        <v>10</v>
      </c>
      <c r="E2459" s="4" t="s">
        <v>6</v>
      </c>
      <c r="F2459" s="4" t="s">
        <v>6</v>
      </c>
      <c r="G2459" s="4" t="s">
        <v>6</v>
      </c>
      <c r="H2459" s="4" t="s">
        <v>6</v>
      </c>
    </row>
    <row r="2460" spans="1:8">
      <c r="A2460" t="n">
        <v>19869</v>
      </c>
      <c r="B2460" s="47" t="n">
        <v>51</v>
      </c>
      <c r="C2460" s="7" t="n">
        <v>3</v>
      </c>
      <c r="D2460" s="7" t="n">
        <v>61443</v>
      </c>
      <c r="E2460" s="7" t="s">
        <v>112</v>
      </c>
      <c r="F2460" s="7" t="s">
        <v>113</v>
      </c>
      <c r="G2460" s="7" t="s">
        <v>114</v>
      </c>
      <c r="H2460" s="7" t="s">
        <v>115</v>
      </c>
    </row>
    <row r="2461" spans="1:8">
      <c r="A2461" t="s">
        <v>4</v>
      </c>
      <c r="B2461" s="4" t="s">
        <v>5</v>
      </c>
      <c r="C2461" s="4" t="s">
        <v>14</v>
      </c>
      <c r="D2461" s="4" t="s">
        <v>10</v>
      </c>
      <c r="E2461" s="4" t="s">
        <v>6</v>
      </c>
      <c r="F2461" s="4" t="s">
        <v>6</v>
      </c>
      <c r="G2461" s="4" t="s">
        <v>6</v>
      </c>
      <c r="H2461" s="4" t="s">
        <v>6</v>
      </c>
    </row>
    <row r="2462" spans="1:8">
      <c r="A2462" t="n">
        <v>19882</v>
      </c>
      <c r="B2462" s="47" t="n">
        <v>51</v>
      </c>
      <c r="C2462" s="7" t="n">
        <v>3</v>
      </c>
      <c r="D2462" s="7" t="n">
        <v>61444</v>
      </c>
      <c r="E2462" s="7" t="s">
        <v>112</v>
      </c>
      <c r="F2462" s="7" t="s">
        <v>113</v>
      </c>
      <c r="G2462" s="7" t="s">
        <v>114</v>
      </c>
      <c r="H2462" s="7" t="s">
        <v>115</v>
      </c>
    </row>
    <row r="2463" spans="1:8">
      <c r="A2463" t="s">
        <v>4</v>
      </c>
      <c r="B2463" s="4" t="s">
        <v>5</v>
      </c>
      <c r="C2463" s="4" t="s">
        <v>14</v>
      </c>
      <c r="D2463" s="4" t="s">
        <v>10</v>
      </c>
      <c r="E2463" s="4" t="s">
        <v>6</v>
      </c>
      <c r="F2463" s="4" t="s">
        <v>6</v>
      </c>
      <c r="G2463" s="4" t="s">
        <v>6</v>
      </c>
      <c r="H2463" s="4" t="s">
        <v>6</v>
      </c>
    </row>
    <row r="2464" spans="1:8">
      <c r="A2464" t="n">
        <v>19895</v>
      </c>
      <c r="B2464" s="47" t="n">
        <v>51</v>
      </c>
      <c r="C2464" s="7" t="n">
        <v>3</v>
      </c>
      <c r="D2464" s="7" t="n">
        <v>61445</v>
      </c>
      <c r="E2464" s="7" t="s">
        <v>112</v>
      </c>
      <c r="F2464" s="7" t="s">
        <v>113</v>
      </c>
      <c r="G2464" s="7" t="s">
        <v>114</v>
      </c>
      <c r="H2464" s="7" t="s">
        <v>115</v>
      </c>
    </row>
    <row r="2465" spans="1:8">
      <c r="A2465" t="s">
        <v>4</v>
      </c>
      <c r="B2465" s="4" t="s">
        <v>5</v>
      </c>
      <c r="C2465" s="4" t="s">
        <v>14</v>
      </c>
      <c r="D2465" s="4" t="s">
        <v>10</v>
      </c>
      <c r="E2465" s="4" t="s">
        <v>6</v>
      </c>
      <c r="F2465" s="4" t="s">
        <v>6</v>
      </c>
      <c r="G2465" s="4" t="s">
        <v>6</v>
      </c>
      <c r="H2465" s="4" t="s">
        <v>6</v>
      </c>
    </row>
    <row r="2466" spans="1:8">
      <c r="A2466" t="n">
        <v>19908</v>
      </c>
      <c r="B2466" s="47" t="n">
        <v>51</v>
      </c>
      <c r="C2466" s="7" t="n">
        <v>3</v>
      </c>
      <c r="D2466" s="7" t="n">
        <v>61446</v>
      </c>
      <c r="E2466" s="7" t="s">
        <v>112</v>
      </c>
      <c r="F2466" s="7" t="s">
        <v>113</v>
      </c>
      <c r="G2466" s="7" t="s">
        <v>114</v>
      </c>
      <c r="H2466" s="7" t="s">
        <v>115</v>
      </c>
    </row>
    <row r="2467" spans="1:8">
      <c r="A2467" t="s">
        <v>4</v>
      </c>
      <c r="B2467" s="4" t="s">
        <v>5</v>
      </c>
      <c r="C2467" s="4" t="s">
        <v>14</v>
      </c>
      <c r="D2467" s="4" t="s">
        <v>10</v>
      </c>
      <c r="E2467" s="4" t="s">
        <v>6</v>
      </c>
      <c r="F2467" s="4" t="s">
        <v>6</v>
      </c>
      <c r="G2467" s="4" t="s">
        <v>6</v>
      </c>
      <c r="H2467" s="4" t="s">
        <v>6</v>
      </c>
    </row>
    <row r="2468" spans="1:8">
      <c r="A2468" t="n">
        <v>19921</v>
      </c>
      <c r="B2468" s="47" t="n">
        <v>51</v>
      </c>
      <c r="C2468" s="7" t="n">
        <v>3</v>
      </c>
      <c r="D2468" s="7" t="n">
        <v>7032</v>
      </c>
      <c r="E2468" s="7" t="s">
        <v>112</v>
      </c>
      <c r="F2468" s="7" t="s">
        <v>113</v>
      </c>
      <c r="G2468" s="7" t="s">
        <v>114</v>
      </c>
      <c r="H2468" s="7" t="s">
        <v>115</v>
      </c>
    </row>
    <row r="2469" spans="1:8">
      <c r="A2469" t="s">
        <v>4</v>
      </c>
      <c r="B2469" s="4" t="s">
        <v>5</v>
      </c>
      <c r="C2469" s="4" t="s">
        <v>10</v>
      </c>
    </row>
    <row r="2470" spans="1:8">
      <c r="A2470" t="n">
        <v>19934</v>
      </c>
      <c r="B2470" s="22" t="n">
        <v>13</v>
      </c>
      <c r="C2470" s="7" t="n">
        <v>6465</v>
      </c>
    </row>
    <row r="2471" spans="1:8">
      <c r="A2471" t="s">
        <v>4</v>
      </c>
      <c r="B2471" s="4" t="s">
        <v>5</v>
      </c>
      <c r="C2471" s="4" t="s">
        <v>14</v>
      </c>
      <c r="D2471" s="4" t="s">
        <v>14</v>
      </c>
      <c r="E2471" s="4" t="s">
        <v>14</v>
      </c>
      <c r="F2471" s="4" t="s">
        <v>14</v>
      </c>
    </row>
    <row r="2472" spans="1:8">
      <c r="A2472" t="n">
        <v>19937</v>
      </c>
      <c r="B2472" s="30" t="n">
        <v>14</v>
      </c>
      <c r="C2472" s="7" t="n">
        <v>0</v>
      </c>
      <c r="D2472" s="7" t="n">
        <v>0</v>
      </c>
      <c r="E2472" s="7" t="n">
        <v>32</v>
      </c>
      <c r="F2472" s="7" t="n">
        <v>0</v>
      </c>
    </row>
    <row r="2473" spans="1:8">
      <c r="A2473" t="s">
        <v>4</v>
      </c>
      <c r="B2473" s="4" t="s">
        <v>5</v>
      </c>
      <c r="C2473" s="4" t="s">
        <v>14</v>
      </c>
    </row>
    <row r="2474" spans="1:8">
      <c r="A2474" t="n">
        <v>19942</v>
      </c>
      <c r="B2474" s="50" t="n">
        <v>116</v>
      </c>
      <c r="C2474" s="7" t="n">
        <v>0</v>
      </c>
    </row>
    <row r="2475" spans="1:8">
      <c r="A2475" t="s">
        <v>4</v>
      </c>
      <c r="B2475" s="4" t="s">
        <v>5</v>
      </c>
      <c r="C2475" s="4" t="s">
        <v>14</v>
      </c>
      <c r="D2475" s="4" t="s">
        <v>10</v>
      </c>
    </row>
    <row r="2476" spans="1:8">
      <c r="A2476" t="n">
        <v>19944</v>
      </c>
      <c r="B2476" s="50" t="n">
        <v>116</v>
      </c>
      <c r="C2476" s="7" t="n">
        <v>2</v>
      </c>
      <c r="D2476" s="7" t="n">
        <v>1</v>
      </c>
    </row>
    <row r="2477" spans="1:8">
      <c r="A2477" t="s">
        <v>4</v>
      </c>
      <c r="B2477" s="4" t="s">
        <v>5</v>
      </c>
      <c r="C2477" s="4" t="s">
        <v>14</v>
      </c>
      <c r="D2477" s="4" t="s">
        <v>9</v>
      </c>
    </row>
    <row r="2478" spans="1:8">
      <c r="A2478" t="n">
        <v>19948</v>
      </c>
      <c r="B2478" s="50" t="n">
        <v>116</v>
      </c>
      <c r="C2478" s="7" t="n">
        <v>5</v>
      </c>
      <c r="D2478" s="7" t="n">
        <v>1120403456</v>
      </c>
    </row>
    <row r="2479" spans="1:8">
      <c r="A2479" t="s">
        <v>4</v>
      </c>
      <c r="B2479" s="4" t="s">
        <v>5</v>
      </c>
      <c r="C2479" s="4" t="s">
        <v>14</v>
      </c>
      <c r="D2479" s="4" t="s">
        <v>10</v>
      </c>
    </row>
    <row r="2480" spans="1:8">
      <c r="A2480" t="n">
        <v>19954</v>
      </c>
      <c r="B2480" s="50" t="n">
        <v>116</v>
      </c>
      <c r="C2480" s="7" t="n">
        <v>6</v>
      </c>
      <c r="D2480" s="7" t="n">
        <v>1</v>
      </c>
    </row>
    <row r="2481" spans="1:8">
      <c r="A2481" t="s">
        <v>4</v>
      </c>
      <c r="B2481" s="4" t="s">
        <v>5</v>
      </c>
      <c r="C2481" s="4" t="s">
        <v>14</v>
      </c>
      <c r="D2481" s="41" t="s">
        <v>92</v>
      </c>
      <c r="E2481" s="4" t="s">
        <v>5</v>
      </c>
      <c r="F2481" s="4" t="s">
        <v>14</v>
      </c>
      <c r="G2481" s="4" t="s">
        <v>10</v>
      </c>
      <c r="H2481" s="41" t="s">
        <v>93</v>
      </c>
      <c r="I2481" s="4" t="s">
        <v>14</v>
      </c>
      <c r="J2481" s="4" t="s">
        <v>21</v>
      </c>
    </row>
    <row r="2482" spans="1:8">
      <c r="A2482" t="n">
        <v>19958</v>
      </c>
      <c r="B2482" s="11" t="n">
        <v>5</v>
      </c>
      <c r="C2482" s="7" t="n">
        <v>28</v>
      </c>
      <c r="D2482" s="41" t="s">
        <v>3</v>
      </c>
      <c r="E2482" s="31" t="n">
        <v>64</v>
      </c>
      <c r="F2482" s="7" t="n">
        <v>5</v>
      </c>
      <c r="G2482" s="7" t="n">
        <v>11</v>
      </c>
      <c r="H2482" s="41" t="s">
        <v>3</v>
      </c>
      <c r="I2482" s="7" t="n">
        <v>1</v>
      </c>
      <c r="J2482" s="12" t="n">
        <f t="normal" ca="1">A2524</f>
        <v>0</v>
      </c>
    </row>
    <row r="2483" spans="1:8">
      <c r="A2483" t="s">
        <v>4</v>
      </c>
      <c r="B2483" s="4" t="s">
        <v>5</v>
      </c>
      <c r="C2483" s="4" t="s">
        <v>14</v>
      </c>
      <c r="D2483" s="4" t="s">
        <v>10</v>
      </c>
    </row>
    <row r="2484" spans="1:8">
      <c r="A2484" t="n">
        <v>19969</v>
      </c>
      <c r="B2484" s="14" t="n">
        <v>50</v>
      </c>
      <c r="C2484" s="7" t="n">
        <v>55</v>
      </c>
      <c r="D2484" s="7" t="n">
        <v>53952</v>
      </c>
    </row>
    <row r="2485" spans="1:8">
      <c r="A2485" t="s">
        <v>4</v>
      </c>
      <c r="B2485" s="4" t="s">
        <v>5</v>
      </c>
      <c r="C2485" s="4" t="s">
        <v>14</v>
      </c>
      <c r="D2485" s="41" t="s">
        <v>92</v>
      </c>
      <c r="E2485" s="4" t="s">
        <v>5</v>
      </c>
      <c r="F2485" s="4" t="s">
        <v>14</v>
      </c>
      <c r="G2485" s="4" t="s">
        <v>10</v>
      </c>
      <c r="H2485" s="41" t="s">
        <v>93</v>
      </c>
      <c r="I2485" s="4" t="s">
        <v>14</v>
      </c>
      <c r="J2485" s="4" t="s">
        <v>21</v>
      </c>
    </row>
    <row r="2486" spans="1:8">
      <c r="A2486" t="n">
        <v>19973</v>
      </c>
      <c r="B2486" s="11" t="n">
        <v>5</v>
      </c>
      <c r="C2486" s="7" t="n">
        <v>28</v>
      </c>
      <c r="D2486" s="41" t="s">
        <v>3</v>
      </c>
      <c r="E2486" s="31" t="n">
        <v>64</v>
      </c>
      <c r="F2486" s="7" t="n">
        <v>5</v>
      </c>
      <c r="G2486" s="7" t="n">
        <v>1</v>
      </c>
      <c r="H2486" s="41" t="s">
        <v>3</v>
      </c>
      <c r="I2486" s="7" t="n">
        <v>1</v>
      </c>
      <c r="J2486" s="12" t="n">
        <f t="normal" ca="1">A2490</f>
        <v>0</v>
      </c>
    </row>
    <row r="2487" spans="1:8">
      <c r="A2487" t="s">
        <v>4</v>
      </c>
      <c r="B2487" s="4" t="s">
        <v>5</v>
      </c>
      <c r="C2487" s="4" t="s">
        <v>14</v>
      </c>
      <c r="D2487" s="4" t="s">
        <v>10</v>
      </c>
    </row>
    <row r="2488" spans="1:8">
      <c r="A2488" t="n">
        <v>19984</v>
      </c>
      <c r="B2488" s="14" t="n">
        <v>50</v>
      </c>
      <c r="C2488" s="7" t="n">
        <v>55</v>
      </c>
      <c r="D2488" s="7" t="n">
        <v>1952</v>
      </c>
    </row>
    <row r="2489" spans="1:8">
      <c r="A2489" t="s">
        <v>4</v>
      </c>
      <c r="B2489" s="4" t="s">
        <v>5</v>
      </c>
      <c r="C2489" s="4" t="s">
        <v>14</v>
      </c>
      <c r="D2489" s="41" t="s">
        <v>92</v>
      </c>
      <c r="E2489" s="4" t="s">
        <v>5</v>
      </c>
      <c r="F2489" s="4" t="s">
        <v>14</v>
      </c>
      <c r="G2489" s="4" t="s">
        <v>10</v>
      </c>
      <c r="H2489" s="41" t="s">
        <v>93</v>
      </c>
      <c r="I2489" s="4" t="s">
        <v>14</v>
      </c>
      <c r="J2489" s="4" t="s">
        <v>21</v>
      </c>
    </row>
    <row r="2490" spans="1:8">
      <c r="A2490" t="n">
        <v>19988</v>
      </c>
      <c r="B2490" s="11" t="n">
        <v>5</v>
      </c>
      <c r="C2490" s="7" t="n">
        <v>28</v>
      </c>
      <c r="D2490" s="41" t="s">
        <v>3</v>
      </c>
      <c r="E2490" s="31" t="n">
        <v>64</v>
      </c>
      <c r="F2490" s="7" t="n">
        <v>5</v>
      </c>
      <c r="G2490" s="7" t="n">
        <v>3</v>
      </c>
      <c r="H2490" s="41" t="s">
        <v>3</v>
      </c>
      <c r="I2490" s="7" t="n">
        <v>1</v>
      </c>
      <c r="J2490" s="12" t="n">
        <f t="normal" ca="1">A2494</f>
        <v>0</v>
      </c>
    </row>
    <row r="2491" spans="1:8">
      <c r="A2491" t="s">
        <v>4</v>
      </c>
      <c r="B2491" s="4" t="s">
        <v>5</v>
      </c>
      <c r="C2491" s="4" t="s">
        <v>14</v>
      </c>
      <c r="D2491" s="4" t="s">
        <v>10</v>
      </c>
    </row>
    <row r="2492" spans="1:8">
      <c r="A2492" t="n">
        <v>19999</v>
      </c>
      <c r="B2492" s="14" t="n">
        <v>50</v>
      </c>
      <c r="C2492" s="7" t="n">
        <v>55</v>
      </c>
      <c r="D2492" s="7" t="n">
        <v>2953</v>
      </c>
    </row>
    <row r="2493" spans="1:8">
      <c r="A2493" t="s">
        <v>4</v>
      </c>
      <c r="B2493" s="4" t="s">
        <v>5</v>
      </c>
      <c r="C2493" s="4" t="s">
        <v>14</v>
      </c>
      <c r="D2493" s="41" t="s">
        <v>92</v>
      </c>
      <c r="E2493" s="4" t="s">
        <v>5</v>
      </c>
      <c r="F2493" s="4" t="s">
        <v>14</v>
      </c>
      <c r="G2493" s="4" t="s">
        <v>10</v>
      </c>
      <c r="H2493" s="41" t="s">
        <v>93</v>
      </c>
      <c r="I2493" s="4" t="s">
        <v>14</v>
      </c>
      <c r="J2493" s="4" t="s">
        <v>21</v>
      </c>
    </row>
    <row r="2494" spans="1:8">
      <c r="A2494" t="n">
        <v>20003</v>
      </c>
      <c r="B2494" s="11" t="n">
        <v>5</v>
      </c>
      <c r="C2494" s="7" t="n">
        <v>28</v>
      </c>
      <c r="D2494" s="41" t="s">
        <v>3</v>
      </c>
      <c r="E2494" s="31" t="n">
        <v>64</v>
      </c>
      <c r="F2494" s="7" t="n">
        <v>5</v>
      </c>
      <c r="G2494" s="7" t="n">
        <v>5</v>
      </c>
      <c r="H2494" s="41" t="s">
        <v>3</v>
      </c>
      <c r="I2494" s="7" t="n">
        <v>1</v>
      </c>
      <c r="J2494" s="12" t="n">
        <f t="normal" ca="1">A2498</f>
        <v>0</v>
      </c>
    </row>
    <row r="2495" spans="1:8">
      <c r="A2495" t="s">
        <v>4</v>
      </c>
      <c r="B2495" s="4" t="s">
        <v>5</v>
      </c>
      <c r="C2495" s="4" t="s">
        <v>14</v>
      </c>
      <c r="D2495" s="4" t="s">
        <v>10</v>
      </c>
    </row>
    <row r="2496" spans="1:8">
      <c r="A2496" t="n">
        <v>20014</v>
      </c>
      <c r="B2496" s="14" t="n">
        <v>50</v>
      </c>
      <c r="C2496" s="7" t="n">
        <v>55</v>
      </c>
      <c r="D2496" s="7" t="n">
        <v>3951</v>
      </c>
    </row>
    <row r="2497" spans="1:10">
      <c r="A2497" t="s">
        <v>4</v>
      </c>
      <c r="B2497" s="4" t="s">
        <v>5</v>
      </c>
      <c r="C2497" s="4" t="s">
        <v>14</v>
      </c>
      <c r="D2497" s="41" t="s">
        <v>92</v>
      </c>
      <c r="E2497" s="4" t="s">
        <v>5</v>
      </c>
      <c r="F2497" s="4" t="s">
        <v>14</v>
      </c>
      <c r="G2497" s="4" t="s">
        <v>10</v>
      </c>
      <c r="H2497" s="41" t="s">
        <v>93</v>
      </c>
      <c r="I2497" s="4" t="s">
        <v>14</v>
      </c>
      <c r="J2497" s="4" t="s">
        <v>21</v>
      </c>
    </row>
    <row r="2498" spans="1:10">
      <c r="A2498" t="n">
        <v>20018</v>
      </c>
      <c r="B2498" s="11" t="n">
        <v>5</v>
      </c>
      <c r="C2498" s="7" t="n">
        <v>28</v>
      </c>
      <c r="D2498" s="41" t="s">
        <v>3</v>
      </c>
      <c r="E2498" s="31" t="n">
        <v>64</v>
      </c>
      <c r="F2498" s="7" t="n">
        <v>5</v>
      </c>
      <c r="G2498" s="7" t="n">
        <v>7</v>
      </c>
      <c r="H2498" s="41" t="s">
        <v>3</v>
      </c>
      <c r="I2498" s="7" t="n">
        <v>1</v>
      </c>
      <c r="J2498" s="12" t="n">
        <f t="normal" ca="1">A2502</f>
        <v>0</v>
      </c>
    </row>
    <row r="2499" spans="1:10">
      <c r="A2499" t="s">
        <v>4</v>
      </c>
      <c r="B2499" s="4" t="s">
        <v>5</v>
      </c>
      <c r="C2499" s="4" t="s">
        <v>14</v>
      </c>
      <c r="D2499" s="4" t="s">
        <v>10</v>
      </c>
    </row>
    <row r="2500" spans="1:10">
      <c r="A2500" t="n">
        <v>20029</v>
      </c>
      <c r="B2500" s="14" t="n">
        <v>50</v>
      </c>
      <c r="C2500" s="7" t="n">
        <v>55</v>
      </c>
      <c r="D2500" s="7" t="n">
        <v>4952</v>
      </c>
    </row>
    <row r="2501" spans="1:10">
      <c r="A2501" t="s">
        <v>4</v>
      </c>
      <c r="B2501" s="4" t="s">
        <v>5</v>
      </c>
      <c r="C2501" s="4" t="s">
        <v>14</v>
      </c>
      <c r="D2501" s="41" t="s">
        <v>92</v>
      </c>
      <c r="E2501" s="4" t="s">
        <v>5</v>
      </c>
      <c r="F2501" s="4" t="s">
        <v>14</v>
      </c>
      <c r="G2501" s="4" t="s">
        <v>10</v>
      </c>
      <c r="H2501" s="41" t="s">
        <v>93</v>
      </c>
      <c r="I2501" s="4" t="s">
        <v>14</v>
      </c>
      <c r="J2501" s="4" t="s">
        <v>21</v>
      </c>
    </row>
    <row r="2502" spans="1:10">
      <c r="A2502" t="n">
        <v>20033</v>
      </c>
      <c r="B2502" s="11" t="n">
        <v>5</v>
      </c>
      <c r="C2502" s="7" t="n">
        <v>28</v>
      </c>
      <c r="D2502" s="41" t="s">
        <v>3</v>
      </c>
      <c r="E2502" s="31" t="n">
        <v>64</v>
      </c>
      <c r="F2502" s="7" t="n">
        <v>5</v>
      </c>
      <c r="G2502" s="7" t="n">
        <v>9</v>
      </c>
      <c r="H2502" s="41" t="s">
        <v>3</v>
      </c>
      <c r="I2502" s="7" t="n">
        <v>1</v>
      </c>
      <c r="J2502" s="12" t="n">
        <f t="normal" ca="1">A2506</f>
        <v>0</v>
      </c>
    </row>
    <row r="2503" spans="1:10">
      <c r="A2503" t="s">
        <v>4</v>
      </c>
      <c r="B2503" s="4" t="s">
        <v>5</v>
      </c>
      <c r="C2503" s="4" t="s">
        <v>14</v>
      </c>
      <c r="D2503" s="4" t="s">
        <v>10</v>
      </c>
    </row>
    <row r="2504" spans="1:10">
      <c r="A2504" t="n">
        <v>20044</v>
      </c>
      <c r="B2504" s="14" t="n">
        <v>50</v>
      </c>
      <c r="C2504" s="7" t="n">
        <v>55</v>
      </c>
      <c r="D2504" s="7" t="n">
        <v>5951</v>
      </c>
    </row>
    <row r="2505" spans="1:10">
      <c r="A2505" t="s">
        <v>4</v>
      </c>
      <c r="B2505" s="4" t="s">
        <v>5</v>
      </c>
      <c r="C2505" s="4" t="s">
        <v>14</v>
      </c>
      <c r="D2505" s="41" t="s">
        <v>92</v>
      </c>
      <c r="E2505" s="4" t="s">
        <v>5</v>
      </c>
      <c r="F2505" s="4" t="s">
        <v>14</v>
      </c>
      <c r="G2505" s="4" t="s">
        <v>10</v>
      </c>
      <c r="H2505" s="41" t="s">
        <v>93</v>
      </c>
      <c r="I2505" s="4" t="s">
        <v>14</v>
      </c>
      <c r="J2505" s="4" t="s">
        <v>21</v>
      </c>
    </row>
    <row r="2506" spans="1:10">
      <c r="A2506" t="n">
        <v>20048</v>
      </c>
      <c r="B2506" s="11" t="n">
        <v>5</v>
      </c>
      <c r="C2506" s="7" t="n">
        <v>28</v>
      </c>
      <c r="D2506" s="41" t="s">
        <v>3</v>
      </c>
      <c r="E2506" s="31" t="n">
        <v>64</v>
      </c>
      <c r="F2506" s="7" t="n">
        <v>5</v>
      </c>
      <c r="G2506" s="7" t="n">
        <v>2</v>
      </c>
      <c r="H2506" s="41" t="s">
        <v>3</v>
      </c>
      <c r="I2506" s="7" t="n">
        <v>1</v>
      </c>
      <c r="J2506" s="12" t="n">
        <f t="normal" ca="1">A2510</f>
        <v>0</v>
      </c>
    </row>
    <row r="2507" spans="1:10">
      <c r="A2507" t="s">
        <v>4</v>
      </c>
      <c r="B2507" s="4" t="s">
        <v>5</v>
      </c>
      <c r="C2507" s="4" t="s">
        <v>14</v>
      </c>
      <c r="D2507" s="4" t="s">
        <v>10</v>
      </c>
    </row>
    <row r="2508" spans="1:10">
      <c r="A2508" t="n">
        <v>20059</v>
      </c>
      <c r="B2508" s="14" t="n">
        <v>50</v>
      </c>
      <c r="C2508" s="7" t="n">
        <v>55</v>
      </c>
      <c r="D2508" s="7" t="n">
        <v>6953</v>
      </c>
    </row>
    <row r="2509" spans="1:10">
      <c r="A2509" t="s">
        <v>4</v>
      </c>
      <c r="B2509" s="4" t="s">
        <v>5</v>
      </c>
      <c r="C2509" s="4" t="s">
        <v>14</v>
      </c>
      <c r="D2509" s="41" t="s">
        <v>92</v>
      </c>
      <c r="E2509" s="4" t="s">
        <v>5</v>
      </c>
      <c r="F2509" s="4" t="s">
        <v>14</v>
      </c>
      <c r="G2509" s="4" t="s">
        <v>10</v>
      </c>
      <c r="H2509" s="41" t="s">
        <v>93</v>
      </c>
      <c r="I2509" s="4" t="s">
        <v>14</v>
      </c>
      <c r="J2509" s="4" t="s">
        <v>21</v>
      </c>
    </row>
    <row r="2510" spans="1:10">
      <c r="A2510" t="n">
        <v>20063</v>
      </c>
      <c r="B2510" s="11" t="n">
        <v>5</v>
      </c>
      <c r="C2510" s="7" t="n">
        <v>28</v>
      </c>
      <c r="D2510" s="41" t="s">
        <v>3</v>
      </c>
      <c r="E2510" s="31" t="n">
        <v>64</v>
      </c>
      <c r="F2510" s="7" t="n">
        <v>5</v>
      </c>
      <c r="G2510" s="7" t="n">
        <v>4</v>
      </c>
      <c r="H2510" s="41" t="s">
        <v>3</v>
      </c>
      <c r="I2510" s="7" t="n">
        <v>1</v>
      </c>
      <c r="J2510" s="12" t="n">
        <f t="normal" ca="1">A2514</f>
        <v>0</v>
      </c>
    </row>
    <row r="2511" spans="1:10">
      <c r="A2511" t="s">
        <v>4</v>
      </c>
      <c r="B2511" s="4" t="s">
        <v>5</v>
      </c>
      <c r="C2511" s="4" t="s">
        <v>14</v>
      </c>
      <c r="D2511" s="4" t="s">
        <v>10</v>
      </c>
    </row>
    <row r="2512" spans="1:10">
      <c r="A2512" t="n">
        <v>20074</v>
      </c>
      <c r="B2512" s="14" t="n">
        <v>50</v>
      </c>
      <c r="C2512" s="7" t="n">
        <v>55</v>
      </c>
      <c r="D2512" s="7" t="n">
        <v>7952</v>
      </c>
    </row>
    <row r="2513" spans="1:10">
      <c r="A2513" t="s">
        <v>4</v>
      </c>
      <c r="B2513" s="4" t="s">
        <v>5</v>
      </c>
      <c r="C2513" s="4" t="s">
        <v>14</v>
      </c>
      <c r="D2513" s="41" t="s">
        <v>92</v>
      </c>
      <c r="E2513" s="4" t="s">
        <v>5</v>
      </c>
      <c r="F2513" s="4" t="s">
        <v>14</v>
      </c>
      <c r="G2513" s="4" t="s">
        <v>10</v>
      </c>
      <c r="H2513" s="41" t="s">
        <v>93</v>
      </c>
      <c r="I2513" s="4" t="s">
        <v>14</v>
      </c>
      <c r="J2513" s="4" t="s">
        <v>21</v>
      </c>
    </row>
    <row r="2514" spans="1:10">
      <c r="A2514" t="n">
        <v>20078</v>
      </c>
      <c r="B2514" s="11" t="n">
        <v>5</v>
      </c>
      <c r="C2514" s="7" t="n">
        <v>28</v>
      </c>
      <c r="D2514" s="41" t="s">
        <v>3</v>
      </c>
      <c r="E2514" s="31" t="n">
        <v>64</v>
      </c>
      <c r="F2514" s="7" t="n">
        <v>5</v>
      </c>
      <c r="G2514" s="7" t="n">
        <v>6</v>
      </c>
      <c r="H2514" s="41" t="s">
        <v>3</v>
      </c>
      <c r="I2514" s="7" t="n">
        <v>1</v>
      </c>
      <c r="J2514" s="12" t="n">
        <f t="normal" ca="1">A2518</f>
        <v>0</v>
      </c>
    </row>
    <row r="2515" spans="1:10">
      <c r="A2515" t="s">
        <v>4</v>
      </c>
      <c r="B2515" s="4" t="s">
        <v>5</v>
      </c>
      <c r="C2515" s="4" t="s">
        <v>14</v>
      </c>
      <c r="D2515" s="4" t="s">
        <v>10</v>
      </c>
    </row>
    <row r="2516" spans="1:10">
      <c r="A2516" t="n">
        <v>20089</v>
      </c>
      <c r="B2516" s="14" t="n">
        <v>50</v>
      </c>
      <c r="C2516" s="7" t="n">
        <v>55</v>
      </c>
      <c r="D2516" s="7" t="n">
        <v>8952</v>
      </c>
    </row>
    <row r="2517" spans="1:10">
      <c r="A2517" t="s">
        <v>4</v>
      </c>
      <c r="B2517" s="4" t="s">
        <v>5</v>
      </c>
      <c r="C2517" s="4" t="s">
        <v>14</v>
      </c>
      <c r="D2517" s="41" t="s">
        <v>92</v>
      </c>
      <c r="E2517" s="4" t="s">
        <v>5</v>
      </c>
      <c r="F2517" s="4" t="s">
        <v>14</v>
      </c>
      <c r="G2517" s="4" t="s">
        <v>10</v>
      </c>
      <c r="H2517" s="41" t="s">
        <v>93</v>
      </c>
      <c r="I2517" s="4" t="s">
        <v>14</v>
      </c>
      <c r="J2517" s="4" t="s">
        <v>21</v>
      </c>
    </row>
    <row r="2518" spans="1:10">
      <c r="A2518" t="n">
        <v>20093</v>
      </c>
      <c r="B2518" s="11" t="n">
        <v>5</v>
      </c>
      <c r="C2518" s="7" t="n">
        <v>28</v>
      </c>
      <c r="D2518" s="41" t="s">
        <v>3</v>
      </c>
      <c r="E2518" s="31" t="n">
        <v>64</v>
      </c>
      <c r="F2518" s="7" t="n">
        <v>5</v>
      </c>
      <c r="G2518" s="7" t="n">
        <v>8</v>
      </c>
      <c r="H2518" s="41" t="s">
        <v>3</v>
      </c>
      <c r="I2518" s="7" t="n">
        <v>1</v>
      </c>
      <c r="J2518" s="12" t="n">
        <f t="normal" ca="1">A2522</f>
        <v>0</v>
      </c>
    </row>
    <row r="2519" spans="1:10">
      <c r="A2519" t="s">
        <v>4</v>
      </c>
      <c r="B2519" s="4" t="s">
        <v>5</v>
      </c>
      <c r="C2519" s="4" t="s">
        <v>14</v>
      </c>
      <c r="D2519" s="4" t="s">
        <v>10</v>
      </c>
    </row>
    <row r="2520" spans="1:10">
      <c r="A2520" t="n">
        <v>20104</v>
      </c>
      <c r="B2520" s="14" t="n">
        <v>50</v>
      </c>
      <c r="C2520" s="7" t="n">
        <v>55</v>
      </c>
      <c r="D2520" s="7" t="n">
        <v>9952</v>
      </c>
    </row>
    <row r="2521" spans="1:10">
      <c r="A2521" t="s">
        <v>4</v>
      </c>
      <c r="B2521" s="4" t="s">
        <v>5</v>
      </c>
      <c r="C2521" s="4" t="s">
        <v>21</v>
      </c>
    </row>
    <row r="2522" spans="1:10">
      <c r="A2522" t="n">
        <v>20108</v>
      </c>
      <c r="B2522" s="15" t="n">
        <v>3</v>
      </c>
      <c r="C2522" s="12" t="n">
        <f t="normal" ca="1">A2560</f>
        <v>0</v>
      </c>
    </row>
    <row r="2523" spans="1:10">
      <c r="A2523" t="s">
        <v>4</v>
      </c>
      <c r="B2523" s="4" t="s">
        <v>5</v>
      </c>
      <c r="C2523" s="4" t="s">
        <v>14</v>
      </c>
      <c r="D2523" s="41" t="s">
        <v>92</v>
      </c>
      <c r="E2523" s="4" t="s">
        <v>5</v>
      </c>
      <c r="F2523" s="4" t="s">
        <v>14</v>
      </c>
      <c r="G2523" s="4" t="s">
        <v>10</v>
      </c>
      <c r="H2523" s="41" t="s">
        <v>93</v>
      </c>
      <c r="I2523" s="4" t="s">
        <v>14</v>
      </c>
      <c r="J2523" s="4" t="s">
        <v>21</v>
      </c>
    </row>
    <row r="2524" spans="1:10">
      <c r="A2524" t="n">
        <v>20113</v>
      </c>
      <c r="B2524" s="11" t="n">
        <v>5</v>
      </c>
      <c r="C2524" s="7" t="n">
        <v>28</v>
      </c>
      <c r="D2524" s="41" t="s">
        <v>3</v>
      </c>
      <c r="E2524" s="31" t="n">
        <v>64</v>
      </c>
      <c r="F2524" s="7" t="n">
        <v>5</v>
      </c>
      <c r="G2524" s="7" t="n">
        <v>1</v>
      </c>
      <c r="H2524" s="41" t="s">
        <v>3</v>
      </c>
      <c r="I2524" s="7" t="n">
        <v>1</v>
      </c>
      <c r="J2524" s="12" t="n">
        <f t="normal" ca="1">A2528</f>
        <v>0</v>
      </c>
    </row>
    <row r="2525" spans="1:10">
      <c r="A2525" t="s">
        <v>4</v>
      </c>
      <c r="B2525" s="4" t="s">
        <v>5</v>
      </c>
      <c r="C2525" s="4" t="s">
        <v>14</v>
      </c>
      <c r="D2525" s="4" t="s">
        <v>10</v>
      </c>
    </row>
    <row r="2526" spans="1:10">
      <c r="A2526" t="n">
        <v>20124</v>
      </c>
      <c r="B2526" s="14" t="n">
        <v>50</v>
      </c>
      <c r="C2526" s="7" t="n">
        <v>55</v>
      </c>
      <c r="D2526" s="7" t="n">
        <v>1951</v>
      </c>
    </row>
    <row r="2527" spans="1:10">
      <c r="A2527" t="s">
        <v>4</v>
      </c>
      <c r="B2527" s="4" t="s">
        <v>5</v>
      </c>
      <c r="C2527" s="4" t="s">
        <v>14</v>
      </c>
      <c r="D2527" s="41" t="s">
        <v>92</v>
      </c>
      <c r="E2527" s="4" t="s">
        <v>5</v>
      </c>
      <c r="F2527" s="4" t="s">
        <v>14</v>
      </c>
      <c r="G2527" s="4" t="s">
        <v>10</v>
      </c>
      <c r="H2527" s="41" t="s">
        <v>93</v>
      </c>
      <c r="I2527" s="4" t="s">
        <v>14</v>
      </c>
      <c r="J2527" s="4" t="s">
        <v>21</v>
      </c>
    </row>
    <row r="2528" spans="1:10">
      <c r="A2528" t="n">
        <v>20128</v>
      </c>
      <c r="B2528" s="11" t="n">
        <v>5</v>
      </c>
      <c r="C2528" s="7" t="n">
        <v>28</v>
      </c>
      <c r="D2528" s="41" t="s">
        <v>3</v>
      </c>
      <c r="E2528" s="31" t="n">
        <v>64</v>
      </c>
      <c r="F2528" s="7" t="n">
        <v>5</v>
      </c>
      <c r="G2528" s="7" t="n">
        <v>3</v>
      </c>
      <c r="H2528" s="41" t="s">
        <v>3</v>
      </c>
      <c r="I2528" s="7" t="n">
        <v>1</v>
      </c>
      <c r="J2528" s="12" t="n">
        <f t="normal" ca="1">A2532</f>
        <v>0</v>
      </c>
    </row>
    <row r="2529" spans="1:10">
      <c r="A2529" t="s">
        <v>4</v>
      </c>
      <c r="B2529" s="4" t="s">
        <v>5</v>
      </c>
      <c r="C2529" s="4" t="s">
        <v>14</v>
      </c>
      <c r="D2529" s="4" t="s">
        <v>10</v>
      </c>
    </row>
    <row r="2530" spans="1:10">
      <c r="A2530" t="n">
        <v>20139</v>
      </c>
      <c r="B2530" s="14" t="n">
        <v>50</v>
      </c>
      <c r="C2530" s="7" t="n">
        <v>55</v>
      </c>
      <c r="D2530" s="7" t="n">
        <v>2959</v>
      </c>
    </row>
    <row r="2531" spans="1:10">
      <c r="A2531" t="s">
        <v>4</v>
      </c>
      <c r="B2531" s="4" t="s">
        <v>5</v>
      </c>
      <c r="C2531" s="4" t="s">
        <v>14</v>
      </c>
      <c r="D2531" s="41" t="s">
        <v>92</v>
      </c>
      <c r="E2531" s="4" t="s">
        <v>5</v>
      </c>
      <c r="F2531" s="4" t="s">
        <v>14</v>
      </c>
      <c r="G2531" s="4" t="s">
        <v>10</v>
      </c>
      <c r="H2531" s="41" t="s">
        <v>93</v>
      </c>
      <c r="I2531" s="4" t="s">
        <v>14</v>
      </c>
      <c r="J2531" s="4" t="s">
        <v>21</v>
      </c>
    </row>
    <row r="2532" spans="1:10">
      <c r="A2532" t="n">
        <v>20143</v>
      </c>
      <c r="B2532" s="11" t="n">
        <v>5</v>
      </c>
      <c r="C2532" s="7" t="n">
        <v>28</v>
      </c>
      <c r="D2532" s="41" t="s">
        <v>3</v>
      </c>
      <c r="E2532" s="31" t="n">
        <v>64</v>
      </c>
      <c r="F2532" s="7" t="n">
        <v>5</v>
      </c>
      <c r="G2532" s="7" t="n">
        <v>5</v>
      </c>
      <c r="H2532" s="41" t="s">
        <v>3</v>
      </c>
      <c r="I2532" s="7" t="n">
        <v>1</v>
      </c>
      <c r="J2532" s="12" t="n">
        <f t="normal" ca="1">A2536</f>
        <v>0</v>
      </c>
    </row>
    <row r="2533" spans="1:10">
      <c r="A2533" t="s">
        <v>4</v>
      </c>
      <c r="B2533" s="4" t="s">
        <v>5</v>
      </c>
      <c r="C2533" s="4" t="s">
        <v>14</v>
      </c>
      <c r="D2533" s="4" t="s">
        <v>10</v>
      </c>
    </row>
    <row r="2534" spans="1:10">
      <c r="A2534" t="n">
        <v>20154</v>
      </c>
      <c r="B2534" s="14" t="n">
        <v>50</v>
      </c>
      <c r="C2534" s="7" t="n">
        <v>55</v>
      </c>
      <c r="D2534" s="7" t="n">
        <v>3950</v>
      </c>
    </row>
    <row r="2535" spans="1:10">
      <c r="A2535" t="s">
        <v>4</v>
      </c>
      <c r="B2535" s="4" t="s">
        <v>5</v>
      </c>
      <c r="C2535" s="4" t="s">
        <v>14</v>
      </c>
      <c r="D2535" s="41" t="s">
        <v>92</v>
      </c>
      <c r="E2535" s="4" t="s">
        <v>5</v>
      </c>
      <c r="F2535" s="4" t="s">
        <v>14</v>
      </c>
      <c r="G2535" s="4" t="s">
        <v>10</v>
      </c>
      <c r="H2535" s="41" t="s">
        <v>93</v>
      </c>
      <c r="I2535" s="4" t="s">
        <v>14</v>
      </c>
      <c r="J2535" s="4" t="s">
        <v>21</v>
      </c>
    </row>
    <row r="2536" spans="1:10">
      <c r="A2536" t="n">
        <v>20158</v>
      </c>
      <c r="B2536" s="11" t="n">
        <v>5</v>
      </c>
      <c r="C2536" s="7" t="n">
        <v>28</v>
      </c>
      <c r="D2536" s="41" t="s">
        <v>3</v>
      </c>
      <c r="E2536" s="31" t="n">
        <v>64</v>
      </c>
      <c r="F2536" s="7" t="n">
        <v>5</v>
      </c>
      <c r="G2536" s="7" t="n">
        <v>7</v>
      </c>
      <c r="H2536" s="41" t="s">
        <v>3</v>
      </c>
      <c r="I2536" s="7" t="n">
        <v>1</v>
      </c>
      <c r="J2536" s="12" t="n">
        <f t="normal" ca="1">A2540</f>
        <v>0</v>
      </c>
    </row>
    <row r="2537" spans="1:10">
      <c r="A2537" t="s">
        <v>4</v>
      </c>
      <c r="B2537" s="4" t="s">
        <v>5</v>
      </c>
      <c r="C2537" s="4" t="s">
        <v>14</v>
      </c>
      <c r="D2537" s="4" t="s">
        <v>10</v>
      </c>
    </row>
    <row r="2538" spans="1:10">
      <c r="A2538" t="n">
        <v>20169</v>
      </c>
      <c r="B2538" s="14" t="n">
        <v>50</v>
      </c>
      <c r="C2538" s="7" t="n">
        <v>55</v>
      </c>
      <c r="D2538" s="7" t="n">
        <v>4952</v>
      </c>
    </row>
    <row r="2539" spans="1:10">
      <c r="A2539" t="s">
        <v>4</v>
      </c>
      <c r="B2539" s="4" t="s">
        <v>5</v>
      </c>
      <c r="C2539" s="4" t="s">
        <v>14</v>
      </c>
      <c r="D2539" s="41" t="s">
        <v>92</v>
      </c>
      <c r="E2539" s="4" t="s">
        <v>5</v>
      </c>
      <c r="F2539" s="4" t="s">
        <v>14</v>
      </c>
      <c r="G2539" s="4" t="s">
        <v>10</v>
      </c>
      <c r="H2539" s="41" t="s">
        <v>93</v>
      </c>
      <c r="I2539" s="4" t="s">
        <v>14</v>
      </c>
      <c r="J2539" s="4" t="s">
        <v>21</v>
      </c>
    </row>
    <row r="2540" spans="1:10">
      <c r="A2540" t="n">
        <v>20173</v>
      </c>
      <c r="B2540" s="11" t="n">
        <v>5</v>
      </c>
      <c r="C2540" s="7" t="n">
        <v>28</v>
      </c>
      <c r="D2540" s="41" t="s">
        <v>3</v>
      </c>
      <c r="E2540" s="31" t="n">
        <v>64</v>
      </c>
      <c r="F2540" s="7" t="n">
        <v>5</v>
      </c>
      <c r="G2540" s="7" t="n">
        <v>9</v>
      </c>
      <c r="H2540" s="41" t="s">
        <v>3</v>
      </c>
      <c r="I2540" s="7" t="n">
        <v>1</v>
      </c>
      <c r="J2540" s="12" t="n">
        <f t="normal" ca="1">A2544</f>
        <v>0</v>
      </c>
    </row>
    <row r="2541" spans="1:10">
      <c r="A2541" t="s">
        <v>4</v>
      </c>
      <c r="B2541" s="4" t="s">
        <v>5</v>
      </c>
      <c r="C2541" s="4" t="s">
        <v>14</v>
      </c>
      <c r="D2541" s="4" t="s">
        <v>10</v>
      </c>
    </row>
    <row r="2542" spans="1:10">
      <c r="A2542" t="n">
        <v>20184</v>
      </c>
      <c r="B2542" s="14" t="n">
        <v>50</v>
      </c>
      <c r="C2542" s="7" t="n">
        <v>55</v>
      </c>
      <c r="D2542" s="7" t="n">
        <v>5958</v>
      </c>
    </row>
    <row r="2543" spans="1:10">
      <c r="A2543" t="s">
        <v>4</v>
      </c>
      <c r="B2543" s="4" t="s">
        <v>5</v>
      </c>
      <c r="C2543" s="4" t="s">
        <v>14</v>
      </c>
      <c r="D2543" s="41" t="s">
        <v>92</v>
      </c>
      <c r="E2543" s="4" t="s">
        <v>5</v>
      </c>
      <c r="F2543" s="4" t="s">
        <v>14</v>
      </c>
      <c r="G2543" s="4" t="s">
        <v>10</v>
      </c>
      <c r="H2543" s="41" t="s">
        <v>93</v>
      </c>
      <c r="I2543" s="4" t="s">
        <v>14</v>
      </c>
      <c r="J2543" s="4" t="s">
        <v>21</v>
      </c>
    </row>
    <row r="2544" spans="1:10">
      <c r="A2544" t="n">
        <v>20188</v>
      </c>
      <c r="B2544" s="11" t="n">
        <v>5</v>
      </c>
      <c r="C2544" s="7" t="n">
        <v>28</v>
      </c>
      <c r="D2544" s="41" t="s">
        <v>3</v>
      </c>
      <c r="E2544" s="31" t="n">
        <v>64</v>
      </c>
      <c r="F2544" s="7" t="n">
        <v>5</v>
      </c>
      <c r="G2544" s="7" t="n">
        <v>2</v>
      </c>
      <c r="H2544" s="41" t="s">
        <v>3</v>
      </c>
      <c r="I2544" s="7" t="n">
        <v>1</v>
      </c>
      <c r="J2544" s="12" t="n">
        <f t="normal" ca="1">A2548</f>
        <v>0</v>
      </c>
    </row>
    <row r="2545" spans="1:10">
      <c r="A2545" t="s">
        <v>4</v>
      </c>
      <c r="B2545" s="4" t="s">
        <v>5</v>
      </c>
      <c r="C2545" s="4" t="s">
        <v>14</v>
      </c>
      <c r="D2545" s="4" t="s">
        <v>10</v>
      </c>
    </row>
    <row r="2546" spans="1:10">
      <c r="A2546" t="n">
        <v>20199</v>
      </c>
      <c r="B2546" s="14" t="n">
        <v>50</v>
      </c>
      <c r="C2546" s="7" t="n">
        <v>55</v>
      </c>
      <c r="D2546" s="7" t="n">
        <v>6950</v>
      </c>
    </row>
    <row r="2547" spans="1:10">
      <c r="A2547" t="s">
        <v>4</v>
      </c>
      <c r="B2547" s="4" t="s">
        <v>5</v>
      </c>
      <c r="C2547" s="4" t="s">
        <v>14</v>
      </c>
      <c r="D2547" s="41" t="s">
        <v>92</v>
      </c>
      <c r="E2547" s="4" t="s">
        <v>5</v>
      </c>
      <c r="F2547" s="4" t="s">
        <v>14</v>
      </c>
      <c r="G2547" s="4" t="s">
        <v>10</v>
      </c>
      <c r="H2547" s="41" t="s">
        <v>93</v>
      </c>
      <c r="I2547" s="4" t="s">
        <v>14</v>
      </c>
      <c r="J2547" s="4" t="s">
        <v>21</v>
      </c>
    </row>
    <row r="2548" spans="1:10">
      <c r="A2548" t="n">
        <v>20203</v>
      </c>
      <c r="B2548" s="11" t="n">
        <v>5</v>
      </c>
      <c r="C2548" s="7" t="n">
        <v>28</v>
      </c>
      <c r="D2548" s="41" t="s">
        <v>3</v>
      </c>
      <c r="E2548" s="31" t="n">
        <v>64</v>
      </c>
      <c r="F2548" s="7" t="n">
        <v>5</v>
      </c>
      <c r="G2548" s="7" t="n">
        <v>4</v>
      </c>
      <c r="H2548" s="41" t="s">
        <v>3</v>
      </c>
      <c r="I2548" s="7" t="n">
        <v>1</v>
      </c>
      <c r="J2548" s="12" t="n">
        <f t="normal" ca="1">A2552</f>
        <v>0</v>
      </c>
    </row>
    <row r="2549" spans="1:10">
      <c r="A2549" t="s">
        <v>4</v>
      </c>
      <c r="B2549" s="4" t="s">
        <v>5</v>
      </c>
      <c r="C2549" s="4" t="s">
        <v>14</v>
      </c>
      <c r="D2549" s="4" t="s">
        <v>10</v>
      </c>
    </row>
    <row r="2550" spans="1:10">
      <c r="A2550" t="n">
        <v>20214</v>
      </c>
      <c r="B2550" s="14" t="n">
        <v>50</v>
      </c>
      <c r="C2550" s="7" t="n">
        <v>55</v>
      </c>
      <c r="D2550" s="7" t="n">
        <v>7959</v>
      </c>
    </row>
    <row r="2551" spans="1:10">
      <c r="A2551" t="s">
        <v>4</v>
      </c>
      <c r="B2551" s="4" t="s">
        <v>5</v>
      </c>
      <c r="C2551" s="4" t="s">
        <v>14</v>
      </c>
      <c r="D2551" s="41" t="s">
        <v>92</v>
      </c>
      <c r="E2551" s="4" t="s">
        <v>5</v>
      </c>
      <c r="F2551" s="4" t="s">
        <v>14</v>
      </c>
      <c r="G2551" s="4" t="s">
        <v>10</v>
      </c>
      <c r="H2551" s="41" t="s">
        <v>93</v>
      </c>
      <c r="I2551" s="4" t="s">
        <v>14</v>
      </c>
      <c r="J2551" s="4" t="s">
        <v>21</v>
      </c>
    </row>
    <row r="2552" spans="1:10">
      <c r="A2552" t="n">
        <v>20218</v>
      </c>
      <c r="B2552" s="11" t="n">
        <v>5</v>
      </c>
      <c r="C2552" s="7" t="n">
        <v>28</v>
      </c>
      <c r="D2552" s="41" t="s">
        <v>3</v>
      </c>
      <c r="E2552" s="31" t="n">
        <v>64</v>
      </c>
      <c r="F2552" s="7" t="n">
        <v>5</v>
      </c>
      <c r="G2552" s="7" t="n">
        <v>6</v>
      </c>
      <c r="H2552" s="41" t="s">
        <v>3</v>
      </c>
      <c r="I2552" s="7" t="n">
        <v>1</v>
      </c>
      <c r="J2552" s="12" t="n">
        <f t="normal" ca="1">A2556</f>
        <v>0</v>
      </c>
    </row>
    <row r="2553" spans="1:10">
      <c r="A2553" t="s">
        <v>4</v>
      </c>
      <c r="B2553" s="4" t="s">
        <v>5</v>
      </c>
      <c r="C2553" s="4" t="s">
        <v>14</v>
      </c>
      <c r="D2553" s="4" t="s">
        <v>10</v>
      </c>
    </row>
    <row r="2554" spans="1:10">
      <c r="A2554" t="n">
        <v>20229</v>
      </c>
      <c r="B2554" s="14" t="n">
        <v>50</v>
      </c>
      <c r="C2554" s="7" t="n">
        <v>55</v>
      </c>
      <c r="D2554" s="7" t="n">
        <v>8950</v>
      </c>
    </row>
    <row r="2555" spans="1:10">
      <c r="A2555" t="s">
        <v>4</v>
      </c>
      <c r="B2555" s="4" t="s">
        <v>5</v>
      </c>
      <c r="C2555" s="4" t="s">
        <v>14</v>
      </c>
      <c r="D2555" s="41" t="s">
        <v>92</v>
      </c>
      <c r="E2555" s="4" t="s">
        <v>5</v>
      </c>
      <c r="F2555" s="4" t="s">
        <v>14</v>
      </c>
      <c r="G2555" s="4" t="s">
        <v>10</v>
      </c>
      <c r="H2555" s="41" t="s">
        <v>93</v>
      </c>
      <c r="I2555" s="4" t="s">
        <v>14</v>
      </c>
      <c r="J2555" s="4" t="s">
        <v>21</v>
      </c>
    </row>
    <row r="2556" spans="1:10">
      <c r="A2556" t="n">
        <v>20233</v>
      </c>
      <c r="B2556" s="11" t="n">
        <v>5</v>
      </c>
      <c r="C2556" s="7" t="n">
        <v>28</v>
      </c>
      <c r="D2556" s="41" t="s">
        <v>3</v>
      </c>
      <c r="E2556" s="31" t="n">
        <v>64</v>
      </c>
      <c r="F2556" s="7" t="n">
        <v>5</v>
      </c>
      <c r="G2556" s="7" t="n">
        <v>8</v>
      </c>
      <c r="H2556" s="41" t="s">
        <v>3</v>
      </c>
      <c r="I2556" s="7" t="n">
        <v>1</v>
      </c>
      <c r="J2556" s="12" t="n">
        <f t="normal" ca="1">A2560</f>
        <v>0</v>
      </c>
    </row>
    <row r="2557" spans="1:10">
      <c r="A2557" t="s">
        <v>4</v>
      </c>
      <c r="B2557" s="4" t="s">
        <v>5</v>
      </c>
      <c r="C2557" s="4" t="s">
        <v>14</v>
      </c>
      <c r="D2557" s="4" t="s">
        <v>10</v>
      </c>
    </row>
    <row r="2558" spans="1:10">
      <c r="A2558" t="n">
        <v>20244</v>
      </c>
      <c r="B2558" s="14" t="n">
        <v>50</v>
      </c>
      <c r="C2558" s="7" t="n">
        <v>55</v>
      </c>
      <c r="D2558" s="7" t="n">
        <v>9951</v>
      </c>
    </row>
    <row r="2559" spans="1:10">
      <c r="A2559" t="s">
        <v>4</v>
      </c>
      <c r="B2559" s="4" t="s">
        <v>5</v>
      </c>
      <c r="C2559" s="4" t="s">
        <v>10</v>
      </c>
      <c r="D2559" s="4" t="s">
        <v>20</v>
      </c>
      <c r="E2559" s="4" t="s">
        <v>20</v>
      </c>
      <c r="F2559" s="4" t="s">
        <v>20</v>
      </c>
      <c r="G2559" s="4" t="s">
        <v>20</v>
      </c>
    </row>
    <row r="2560" spans="1:10">
      <c r="A2560" t="n">
        <v>20248</v>
      </c>
      <c r="B2560" s="38" t="n">
        <v>46</v>
      </c>
      <c r="C2560" s="7" t="n">
        <v>0</v>
      </c>
      <c r="D2560" s="7" t="n">
        <v>0</v>
      </c>
      <c r="E2560" s="7" t="n">
        <v>-3.90000009536743</v>
      </c>
      <c r="F2560" s="7" t="n">
        <v>-175.5</v>
      </c>
      <c r="G2560" s="7" t="n">
        <v>180</v>
      </c>
    </row>
    <row r="2561" spans="1:10">
      <c r="A2561" t="s">
        <v>4</v>
      </c>
      <c r="B2561" s="4" t="s">
        <v>5</v>
      </c>
      <c r="C2561" s="4" t="s">
        <v>10</v>
      </c>
      <c r="D2561" s="4" t="s">
        <v>20</v>
      </c>
      <c r="E2561" s="4" t="s">
        <v>20</v>
      </c>
      <c r="F2561" s="4" t="s">
        <v>20</v>
      </c>
      <c r="G2561" s="4" t="s">
        <v>20</v>
      </c>
    </row>
    <row r="2562" spans="1:10">
      <c r="A2562" t="n">
        <v>20267</v>
      </c>
      <c r="B2562" s="38" t="n">
        <v>46</v>
      </c>
      <c r="C2562" s="7" t="n">
        <v>61491</v>
      </c>
      <c r="D2562" s="7" t="n">
        <v>1.5</v>
      </c>
      <c r="E2562" s="7" t="n">
        <v>-3.90000009536743</v>
      </c>
      <c r="F2562" s="7" t="n">
        <v>-175</v>
      </c>
      <c r="G2562" s="7" t="n">
        <v>180</v>
      </c>
    </row>
    <row r="2563" spans="1:10">
      <c r="A2563" t="s">
        <v>4</v>
      </c>
      <c r="B2563" s="4" t="s">
        <v>5</v>
      </c>
      <c r="C2563" s="4" t="s">
        <v>10</v>
      </c>
      <c r="D2563" s="4" t="s">
        <v>20</v>
      </c>
      <c r="E2563" s="4" t="s">
        <v>20</v>
      </c>
      <c r="F2563" s="4" t="s">
        <v>20</v>
      </c>
      <c r="G2563" s="4" t="s">
        <v>20</v>
      </c>
    </row>
    <row r="2564" spans="1:10">
      <c r="A2564" t="n">
        <v>20286</v>
      </c>
      <c r="B2564" s="38" t="n">
        <v>46</v>
      </c>
      <c r="C2564" s="7" t="n">
        <v>61492</v>
      </c>
      <c r="D2564" s="7" t="n">
        <v>-1.5</v>
      </c>
      <c r="E2564" s="7" t="n">
        <v>-3.90000009536743</v>
      </c>
      <c r="F2564" s="7" t="n">
        <v>-175</v>
      </c>
      <c r="G2564" s="7" t="n">
        <v>180</v>
      </c>
    </row>
    <row r="2565" spans="1:10">
      <c r="A2565" t="s">
        <v>4</v>
      </c>
      <c r="B2565" s="4" t="s">
        <v>5</v>
      </c>
      <c r="C2565" s="4" t="s">
        <v>10</v>
      </c>
      <c r="D2565" s="4" t="s">
        <v>20</v>
      </c>
      <c r="E2565" s="4" t="s">
        <v>20</v>
      </c>
      <c r="F2565" s="4" t="s">
        <v>20</v>
      </c>
      <c r="G2565" s="4" t="s">
        <v>20</v>
      </c>
    </row>
    <row r="2566" spans="1:10">
      <c r="A2566" t="n">
        <v>20305</v>
      </c>
      <c r="B2566" s="38" t="n">
        <v>46</v>
      </c>
      <c r="C2566" s="7" t="n">
        <v>61493</v>
      </c>
      <c r="D2566" s="7" t="n">
        <v>2.29999995231628</v>
      </c>
      <c r="E2566" s="7" t="n">
        <v>-3.90000009536743</v>
      </c>
      <c r="F2566" s="7" t="n">
        <v>-173.5</v>
      </c>
      <c r="G2566" s="7" t="n">
        <v>180</v>
      </c>
    </row>
    <row r="2567" spans="1:10">
      <c r="A2567" t="s">
        <v>4</v>
      </c>
      <c r="B2567" s="4" t="s">
        <v>5</v>
      </c>
      <c r="C2567" s="4" t="s">
        <v>10</v>
      </c>
      <c r="D2567" s="4" t="s">
        <v>20</v>
      </c>
      <c r="E2567" s="4" t="s">
        <v>20</v>
      </c>
      <c r="F2567" s="4" t="s">
        <v>20</v>
      </c>
      <c r="G2567" s="4" t="s">
        <v>20</v>
      </c>
    </row>
    <row r="2568" spans="1:10">
      <c r="A2568" t="n">
        <v>20324</v>
      </c>
      <c r="B2568" s="38" t="n">
        <v>46</v>
      </c>
      <c r="C2568" s="7" t="n">
        <v>61494</v>
      </c>
      <c r="D2568" s="7" t="n">
        <v>0.699999988079071</v>
      </c>
      <c r="E2568" s="7" t="n">
        <v>-3.90000009536743</v>
      </c>
      <c r="F2568" s="7" t="n">
        <v>-173.5</v>
      </c>
      <c r="G2568" s="7" t="n">
        <v>180</v>
      </c>
    </row>
    <row r="2569" spans="1:10">
      <c r="A2569" t="s">
        <v>4</v>
      </c>
      <c r="B2569" s="4" t="s">
        <v>5</v>
      </c>
      <c r="C2569" s="4" t="s">
        <v>10</v>
      </c>
      <c r="D2569" s="4" t="s">
        <v>20</v>
      </c>
      <c r="E2569" s="4" t="s">
        <v>20</v>
      </c>
      <c r="F2569" s="4" t="s">
        <v>20</v>
      </c>
      <c r="G2569" s="4" t="s">
        <v>20</v>
      </c>
    </row>
    <row r="2570" spans="1:10">
      <c r="A2570" t="n">
        <v>20343</v>
      </c>
      <c r="B2570" s="38" t="n">
        <v>46</v>
      </c>
      <c r="C2570" s="7" t="n">
        <v>61495</v>
      </c>
      <c r="D2570" s="7" t="n">
        <v>-0.699999988079071</v>
      </c>
      <c r="E2570" s="7" t="n">
        <v>-3.90000009536743</v>
      </c>
      <c r="F2570" s="7" t="n">
        <v>-173.5</v>
      </c>
      <c r="G2570" s="7" t="n">
        <v>180</v>
      </c>
    </row>
    <row r="2571" spans="1:10">
      <c r="A2571" t="s">
        <v>4</v>
      </c>
      <c r="B2571" s="4" t="s">
        <v>5</v>
      </c>
      <c r="C2571" s="4" t="s">
        <v>10</v>
      </c>
      <c r="D2571" s="4" t="s">
        <v>20</v>
      </c>
      <c r="E2571" s="4" t="s">
        <v>20</v>
      </c>
      <c r="F2571" s="4" t="s">
        <v>20</v>
      </c>
      <c r="G2571" s="4" t="s">
        <v>20</v>
      </c>
    </row>
    <row r="2572" spans="1:10">
      <c r="A2572" t="n">
        <v>20362</v>
      </c>
      <c r="B2572" s="38" t="n">
        <v>46</v>
      </c>
      <c r="C2572" s="7" t="n">
        <v>61496</v>
      </c>
      <c r="D2572" s="7" t="n">
        <v>-2.29999995231628</v>
      </c>
      <c r="E2572" s="7" t="n">
        <v>-3.90000009536743</v>
      </c>
      <c r="F2572" s="7" t="n">
        <v>-173.5</v>
      </c>
      <c r="G2572" s="7" t="n">
        <v>180</v>
      </c>
    </row>
    <row r="2573" spans="1:10">
      <c r="A2573" t="s">
        <v>4</v>
      </c>
      <c r="B2573" s="4" t="s">
        <v>5</v>
      </c>
      <c r="C2573" s="4" t="s">
        <v>14</v>
      </c>
      <c r="D2573" s="4" t="s">
        <v>14</v>
      </c>
      <c r="E2573" s="4" t="s">
        <v>20</v>
      </c>
      <c r="F2573" s="4" t="s">
        <v>20</v>
      </c>
      <c r="G2573" s="4" t="s">
        <v>20</v>
      </c>
      <c r="H2573" s="4" t="s">
        <v>10</v>
      </c>
    </row>
    <row r="2574" spans="1:10">
      <c r="A2574" t="n">
        <v>20381</v>
      </c>
      <c r="B2574" s="32" t="n">
        <v>45</v>
      </c>
      <c r="C2574" s="7" t="n">
        <v>2</v>
      </c>
      <c r="D2574" s="7" t="n">
        <v>3</v>
      </c>
      <c r="E2574" s="7" t="n">
        <v>0.0199999995529652</v>
      </c>
      <c r="F2574" s="7" t="n">
        <v>-2.44000005722046</v>
      </c>
      <c r="G2574" s="7" t="n">
        <v>-186.809997558594</v>
      </c>
      <c r="H2574" s="7" t="n">
        <v>0</v>
      </c>
    </row>
    <row r="2575" spans="1:10">
      <c r="A2575" t="s">
        <v>4</v>
      </c>
      <c r="B2575" s="4" t="s">
        <v>5</v>
      </c>
      <c r="C2575" s="4" t="s">
        <v>14</v>
      </c>
      <c r="D2575" s="4" t="s">
        <v>14</v>
      </c>
      <c r="E2575" s="4" t="s">
        <v>20</v>
      </c>
      <c r="F2575" s="4" t="s">
        <v>20</v>
      </c>
      <c r="G2575" s="4" t="s">
        <v>20</v>
      </c>
      <c r="H2575" s="4" t="s">
        <v>10</v>
      </c>
      <c r="I2575" s="4" t="s">
        <v>14</v>
      </c>
    </row>
    <row r="2576" spans="1:10">
      <c r="A2576" t="n">
        <v>20398</v>
      </c>
      <c r="B2576" s="32" t="n">
        <v>45</v>
      </c>
      <c r="C2576" s="7" t="n">
        <v>4</v>
      </c>
      <c r="D2576" s="7" t="n">
        <v>3</v>
      </c>
      <c r="E2576" s="7" t="n">
        <v>351.910003662109</v>
      </c>
      <c r="F2576" s="7" t="n">
        <v>168.220001220703</v>
      </c>
      <c r="G2576" s="7" t="n">
        <v>354</v>
      </c>
      <c r="H2576" s="7" t="n">
        <v>0</v>
      </c>
      <c r="I2576" s="7" t="n">
        <v>1</v>
      </c>
    </row>
    <row r="2577" spans="1:9">
      <c r="A2577" t="s">
        <v>4</v>
      </c>
      <c r="B2577" s="4" t="s">
        <v>5</v>
      </c>
      <c r="C2577" s="4" t="s">
        <v>14</v>
      </c>
      <c r="D2577" s="4" t="s">
        <v>14</v>
      </c>
      <c r="E2577" s="4" t="s">
        <v>20</v>
      </c>
      <c r="F2577" s="4" t="s">
        <v>10</v>
      </c>
    </row>
    <row r="2578" spans="1:9">
      <c r="A2578" t="n">
        <v>20416</v>
      </c>
      <c r="B2578" s="32" t="n">
        <v>45</v>
      </c>
      <c r="C2578" s="7" t="n">
        <v>5</v>
      </c>
      <c r="D2578" s="7" t="n">
        <v>3</v>
      </c>
      <c r="E2578" s="7" t="n">
        <v>5.09999990463257</v>
      </c>
      <c r="F2578" s="7" t="n">
        <v>0</v>
      </c>
    </row>
    <row r="2579" spans="1:9">
      <c r="A2579" t="s">
        <v>4</v>
      </c>
      <c r="B2579" s="4" t="s">
        <v>5</v>
      </c>
      <c r="C2579" s="4" t="s">
        <v>14</v>
      </c>
      <c r="D2579" s="4" t="s">
        <v>14</v>
      </c>
      <c r="E2579" s="4" t="s">
        <v>20</v>
      </c>
      <c r="F2579" s="4" t="s">
        <v>10</v>
      </c>
    </row>
    <row r="2580" spans="1:9">
      <c r="A2580" t="n">
        <v>20425</v>
      </c>
      <c r="B2580" s="32" t="n">
        <v>45</v>
      </c>
      <c r="C2580" s="7" t="n">
        <v>11</v>
      </c>
      <c r="D2580" s="7" t="n">
        <v>3</v>
      </c>
      <c r="E2580" s="7" t="n">
        <v>24.1000003814697</v>
      </c>
      <c r="F2580" s="7" t="n">
        <v>0</v>
      </c>
    </row>
    <row r="2581" spans="1:9">
      <c r="A2581" t="s">
        <v>4</v>
      </c>
      <c r="B2581" s="4" t="s">
        <v>5</v>
      </c>
      <c r="C2581" s="4" t="s">
        <v>14</v>
      </c>
      <c r="D2581" s="4" t="s">
        <v>14</v>
      </c>
      <c r="E2581" s="4" t="s">
        <v>20</v>
      </c>
      <c r="F2581" s="4" t="s">
        <v>20</v>
      </c>
      <c r="G2581" s="4" t="s">
        <v>20</v>
      </c>
      <c r="H2581" s="4" t="s">
        <v>10</v>
      </c>
    </row>
    <row r="2582" spans="1:9">
      <c r="A2582" t="n">
        <v>20434</v>
      </c>
      <c r="B2582" s="32" t="n">
        <v>45</v>
      </c>
      <c r="C2582" s="7" t="n">
        <v>2</v>
      </c>
      <c r="D2582" s="7" t="n">
        <v>3</v>
      </c>
      <c r="E2582" s="7" t="n">
        <v>0.0199999995529652</v>
      </c>
      <c r="F2582" s="7" t="n">
        <v>-3.09999990463257</v>
      </c>
      <c r="G2582" s="7" t="n">
        <v>-186.809997558594</v>
      </c>
      <c r="H2582" s="7" t="n">
        <v>4000</v>
      </c>
    </row>
    <row r="2583" spans="1:9">
      <c r="A2583" t="s">
        <v>4</v>
      </c>
      <c r="B2583" s="4" t="s">
        <v>5</v>
      </c>
      <c r="C2583" s="4" t="s">
        <v>14</v>
      </c>
      <c r="D2583" s="4" t="s">
        <v>14</v>
      </c>
      <c r="E2583" s="4" t="s">
        <v>20</v>
      </c>
      <c r="F2583" s="4" t="s">
        <v>20</v>
      </c>
      <c r="G2583" s="4" t="s">
        <v>20</v>
      </c>
      <c r="H2583" s="4" t="s">
        <v>10</v>
      </c>
      <c r="I2583" s="4" t="s">
        <v>14</v>
      </c>
    </row>
    <row r="2584" spans="1:9">
      <c r="A2584" t="n">
        <v>20451</v>
      </c>
      <c r="B2584" s="32" t="n">
        <v>45</v>
      </c>
      <c r="C2584" s="7" t="n">
        <v>4</v>
      </c>
      <c r="D2584" s="7" t="n">
        <v>3</v>
      </c>
      <c r="E2584" s="7" t="n">
        <v>354.790008544922</v>
      </c>
      <c r="F2584" s="7" t="n">
        <v>168.220001220703</v>
      </c>
      <c r="G2584" s="7" t="n">
        <v>354</v>
      </c>
      <c r="H2584" s="7" t="n">
        <v>4000</v>
      </c>
      <c r="I2584" s="7" t="n">
        <v>1</v>
      </c>
    </row>
    <row r="2585" spans="1:9">
      <c r="A2585" t="s">
        <v>4</v>
      </c>
      <c r="B2585" s="4" t="s">
        <v>5</v>
      </c>
      <c r="C2585" s="4" t="s">
        <v>14</v>
      </c>
      <c r="D2585" s="4" t="s">
        <v>14</v>
      </c>
      <c r="E2585" s="4" t="s">
        <v>20</v>
      </c>
      <c r="F2585" s="4" t="s">
        <v>10</v>
      </c>
    </row>
    <row r="2586" spans="1:9">
      <c r="A2586" t="n">
        <v>20469</v>
      </c>
      <c r="B2586" s="32" t="n">
        <v>45</v>
      </c>
      <c r="C2586" s="7" t="n">
        <v>11</v>
      </c>
      <c r="D2586" s="7" t="n">
        <v>3</v>
      </c>
      <c r="E2586" s="7" t="n">
        <v>20.1000003814697</v>
      </c>
      <c r="F2586" s="7" t="n">
        <v>15000</v>
      </c>
    </row>
    <row r="2587" spans="1:9">
      <c r="A2587" t="s">
        <v>4</v>
      </c>
      <c r="B2587" s="4" t="s">
        <v>5</v>
      </c>
      <c r="C2587" s="4" t="s">
        <v>14</v>
      </c>
    </row>
    <row r="2588" spans="1:9">
      <c r="A2588" t="n">
        <v>20478</v>
      </c>
      <c r="B2588" s="50" t="n">
        <v>116</v>
      </c>
      <c r="C2588" s="7" t="n">
        <v>0</v>
      </c>
    </row>
    <row r="2589" spans="1:9">
      <c r="A2589" t="s">
        <v>4</v>
      </c>
      <c r="B2589" s="4" t="s">
        <v>5</v>
      </c>
      <c r="C2589" s="4" t="s">
        <v>14</v>
      </c>
      <c r="D2589" s="4" t="s">
        <v>10</v>
      </c>
    </row>
    <row r="2590" spans="1:9">
      <c r="A2590" t="n">
        <v>20480</v>
      </c>
      <c r="B2590" s="50" t="n">
        <v>116</v>
      </c>
      <c r="C2590" s="7" t="n">
        <v>2</v>
      </c>
      <c r="D2590" s="7" t="n">
        <v>1</v>
      </c>
    </row>
    <row r="2591" spans="1:9">
      <c r="A2591" t="s">
        <v>4</v>
      </c>
      <c r="B2591" s="4" t="s">
        <v>5</v>
      </c>
      <c r="C2591" s="4" t="s">
        <v>14</v>
      </c>
      <c r="D2591" s="4" t="s">
        <v>9</v>
      </c>
    </row>
    <row r="2592" spans="1:9">
      <c r="A2592" t="n">
        <v>20484</v>
      </c>
      <c r="B2592" s="50" t="n">
        <v>116</v>
      </c>
      <c r="C2592" s="7" t="n">
        <v>5</v>
      </c>
      <c r="D2592" s="7" t="n">
        <v>1120403456</v>
      </c>
    </row>
    <row r="2593" spans="1:9">
      <c r="A2593" t="s">
        <v>4</v>
      </c>
      <c r="B2593" s="4" t="s">
        <v>5</v>
      </c>
      <c r="C2593" s="4" t="s">
        <v>14</v>
      </c>
      <c r="D2593" s="4" t="s">
        <v>10</v>
      </c>
    </row>
    <row r="2594" spans="1:9">
      <c r="A2594" t="n">
        <v>20490</v>
      </c>
      <c r="B2594" s="50" t="n">
        <v>116</v>
      </c>
      <c r="C2594" s="7" t="n">
        <v>6</v>
      </c>
      <c r="D2594" s="7" t="n">
        <v>1</v>
      </c>
    </row>
    <row r="2595" spans="1:9">
      <c r="A2595" t="s">
        <v>4</v>
      </c>
      <c r="B2595" s="4" t="s">
        <v>5</v>
      </c>
      <c r="C2595" s="4" t="s">
        <v>14</v>
      </c>
      <c r="D2595" s="4" t="s">
        <v>10</v>
      </c>
      <c r="E2595" s="4" t="s">
        <v>20</v>
      </c>
    </row>
    <row r="2596" spans="1:9">
      <c r="A2596" t="n">
        <v>20494</v>
      </c>
      <c r="B2596" s="28" t="n">
        <v>58</v>
      </c>
      <c r="C2596" s="7" t="n">
        <v>100</v>
      </c>
      <c r="D2596" s="7" t="n">
        <v>1000</v>
      </c>
      <c r="E2596" s="7" t="n">
        <v>1</v>
      </c>
    </row>
    <row r="2597" spans="1:9">
      <c r="A2597" t="s">
        <v>4</v>
      </c>
      <c r="B2597" s="4" t="s">
        <v>5</v>
      </c>
      <c r="C2597" s="4" t="s">
        <v>14</v>
      </c>
      <c r="D2597" s="4" t="s">
        <v>10</v>
      </c>
      <c r="E2597" s="4" t="s">
        <v>20</v>
      </c>
      <c r="F2597" s="4" t="s">
        <v>10</v>
      </c>
      <c r="G2597" s="4" t="s">
        <v>9</v>
      </c>
      <c r="H2597" s="4" t="s">
        <v>9</v>
      </c>
      <c r="I2597" s="4" t="s">
        <v>10</v>
      </c>
      <c r="J2597" s="4" t="s">
        <v>10</v>
      </c>
      <c r="K2597" s="4" t="s">
        <v>9</v>
      </c>
      <c r="L2597" s="4" t="s">
        <v>9</v>
      </c>
      <c r="M2597" s="4" t="s">
        <v>9</v>
      </c>
      <c r="N2597" s="4" t="s">
        <v>9</v>
      </c>
      <c r="O2597" s="4" t="s">
        <v>6</v>
      </c>
    </row>
    <row r="2598" spans="1:9">
      <c r="A2598" t="n">
        <v>20502</v>
      </c>
      <c r="B2598" s="14" t="n">
        <v>50</v>
      </c>
      <c r="C2598" s="7" t="n">
        <v>0</v>
      </c>
      <c r="D2598" s="7" t="n">
        <v>2004</v>
      </c>
      <c r="E2598" s="7" t="n">
        <v>0.5</v>
      </c>
      <c r="F2598" s="7" t="n">
        <v>0</v>
      </c>
      <c r="G2598" s="7" t="n">
        <v>0</v>
      </c>
      <c r="H2598" s="7" t="n">
        <v>-1065353216</v>
      </c>
      <c r="I2598" s="7" t="n">
        <v>0</v>
      </c>
      <c r="J2598" s="7" t="n">
        <v>65533</v>
      </c>
      <c r="K2598" s="7" t="n">
        <v>0</v>
      </c>
      <c r="L2598" s="7" t="n">
        <v>0</v>
      </c>
      <c r="M2598" s="7" t="n">
        <v>0</v>
      </c>
      <c r="N2598" s="7" t="n">
        <v>0</v>
      </c>
      <c r="O2598" s="7" t="s">
        <v>13</v>
      </c>
    </row>
    <row r="2599" spans="1:9">
      <c r="A2599" t="s">
        <v>4</v>
      </c>
      <c r="B2599" s="4" t="s">
        <v>5</v>
      </c>
      <c r="C2599" s="4" t="s">
        <v>10</v>
      </c>
    </row>
    <row r="2600" spans="1:9">
      <c r="A2600" t="n">
        <v>20541</v>
      </c>
      <c r="B2600" s="26" t="n">
        <v>16</v>
      </c>
      <c r="C2600" s="7" t="n">
        <v>4000</v>
      </c>
    </row>
    <row r="2601" spans="1:9">
      <c r="A2601" t="s">
        <v>4</v>
      </c>
      <c r="B2601" s="4" t="s">
        <v>5</v>
      </c>
      <c r="C2601" s="4" t="s">
        <v>10</v>
      </c>
    </row>
    <row r="2602" spans="1:9">
      <c r="A2602" t="n">
        <v>20544</v>
      </c>
      <c r="B2602" s="26" t="n">
        <v>16</v>
      </c>
      <c r="C2602" s="7" t="n">
        <v>300</v>
      </c>
    </row>
    <row r="2603" spans="1:9">
      <c r="A2603" t="s">
        <v>4</v>
      </c>
      <c r="B2603" s="4" t="s">
        <v>5</v>
      </c>
      <c r="C2603" s="4" t="s">
        <v>14</v>
      </c>
      <c r="D2603" s="4" t="s">
        <v>10</v>
      </c>
      <c r="E2603" s="4" t="s">
        <v>6</v>
      </c>
    </row>
    <row r="2604" spans="1:9">
      <c r="A2604" t="n">
        <v>20547</v>
      </c>
      <c r="B2604" s="47" t="n">
        <v>51</v>
      </c>
      <c r="C2604" s="7" t="n">
        <v>4</v>
      </c>
      <c r="D2604" s="7" t="n">
        <v>27</v>
      </c>
      <c r="E2604" s="7" t="s">
        <v>174</v>
      </c>
    </row>
    <row r="2605" spans="1:9">
      <c r="A2605" t="s">
        <v>4</v>
      </c>
      <c r="B2605" s="4" t="s">
        <v>5</v>
      </c>
      <c r="C2605" s="4" t="s">
        <v>10</v>
      </c>
    </row>
    <row r="2606" spans="1:9">
      <c r="A2606" t="n">
        <v>20562</v>
      </c>
      <c r="B2606" s="26" t="n">
        <v>16</v>
      </c>
      <c r="C2606" s="7" t="n">
        <v>0</v>
      </c>
    </row>
    <row r="2607" spans="1:9">
      <c r="A2607" t="s">
        <v>4</v>
      </c>
      <c r="B2607" s="4" t="s">
        <v>5</v>
      </c>
      <c r="C2607" s="4" t="s">
        <v>10</v>
      </c>
      <c r="D2607" s="4" t="s">
        <v>14</v>
      </c>
      <c r="E2607" s="4" t="s">
        <v>9</v>
      </c>
      <c r="F2607" s="4" t="s">
        <v>117</v>
      </c>
      <c r="G2607" s="4" t="s">
        <v>14</v>
      </c>
      <c r="H2607" s="4" t="s">
        <v>14</v>
      </c>
    </row>
    <row r="2608" spans="1:9">
      <c r="A2608" t="n">
        <v>20565</v>
      </c>
      <c r="B2608" s="51" t="n">
        <v>26</v>
      </c>
      <c r="C2608" s="7" t="n">
        <v>27</v>
      </c>
      <c r="D2608" s="7" t="n">
        <v>17</v>
      </c>
      <c r="E2608" s="7" t="n">
        <v>31412</v>
      </c>
      <c r="F2608" s="7" t="s">
        <v>299</v>
      </c>
      <c r="G2608" s="7" t="n">
        <v>2</v>
      </c>
      <c r="H2608" s="7" t="n">
        <v>0</v>
      </c>
    </row>
    <row r="2609" spans="1:15">
      <c r="A2609" t="s">
        <v>4</v>
      </c>
      <c r="B2609" s="4" t="s">
        <v>5</v>
      </c>
    </row>
    <row r="2610" spans="1:15">
      <c r="A2610" t="n">
        <v>20583</v>
      </c>
      <c r="B2610" s="52" t="n">
        <v>28</v>
      </c>
    </row>
    <row r="2611" spans="1:15">
      <c r="A2611" t="s">
        <v>4</v>
      </c>
      <c r="B2611" s="4" t="s">
        <v>5</v>
      </c>
      <c r="C2611" s="4" t="s">
        <v>10</v>
      </c>
      <c r="D2611" s="4" t="s">
        <v>14</v>
      </c>
    </row>
    <row r="2612" spans="1:15">
      <c r="A2612" t="n">
        <v>20584</v>
      </c>
      <c r="B2612" s="53" t="n">
        <v>89</v>
      </c>
      <c r="C2612" s="7" t="n">
        <v>65533</v>
      </c>
      <c r="D2612" s="7" t="n">
        <v>1</v>
      </c>
    </row>
    <row r="2613" spans="1:15">
      <c r="A2613" t="s">
        <v>4</v>
      </c>
      <c r="B2613" s="4" t="s">
        <v>5</v>
      </c>
      <c r="C2613" s="4" t="s">
        <v>14</v>
      </c>
      <c r="D2613" s="4" t="s">
        <v>10</v>
      </c>
      <c r="E2613" s="4" t="s">
        <v>6</v>
      </c>
    </row>
    <row r="2614" spans="1:15">
      <c r="A2614" t="n">
        <v>20588</v>
      </c>
      <c r="B2614" s="47" t="n">
        <v>51</v>
      </c>
      <c r="C2614" s="7" t="n">
        <v>4</v>
      </c>
      <c r="D2614" s="7" t="n">
        <v>0</v>
      </c>
      <c r="E2614" s="7" t="s">
        <v>300</v>
      </c>
    </row>
    <row r="2615" spans="1:15">
      <c r="A2615" t="s">
        <v>4</v>
      </c>
      <c r="B2615" s="4" t="s">
        <v>5</v>
      </c>
      <c r="C2615" s="4" t="s">
        <v>10</v>
      </c>
    </row>
    <row r="2616" spans="1:15">
      <c r="A2616" t="n">
        <v>20607</v>
      </c>
      <c r="B2616" s="26" t="n">
        <v>16</v>
      </c>
      <c r="C2616" s="7" t="n">
        <v>0</v>
      </c>
    </row>
    <row r="2617" spans="1:15">
      <c r="A2617" t="s">
        <v>4</v>
      </c>
      <c r="B2617" s="4" t="s">
        <v>5</v>
      </c>
      <c r="C2617" s="4" t="s">
        <v>10</v>
      </c>
      <c r="D2617" s="4" t="s">
        <v>14</v>
      </c>
      <c r="E2617" s="4" t="s">
        <v>9</v>
      </c>
      <c r="F2617" s="4" t="s">
        <v>117</v>
      </c>
      <c r="G2617" s="4" t="s">
        <v>14</v>
      </c>
      <c r="H2617" s="4" t="s">
        <v>14</v>
      </c>
    </row>
    <row r="2618" spans="1:15">
      <c r="A2618" t="n">
        <v>20610</v>
      </c>
      <c r="B2618" s="51" t="n">
        <v>26</v>
      </c>
      <c r="C2618" s="7" t="n">
        <v>0</v>
      </c>
      <c r="D2618" s="7" t="n">
        <v>17</v>
      </c>
      <c r="E2618" s="7" t="n">
        <v>53077</v>
      </c>
      <c r="F2618" s="7" t="s">
        <v>301</v>
      </c>
      <c r="G2618" s="7" t="n">
        <v>2</v>
      </c>
      <c r="H2618" s="7" t="n">
        <v>0</v>
      </c>
    </row>
    <row r="2619" spans="1:15">
      <c r="A2619" t="s">
        <v>4</v>
      </c>
      <c r="B2619" s="4" t="s">
        <v>5</v>
      </c>
    </row>
    <row r="2620" spans="1:15">
      <c r="A2620" t="n">
        <v>20638</v>
      </c>
      <c r="B2620" s="52" t="n">
        <v>28</v>
      </c>
    </row>
    <row r="2621" spans="1:15">
      <c r="A2621" t="s">
        <v>4</v>
      </c>
      <c r="B2621" s="4" t="s">
        <v>5</v>
      </c>
      <c r="C2621" s="4" t="s">
        <v>10</v>
      </c>
      <c r="D2621" s="4" t="s">
        <v>14</v>
      </c>
    </row>
    <row r="2622" spans="1:15">
      <c r="A2622" t="n">
        <v>20639</v>
      </c>
      <c r="B2622" s="53" t="n">
        <v>89</v>
      </c>
      <c r="C2622" s="7" t="n">
        <v>65533</v>
      </c>
      <c r="D2622" s="7" t="n">
        <v>1</v>
      </c>
    </row>
    <row r="2623" spans="1:15">
      <c r="A2623" t="s">
        <v>4</v>
      </c>
      <c r="B2623" s="4" t="s">
        <v>5</v>
      </c>
      <c r="C2623" s="4" t="s">
        <v>14</v>
      </c>
      <c r="D2623" s="41" t="s">
        <v>92</v>
      </c>
      <c r="E2623" s="4" t="s">
        <v>5</v>
      </c>
      <c r="F2623" s="4" t="s">
        <v>14</v>
      </c>
      <c r="G2623" s="4" t="s">
        <v>10</v>
      </c>
      <c r="H2623" s="41" t="s">
        <v>93</v>
      </c>
      <c r="I2623" s="4" t="s">
        <v>14</v>
      </c>
      <c r="J2623" s="4" t="s">
        <v>21</v>
      </c>
    </row>
    <row r="2624" spans="1:15">
      <c r="A2624" t="n">
        <v>20643</v>
      </c>
      <c r="B2624" s="11" t="n">
        <v>5</v>
      </c>
      <c r="C2624" s="7" t="n">
        <v>28</v>
      </c>
      <c r="D2624" s="41" t="s">
        <v>3</v>
      </c>
      <c r="E2624" s="31" t="n">
        <v>64</v>
      </c>
      <c r="F2624" s="7" t="n">
        <v>5</v>
      </c>
      <c r="G2624" s="7" t="n">
        <v>3</v>
      </c>
      <c r="H2624" s="41" t="s">
        <v>3</v>
      </c>
      <c r="I2624" s="7" t="n">
        <v>1</v>
      </c>
      <c r="J2624" s="12" t="n">
        <f t="normal" ca="1">A2636</f>
        <v>0</v>
      </c>
    </row>
    <row r="2625" spans="1:10">
      <c r="A2625" t="s">
        <v>4</v>
      </c>
      <c r="B2625" s="4" t="s">
        <v>5</v>
      </c>
      <c r="C2625" s="4" t="s">
        <v>14</v>
      </c>
      <c r="D2625" s="4" t="s">
        <v>10</v>
      </c>
      <c r="E2625" s="4" t="s">
        <v>6</v>
      </c>
    </row>
    <row r="2626" spans="1:10">
      <c r="A2626" t="n">
        <v>20654</v>
      </c>
      <c r="B2626" s="47" t="n">
        <v>51</v>
      </c>
      <c r="C2626" s="7" t="n">
        <v>4</v>
      </c>
      <c r="D2626" s="7" t="n">
        <v>3</v>
      </c>
      <c r="E2626" s="7" t="s">
        <v>172</v>
      </c>
    </row>
    <row r="2627" spans="1:10">
      <c r="A2627" t="s">
        <v>4</v>
      </c>
      <c r="B2627" s="4" t="s">
        <v>5</v>
      </c>
      <c r="C2627" s="4" t="s">
        <v>10</v>
      </c>
    </row>
    <row r="2628" spans="1:10">
      <c r="A2628" t="n">
        <v>20667</v>
      </c>
      <c r="B2628" s="26" t="n">
        <v>16</v>
      </c>
      <c r="C2628" s="7" t="n">
        <v>0</v>
      </c>
    </row>
    <row r="2629" spans="1:10">
      <c r="A2629" t="s">
        <v>4</v>
      </c>
      <c r="B2629" s="4" t="s">
        <v>5</v>
      </c>
      <c r="C2629" s="4" t="s">
        <v>10</v>
      </c>
      <c r="D2629" s="4" t="s">
        <v>14</v>
      </c>
      <c r="E2629" s="4" t="s">
        <v>9</v>
      </c>
      <c r="F2629" s="4" t="s">
        <v>117</v>
      </c>
      <c r="G2629" s="4" t="s">
        <v>14</v>
      </c>
      <c r="H2629" s="4" t="s">
        <v>14</v>
      </c>
    </row>
    <row r="2630" spans="1:10">
      <c r="A2630" t="n">
        <v>20670</v>
      </c>
      <c r="B2630" s="51" t="n">
        <v>26</v>
      </c>
      <c r="C2630" s="7" t="n">
        <v>3</v>
      </c>
      <c r="D2630" s="7" t="n">
        <v>17</v>
      </c>
      <c r="E2630" s="7" t="n">
        <v>2435</v>
      </c>
      <c r="F2630" s="7" t="s">
        <v>302</v>
      </c>
      <c r="G2630" s="7" t="n">
        <v>2</v>
      </c>
      <c r="H2630" s="7" t="n">
        <v>0</v>
      </c>
    </row>
    <row r="2631" spans="1:10">
      <c r="A2631" t="s">
        <v>4</v>
      </c>
      <c r="B2631" s="4" t="s">
        <v>5</v>
      </c>
    </row>
    <row r="2632" spans="1:10">
      <c r="A2632" t="n">
        <v>20715</v>
      </c>
      <c r="B2632" s="52" t="n">
        <v>28</v>
      </c>
    </row>
    <row r="2633" spans="1:10">
      <c r="A2633" t="s">
        <v>4</v>
      </c>
      <c r="B2633" s="4" t="s">
        <v>5</v>
      </c>
      <c r="C2633" s="4" t="s">
        <v>10</v>
      </c>
      <c r="D2633" s="4" t="s">
        <v>14</v>
      </c>
    </row>
    <row r="2634" spans="1:10">
      <c r="A2634" t="n">
        <v>20716</v>
      </c>
      <c r="B2634" s="53" t="n">
        <v>89</v>
      </c>
      <c r="C2634" s="7" t="n">
        <v>65533</v>
      </c>
      <c r="D2634" s="7" t="n">
        <v>1</v>
      </c>
    </row>
    <row r="2635" spans="1:10">
      <c r="A2635" t="s">
        <v>4</v>
      </c>
      <c r="B2635" s="4" t="s">
        <v>5</v>
      </c>
      <c r="C2635" s="4" t="s">
        <v>14</v>
      </c>
      <c r="D2635" s="41" t="s">
        <v>92</v>
      </c>
      <c r="E2635" s="4" t="s">
        <v>5</v>
      </c>
      <c r="F2635" s="4" t="s">
        <v>14</v>
      </c>
      <c r="G2635" s="4" t="s">
        <v>10</v>
      </c>
      <c r="H2635" s="41" t="s">
        <v>93</v>
      </c>
      <c r="I2635" s="4" t="s">
        <v>14</v>
      </c>
      <c r="J2635" s="4" t="s">
        <v>21</v>
      </c>
    </row>
    <row r="2636" spans="1:10">
      <c r="A2636" t="n">
        <v>20720</v>
      </c>
      <c r="B2636" s="11" t="n">
        <v>5</v>
      </c>
      <c r="C2636" s="7" t="n">
        <v>28</v>
      </c>
      <c r="D2636" s="41" t="s">
        <v>3</v>
      </c>
      <c r="E2636" s="31" t="n">
        <v>64</v>
      </c>
      <c r="F2636" s="7" t="n">
        <v>5</v>
      </c>
      <c r="G2636" s="7" t="n">
        <v>6</v>
      </c>
      <c r="H2636" s="41" t="s">
        <v>3</v>
      </c>
      <c r="I2636" s="7" t="n">
        <v>1</v>
      </c>
      <c r="J2636" s="12" t="n">
        <f t="normal" ca="1">A2648</f>
        <v>0</v>
      </c>
    </row>
    <row r="2637" spans="1:10">
      <c r="A2637" t="s">
        <v>4</v>
      </c>
      <c r="B2637" s="4" t="s">
        <v>5</v>
      </c>
      <c r="C2637" s="4" t="s">
        <v>14</v>
      </c>
      <c r="D2637" s="4" t="s">
        <v>10</v>
      </c>
      <c r="E2637" s="4" t="s">
        <v>6</v>
      </c>
    </row>
    <row r="2638" spans="1:10">
      <c r="A2638" t="n">
        <v>20731</v>
      </c>
      <c r="B2638" s="47" t="n">
        <v>51</v>
      </c>
      <c r="C2638" s="7" t="n">
        <v>4</v>
      </c>
      <c r="D2638" s="7" t="n">
        <v>6</v>
      </c>
      <c r="E2638" s="7" t="s">
        <v>172</v>
      </c>
    </row>
    <row r="2639" spans="1:10">
      <c r="A2639" t="s">
        <v>4</v>
      </c>
      <c r="B2639" s="4" t="s">
        <v>5</v>
      </c>
      <c r="C2639" s="4" t="s">
        <v>10</v>
      </c>
    </row>
    <row r="2640" spans="1:10">
      <c r="A2640" t="n">
        <v>20744</v>
      </c>
      <c r="B2640" s="26" t="n">
        <v>16</v>
      </c>
      <c r="C2640" s="7" t="n">
        <v>0</v>
      </c>
    </row>
    <row r="2641" spans="1:10">
      <c r="A2641" t="s">
        <v>4</v>
      </c>
      <c r="B2641" s="4" t="s">
        <v>5</v>
      </c>
      <c r="C2641" s="4" t="s">
        <v>10</v>
      </c>
      <c r="D2641" s="4" t="s">
        <v>14</v>
      </c>
      <c r="E2641" s="4" t="s">
        <v>9</v>
      </c>
      <c r="F2641" s="4" t="s">
        <v>117</v>
      </c>
      <c r="G2641" s="4" t="s">
        <v>14</v>
      </c>
      <c r="H2641" s="4" t="s">
        <v>14</v>
      </c>
    </row>
    <row r="2642" spans="1:10">
      <c r="A2642" t="n">
        <v>20747</v>
      </c>
      <c r="B2642" s="51" t="n">
        <v>26</v>
      </c>
      <c r="C2642" s="7" t="n">
        <v>6</v>
      </c>
      <c r="D2642" s="7" t="n">
        <v>17</v>
      </c>
      <c r="E2642" s="7" t="n">
        <v>8477</v>
      </c>
      <c r="F2642" s="7" t="s">
        <v>303</v>
      </c>
      <c r="G2642" s="7" t="n">
        <v>2</v>
      </c>
      <c r="H2642" s="7" t="n">
        <v>0</v>
      </c>
    </row>
    <row r="2643" spans="1:10">
      <c r="A2643" t="s">
        <v>4</v>
      </c>
      <c r="B2643" s="4" t="s">
        <v>5</v>
      </c>
    </row>
    <row r="2644" spans="1:10">
      <c r="A2644" t="n">
        <v>20832</v>
      </c>
      <c r="B2644" s="52" t="n">
        <v>28</v>
      </c>
    </row>
    <row r="2645" spans="1:10">
      <c r="A2645" t="s">
        <v>4</v>
      </c>
      <c r="B2645" s="4" t="s">
        <v>5</v>
      </c>
      <c r="C2645" s="4" t="s">
        <v>10</v>
      </c>
      <c r="D2645" s="4" t="s">
        <v>14</v>
      </c>
    </row>
    <row r="2646" spans="1:10">
      <c r="A2646" t="n">
        <v>20833</v>
      </c>
      <c r="B2646" s="53" t="n">
        <v>89</v>
      </c>
      <c r="C2646" s="7" t="n">
        <v>65533</v>
      </c>
      <c r="D2646" s="7" t="n">
        <v>1</v>
      </c>
    </row>
    <row r="2647" spans="1:10">
      <c r="A2647" t="s">
        <v>4</v>
      </c>
      <c r="B2647" s="4" t="s">
        <v>5</v>
      </c>
      <c r="C2647" s="4" t="s">
        <v>14</v>
      </c>
      <c r="D2647" s="41" t="s">
        <v>92</v>
      </c>
      <c r="E2647" s="4" t="s">
        <v>5</v>
      </c>
      <c r="F2647" s="4" t="s">
        <v>14</v>
      </c>
      <c r="G2647" s="4" t="s">
        <v>10</v>
      </c>
      <c r="H2647" s="41" t="s">
        <v>93</v>
      </c>
      <c r="I2647" s="4" t="s">
        <v>14</v>
      </c>
      <c r="J2647" s="4" t="s">
        <v>21</v>
      </c>
    </row>
    <row r="2648" spans="1:10">
      <c r="A2648" t="n">
        <v>20837</v>
      </c>
      <c r="B2648" s="11" t="n">
        <v>5</v>
      </c>
      <c r="C2648" s="7" t="n">
        <v>28</v>
      </c>
      <c r="D2648" s="41" t="s">
        <v>3</v>
      </c>
      <c r="E2648" s="31" t="n">
        <v>64</v>
      </c>
      <c r="F2648" s="7" t="n">
        <v>5</v>
      </c>
      <c r="G2648" s="7" t="n">
        <v>7</v>
      </c>
      <c r="H2648" s="41" t="s">
        <v>3</v>
      </c>
      <c r="I2648" s="7" t="n">
        <v>1</v>
      </c>
      <c r="J2648" s="12" t="n">
        <f t="normal" ca="1">A2660</f>
        <v>0</v>
      </c>
    </row>
    <row r="2649" spans="1:10">
      <c r="A2649" t="s">
        <v>4</v>
      </c>
      <c r="B2649" s="4" t="s">
        <v>5</v>
      </c>
      <c r="C2649" s="4" t="s">
        <v>14</v>
      </c>
      <c r="D2649" s="4" t="s">
        <v>10</v>
      </c>
      <c r="E2649" s="4" t="s">
        <v>6</v>
      </c>
    </row>
    <row r="2650" spans="1:10">
      <c r="A2650" t="n">
        <v>20848</v>
      </c>
      <c r="B2650" s="47" t="n">
        <v>51</v>
      </c>
      <c r="C2650" s="7" t="n">
        <v>4</v>
      </c>
      <c r="D2650" s="7" t="n">
        <v>7</v>
      </c>
      <c r="E2650" s="7" t="s">
        <v>145</v>
      </c>
    </row>
    <row r="2651" spans="1:10">
      <c r="A2651" t="s">
        <v>4</v>
      </c>
      <c r="B2651" s="4" t="s">
        <v>5</v>
      </c>
      <c r="C2651" s="4" t="s">
        <v>10</v>
      </c>
    </row>
    <row r="2652" spans="1:10">
      <c r="A2652" t="n">
        <v>20862</v>
      </c>
      <c r="B2652" s="26" t="n">
        <v>16</v>
      </c>
      <c r="C2652" s="7" t="n">
        <v>0</v>
      </c>
    </row>
    <row r="2653" spans="1:10">
      <c r="A2653" t="s">
        <v>4</v>
      </c>
      <c r="B2653" s="4" t="s">
        <v>5</v>
      </c>
      <c r="C2653" s="4" t="s">
        <v>10</v>
      </c>
      <c r="D2653" s="4" t="s">
        <v>14</v>
      </c>
      <c r="E2653" s="4" t="s">
        <v>9</v>
      </c>
      <c r="F2653" s="4" t="s">
        <v>117</v>
      </c>
      <c r="G2653" s="4" t="s">
        <v>14</v>
      </c>
      <c r="H2653" s="4" t="s">
        <v>14</v>
      </c>
    </row>
    <row r="2654" spans="1:10">
      <c r="A2654" t="n">
        <v>20865</v>
      </c>
      <c r="B2654" s="51" t="n">
        <v>26</v>
      </c>
      <c r="C2654" s="7" t="n">
        <v>7</v>
      </c>
      <c r="D2654" s="7" t="n">
        <v>17</v>
      </c>
      <c r="E2654" s="7" t="n">
        <v>4471</v>
      </c>
      <c r="F2654" s="7" t="s">
        <v>304</v>
      </c>
      <c r="G2654" s="7" t="n">
        <v>2</v>
      </c>
      <c r="H2654" s="7" t="n">
        <v>0</v>
      </c>
    </row>
    <row r="2655" spans="1:10">
      <c r="A2655" t="s">
        <v>4</v>
      </c>
      <c r="B2655" s="4" t="s">
        <v>5</v>
      </c>
    </row>
    <row r="2656" spans="1:10">
      <c r="A2656" t="n">
        <v>20928</v>
      </c>
      <c r="B2656" s="52" t="n">
        <v>28</v>
      </c>
    </row>
    <row r="2657" spans="1:10">
      <c r="A2657" t="s">
        <v>4</v>
      </c>
      <c r="B2657" s="4" t="s">
        <v>5</v>
      </c>
      <c r="C2657" s="4" t="s">
        <v>10</v>
      </c>
      <c r="D2657" s="4" t="s">
        <v>14</v>
      </c>
    </row>
    <row r="2658" spans="1:10">
      <c r="A2658" t="n">
        <v>20929</v>
      </c>
      <c r="B2658" s="53" t="n">
        <v>89</v>
      </c>
      <c r="C2658" s="7" t="n">
        <v>65533</v>
      </c>
      <c r="D2658" s="7" t="n">
        <v>1</v>
      </c>
    </row>
    <row r="2659" spans="1:10">
      <c r="A2659" t="s">
        <v>4</v>
      </c>
      <c r="B2659" s="4" t="s">
        <v>5</v>
      </c>
      <c r="C2659" s="4" t="s">
        <v>14</v>
      </c>
      <c r="D2659" s="4" t="s">
        <v>10</v>
      </c>
      <c r="E2659" s="4" t="s">
        <v>6</v>
      </c>
    </row>
    <row r="2660" spans="1:10">
      <c r="A2660" t="n">
        <v>20933</v>
      </c>
      <c r="B2660" s="47" t="n">
        <v>51</v>
      </c>
      <c r="C2660" s="7" t="n">
        <v>4</v>
      </c>
      <c r="D2660" s="7" t="n">
        <v>27</v>
      </c>
      <c r="E2660" s="7" t="s">
        <v>141</v>
      </c>
    </row>
    <row r="2661" spans="1:10">
      <c r="A2661" t="s">
        <v>4</v>
      </c>
      <c r="B2661" s="4" t="s">
        <v>5</v>
      </c>
      <c r="C2661" s="4" t="s">
        <v>10</v>
      </c>
    </row>
    <row r="2662" spans="1:10">
      <c r="A2662" t="n">
        <v>20947</v>
      </c>
      <c r="B2662" s="26" t="n">
        <v>16</v>
      </c>
      <c r="C2662" s="7" t="n">
        <v>0</v>
      </c>
    </row>
    <row r="2663" spans="1:10">
      <c r="A2663" t="s">
        <v>4</v>
      </c>
      <c r="B2663" s="4" t="s">
        <v>5</v>
      </c>
      <c r="C2663" s="4" t="s">
        <v>10</v>
      </c>
      <c r="D2663" s="4" t="s">
        <v>14</v>
      </c>
      <c r="E2663" s="4" t="s">
        <v>9</v>
      </c>
      <c r="F2663" s="4" t="s">
        <v>117</v>
      </c>
      <c r="G2663" s="4" t="s">
        <v>14</v>
      </c>
      <c r="H2663" s="4" t="s">
        <v>14</v>
      </c>
      <c r="I2663" s="4" t="s">
        <v>14</v>
      </c>
      <c r="J2663" s="4" t="s">
        <v>9</v>
      </c>
      <c r="K2663" s="4" t="s">
        <v>117</v>
      </c>
      <c r="L2663" s="4" t="s">
        <v>14</v>
      </c>
      <c r="M2663" s="4" t="s">
        <v>14</v>
      </c>
    </row>
    <row r="2664" spans="1:10">
      <c r="A2664" t="n">
        <v>20950</v>
      </c>
      <c r="B2664" s="51" t="n">
        <v>26</v>
      </c>
      <c r="C2664" s="7" t="n">
        <v>27</v>
      </c>
      <c r="D2664" s="7" t="n">
        <v>17</v>
      </c>
      <c r="E2664" s="7" t="n">
        <v>31413</v>
      </c>
      <c r="F2664" s="7" t="s">
        <v>305</v>
      </c>
      <c r="G2664" s="7" t="n">
        <v>2</v>
      </c>
      <c r="H2664" s="7" t="n">
        <v>3</v>
      </c>
      <c r="I2664" s="7" t="n">
        <v>17</v>
      </c>
      <c r="J2664" s="7" t="n">
        <v>31414</v>
      </c>
      <c r="K2664" s="7" t="s">
        <v>306</v>
      </c>
      <c r="L2664" s="7" t="n">
        <v>2</v>
      </c>
      <c r="M2664" s="7" t="n">
        <v>0</v>
      </c>
    </row>
    <row r="2665" spans="1:10">
      <c r="A2665" t="s">
        <v>4</v>
      </c>
      <c r="B2665" s="4" t="s">
        <v>5</v>
      </c>
    </row>
    <row r="2666" spans="1:10">
      <c r="A2666" t="n">
        <v>21060</v>
      </c>
      <c r="B2666" s="52" t="n">
        <v>28</v>
      </c>
    </row>
    <row r="2667" spans="1:10">
      <c r="A2667" t="s">
        <v>4</v>
      </c>
      <c r="B2667" s="4" t="s">
        <v>5</v>
      </c>
      <c r="C2667" s="4" t="s">
        <v>14</v>
      </c>
      <c r="D2667" s="4" t="s">
        <v>10</v>
      </c>
      <c r="E2667" s="4" t="s">
        <v>10</v>
      </c>
      <c r="F2667" s="4" t="s">
        <v>10</v>
      </c>
      <c r="G2667" s="4" t="s">
        <v>10</v>
      </c>
      <c r="H2667" s="4" t="s">
        <v>10</v>
      </c>
      <c r="I2667" s="4" t="s">
        <v>6</v>
      </c>
      <c r="J2667" s="4" t="s">
        <v>20</v>
      </c>
      <c r="K2667" s="4" t="s">
        <v>20</v>
      </c>
      <c r="L2667" s="4" t="s">
        <v>20</v>
      </c>
      <c r="M2667" s="4" t="s">
        <v>9</v>
      </c>
      <c r="N2667" s="4" t="s">
        <v>9</v>
      </c>
      <c r="O2667" s="4" t="s">
        <v>20</v>
      </c>
      <c r="P2667" s="4" t="s">
        <v>20</v>
      </c>
      <c r="Q2667" s="4" t="s">
        <v>20</v>
      </c>
      <c r="R2667" s="4" t="s">
        <v>20</v>
      </c>
      <c r="S2667" s="4" t="s">
        <v>14</v>
      </c>
    </row>
    <row r="2668" spans="1:10">
      <c r="A2668" t="n">
        <v>21061</v>
      </c>
      <c r="B2668" s="10" t="n">
        <v>39</v>
      </c>
      <c r="C2668" s="7" t="n">
        <v>12</v>
      </c>
      <c r="D2668" s="7" t="n">
        <v>65533</v>
      </c>
      <c r="E2668" s="7" t="n">
        <v>201</v>
      </c>
      <c r="F2668" s="7" t="n">
        <v>0</v>
      </c>
      <c r="G2668" s="7" t="n">
        <v>1000</v>
      </c>
      <c r="H2668" s="7" t="n">
        <v>259</v>
      </c>
      <c r="I2668" s="7" t="s">
        <v>13</v>
      </c>
      <c r="J2668" s="7" t="n">
        <v>0</v>
      </c>
      <c r="K2668" s="7" t="n">
        <v>0</v>
      </c>
      <c r="L2668" s="7" t="n">
        <v>0</v>
      </c>
      <c r="M2668" s="7" t="n">
        <v>0</v>
      </c>
      <c r="N2668" s="7" t="n">
        <v>0</v>
      </c>
      <c r="O2668" s="7" t="n">
        <v>0</v>
      </c>
      <c r="P2668" s="7" t="n">
        <v>1</v>
      </c>
      <c r="Q2668" s="7" t="n">
        <v>1</v>
      </c>
      <c r="R2668" s="7" t="n">
        <v>1</v>
      </c>
      <c r="S2668" s="7" t="n">
        <v>255</v>
      </c>
    </row>
    <row r="2669" spans="1:10">
      <c r="A2669" t="s">
        <v>4</v>
      </c>
      <c r="B2669" s="4" t="s">
        <v>5</v>
      </c>
      <c r="C2669" s="4" t="s">
        <v>14</v>
      </c>
      <c r="D2669" s="4" t="s">
        <v>10</v>
      </c>
      <c r="E2669" s="4" t="s">
        <v>20</v>
      </c>
      <c r="F2669" s="4" t="s">
        <v>10</v>
      </c>
      <c r="G2669" s="4" t="s">
        <v>9</v>
      </c>
      <c r="H2669" s="4" t="s">
        <v>9</v>
      </c>
      <c r="I2669" s="4" t="s">
        <v>10</v>
      </c>
      <c r="J2669" s="4" t="s">
        <v>10</v>
      </c>
      <c r="K2669" s="4" t="s">
        <v>9</v>
      </c>
      <c r="L2669" s="4" t="s">
        <v>9</v>
      </c>
      <c r="M2669" s="4" t="s">
        <v>9</v>
      </c>
      <c r="N2669" s="4" t="s">
        <v>9</v>
      </c>
      <c r="O2669" s="4" t="s">
        <v>6</v>
      </c>
    </row>
    <row r="2670" spans="1:10">
      <c r="A2670" t="n">
        <v>21111</v>
      </c>
      <c r="B2670" s="14" t="n">
        <v>50</v>
      </c>
      <c r="C2670" s="7" t="n">
        <v>0</v>
      </c>
      <c r="D2670" s="7" t="n">
        <v>4520</v>
      </c>
      <c r="E2670" s="7" t="n">
        <v>0.5</v>
      </c>
      <c r="F2670" s="7" t="n">
        <v>2000</v>
      </c>
      <c r="G2670" s="7" t="n">
        <v>0</v>
      </c>
      <c r="H2670" s="7" t="n">
        <v>0</v>
      </c>
      <c r="I2670" s="7" t="n">
        <v>0</v>
      </c>
      <c r="J2670" s="7" t="n">
        <v>65533</v>
      </c>
      <c r="K2670" s="7" t="n">
        <v>0</v>
      </c>
      <c r="L2670" s="7" t="n">
        <v>0</v>
      </c>
      <c r="M2670" s="7" t="n">
        <v>0</v>
      </c>
      <c r="N2670" s="7" t="n">
        <v>0</v>
      </c>
      <c r="O2670" s="7" t="s">
        <v>13</v>
      </c>
    </row>
    <row r="2671" spans="1:10">
      <c r="A2671" t="s">
        <v>4</v>
      </c>
      <c r="B2671" s="4" t="s">
        <v>5</v>
      </c>
      <c r="C2671" s="4" t="s">
        <v>10</v>
      </c>
    </row>
    <row r="2672" spans="1:10">
      <c r="A2672" t="n">
        <v>21150</v>
      </c>
      <c r="B2672" s="26" t="n">
        <v>16</v>
      </c>
      <c r="C2672" s="7" t="n">
        <v>1000</v>
      </c>
    </row>
    <row r="2673" spans="1:19">
      <c r="A2673" t="s">
        <v>4</v>
      </c>
      <c r="B2673" s="4" t="s">
        <v>5</v>
      </c>
      <c r="C2673" s="4" t="s">
        <v>10</v>
      </c>
      <c r="D2673" s="4" t="s">
        <v>14</v>
      </c>
      <c r="E2673" s="4" t="s">
        <v>20</v>
      </c>
      <c r="F2673" s="4" t="s">
        <v>10</v>
      </c>
    </row>
    <row r="2674" spans="1:19">
      <c r="A2674" t="n">
        <v>21153</v>
      </c>
      <c r="B2674" s="54" t="n">
        <v>59</v>
      </c>
      <c r="C2674" s="7" t="n">
        <v>0</v>
      </c>
      <c r="D2674" s="7" t="n">
        <v>16</v>
      </c>
      <c r="E2674" s="7" t="n">
        <v>0.150000005960464</v>
      </c>
      <c r="F2674" s="7" t="n">
        <v>0</v>
      </c>
    </row>
    <row r="2675" spans="1:19">
      <c r="A2675" t="s">
        <v>4</v>
      </c>
      <c r="B2675" s="4" t="s">
        <v>5</v>
      </c>
      <c r="C2675" s="4" t="s">
        <v>10</v>
      </c>
      <c r="D2675" s="4" t="s">
        <v>14</v>
      </c>
      <c r="E2675" s="4" t="s">
        <v>20</v>
      </c>
      <c r="F2675" s="4" t="s">
        <v>10</v>
      </c>
    </row>
    <row r="2676" spans="1:19">
      <c r="A2676" t="n">
        <v>21163</v>
      </c>
      <c r="B2676" s="54" t="n">
        <v>59</v>
      </c>
      <c r="C2676" s="7" t="n">
        <v>61491</v>
      </c>
      <c r="D2676" s="7" t="n">
        <v>16</v>
      </c>
      <c r="E2676" s="7" t="n">
        <v>0.150000005960464</v>
      </c>
      <c r="F2676" s="7" t="n">
        <v>0</v>
      </c>
    </row>
    <row r="2677" spans="1:19">
      <c r="A2677" t="s">
        <v>4</v>
      </c>
      <c r="B2677" s="4" t="s">
        <v>5</v>
      </c>
      <c r="C2677" s="4" t="s">
        <v>10</v>
      </c>
    </row>
    <row r="2678" spans="1:19">
      <c r="A2678" t="n">
        <v>21173</v>
      </c>
      <c r="B2678" s="26" t="n">
        <v>16</v>
      </c>
      <c r="C2678" s="7" t="n">
        <v>50</v>
      </c>
    </row>
    <row r="2679" spans="1:19">
      <c r="A2679" t="s">
        <v>4</v>
      </c>
      <c r="B2679" s="4" t="s">
        <v>5</v>
      </c>
      <c r="C2679" s="4" t="s">
        <v>10</v>
      </c>
      <c r="D2679" s="4" t="s">
        <v>14</v>
      </c>
      <c r="E2679" s="4" t="s">
        <v>20</v>
      </c>
      <c r="F2679" s="4" t="s">
        <v>10</v>
      </c>
    </row>
    <row r="2680" spans="1:19">
      <c r="A2680" t="n">
        <v>21176</v>
      </c>
      <c r="B2680" s="54" t="n">
        <v>59</v>
      </c>
      <c r="C2680" s="7" t="n">
        <v>61492</v>
      </c>
      <c r="D2680" s="7" t="n">
        <v>16</v>
      </c>
      <c r="E2680" s="7" t="n">
        <v>0.150000005960464</v>
      </c>
      <c r="F2680" s="7" t="n">
        <v>0</v>
      </c>
    </row>
    <row r="2681" spans="1:19">
      <c r="A2681" t="s">
        <v>4</v>
      </c>
      <c r="B2681" s="4" t="s">
        <v>5</v>
      </c>
      <c r="C2681" s="4" t="s">
        <v>10</v>
      </c>
      <c r="D2681" s="4" t="s">
        <v>14</v>
      </c>
      <c r="E2681" s="4" t="s">
        <v>20</v>
      </c>
      <c r="F2681" s="4" t="s">
        <v>10</v>
      </c>
    </row>
    <row r="2682" spans="1:19">
      <c r="A2682" t="n">
        <v>21186</v>
      </c>
      <c r="B2682" s="54" t="n">
        <v>59</v>
      </c>
      <c r="C2682" s="7" t="n">
        <v>61493</v>
      </c>
      <c r="D2682" s="7" t="n">
        <v>16</v>
      </c>
      <c r="E2682" s="7" t="n">
        <v>0.150000005960464</v>
      </c>
      <c r="F2682" s="7" t="n">
        <v>0</v>
      </c>
    </row>
    <row r="2683" spans="1:19">
      <c r="A2683" t="s">
        <v>4</v>
      </c>
      <c r="B2683" s="4" t="s">
        <v>5</v>
      </c>
      <c r="C2683" s="4" t="s">
        <v>10</v>
      </c>
    </row>
    <row r="2684" spans="1:19">
      <c r="A2684" t="n">
        <v>21196</v>
      </c>
      <c r="B2684" s="26" t="n">
        <v>16</v>
      </c>
      <c r="C2684" s="7" t="n">
        <v>50</v>
      </c>
    </row>
    <row r="2685" spans="1:19">
      <c r="A2685" t="s">
        <v>4</v>
      </c>
      <c r="B2685" s="4" t="s">
        <v>5</v>
      </c>
      <c r="C2685" s="4" t="s">
        <v>10</v>
      </c>
      <c r="D2685" s="4" t="s">
        <v>14</v>
      </c>
      <c r="E2685" s="4" t="s">
        <v>20</v>
      </c>
      <c r="F2685" s="4" t="s">
        <v>10</v>
      </c>
    </row>
    <row r="2686" spans="1:19">
      <c r="A2686" t="n">
        <v>21199</v>
      </c>
      <c r="B2686" s="54" t="n">
        <v>59</v>
      </c>
      <c r="C2686" s="7" t="n">
        <v>61494</v>
      </c>
      <c r="D2686" s="7" t="n">
        <v>16</v>
      </c>
      <c r="E2686" s="7" t="n">
        <v>0.150000005960464</v>
      </c>
      <c r="F2686" s="7" t="n">
        <v>0</v>
      </c>
    </row>
    <row r="2687" spans="1:19">
      <c r="A2687" t="s">
        <v>4</v>
      </c>
      <c r="B2687" s="4" t="s">
        <v>5</v>
      </c>
      <c r="C2687" s="4" t="s">
        <v>10</v>
      </c>
      <c r="D2687" s="4" t="s">
        <v>14</v>
      </c>
      <c r="E2687" s="4" t="s">
        <v>20</v>
      </c>
      <c r="F2687" s="4" t="s">
        <v>10</v>
      </c>
    </row>
    <row r="2688" spans="1:19">
      <c r="A2688" t="n">
        <v>21209</v>
      </c>
      <c r="B2688" s="54" t="n">
        <v>59</v>
      </c>
      <c r="C2688" s="7" t="n">
        <v>61495</v>
      </c>
      <c r="D2688" s="7" t="n">
        <v>16</v>
      </c>
      <c r="E2688" s="7" t="n">
        <v>0.150000005960464</v>
      </c>
      <c r="F2688" s="7" t="n">
        <v>0</v>
      </c>
    </row>
    <row r="2689" spans="1:6">
      <c r="A2689" t="s">
        <v>4</v>
      </c>
      <c r="B2689" s="4" t="s">
        <v>5</v>
      </c>
      <c r="C2689" s="4" t="s">
        <v>10</v>
      </c>
    </row>
    <row r="2690" spans="1:6">
      <c r="A2690" t="n">
        <v>21219</v>
      </c>
      <c r="B2690" s="26" t="n">
        <v>16</v>
      </c>
      <c r="C2690" s="7" t="n">
        <v>50</v>
      </c>
    </row>
    <row r="2691" spans="1:6">
      <c r="A2691" t="s">
        <v>4</v>
      </c>
      <c r="B2691" s="4" t="s">
        <v>5</v>
      </c>
      <c r="C2691" s="4" t="s">
        <v>10</v>
      </c>
      <c r="D2691" s="4" t="s">
        <v>14</v>
      </c>
      <c r="E2691" s="4" t="s">
        <v>20</v>
      </c>
      <c r="F2691" s="4" t="s">
        <v>10</v>
      </c>
    </row>
    <row r="2692" spans="1:6">
      <c r="A2692" t="n">
        <v>21222</v>
      </c>
      <c r="B2692" s="54" t="n">
        <v>59</v>
      </c>
      <c r="C2692" s="7" t="n">
        <v>61496</v>
      </c>
      <c r="D2692" s="7" t="n">
        <v>16</v>
      </c>
      <c r="E2692" s="7" t="n">
        <v>0.150000005960464</v>
      </c>
      <c r="F2692" s="7" t="n">
        <v>0</v>
      </c>
    </row>
    <row r="2693" spans="1:6">
      <c r="A2693" t="s">
        <v>4</v>
      </c>
      <c r="B2693" s="4" t="s">
        <v>5</v>
      </c>
      <c r="C2693" s="4" t="s">
        <v>10</v>
      </c>
      <c r="D2693" s="4" t="s">
        <v>14</v>
      </c>
      <c r="E2693" s="4" t="s">
        <v>20</v>
      </c>
      <c r="F2693" s="4" t="s">
        <v>10</v>
      </c>
    </row>
    <row r="2694" spans="1:6">
      <c r="A2694" t="n">
        <v>21232</v>
      </c>
      <c r="B2694" s="54" t="n">
        <v>59</v>
      </c>
      <c r="C2694" s="7" t="n">
        <v>7032</v>
      </c>
      <c r="D2694" s="7" t="n">
        <v>16</v>
      </c>
      <c r="E2694" s="7" t="n">
        <v>0.150000005960464</v>
      </c>
      <c r="F2694" s="7" t="n">
        <v>0</v>
      </c>
    </row>
    <row r="2695" spans="1:6">
      <c r="A2695" t="s">
        <v>4</v>
      </c>
      <c r="B2695" s="4" t="s">
        <v>5</v>
      </c>
      <c r="C2695" s="4" t="s">
        <v>10</v>
      </c>
    </row>
    <row r="2696" spans="1:6">
      <c r="A2696" t="n">
        <v>21242</v>
      </c>
      <c r="B2696" s="26" t="n">
        <v>16</v>
      </c>
      <c r="C2696" s="7" t="n">
        <v>1000</v>
      </c>
    </row>
    <row r="2697" spans="1:6">
      <c r="A2697" t="s">
        <v>4</v>
      </c>
      <c r="B2697" s="4" t="s">
        <v>5</v>
      </c>
      <c r="C2697" s="4" t="s">
        <v>14</v>
      </c>
      <c r="D2697" s="4" t="s">
        <v>10</v>
      </c>
      <c r="E2697" s="4" t="s">
        <v>6</v>
      </c>
    </row>
    <row r="2698" spans="1:6">
      <c r="A2698" t="n">
        <v>21245</v>
      </c>
      <c r="B2698" s="47" t="n">
        <v>51</v>
      </c>
      <c r="C2698" s="7" t="n">
        <v>4</v>
      </c>
      <c r="D2698" s="7" t="n">
        <v>0</v>
      </c>
      <c r="E2698" s="7" t="s">
        <v>307</v>
      </c>
    </row>
    <row r="2699" spans="1:6">
      <c r="A2699" t="s">
        <v>4</v>
      </c>
      <c r="B2699" s="4" t="s">
        <v>5</v>
      </c>
      <c r="C2699" s="4" t="s">
        <v>10</v>
      </c>
    </row>
    <row r="2700" spans="1:6">
      <c r="A2700" t="n">
        <v>21263</v>
      </c>
      <c r="B2700" s="26" t="n">
        <v>16</v>
      </c>
      <c r="C2700" s="7" t="n">
        <v>0</v>
      </c>
    </row>
    <row r="2701" spans="1:6">
      <c r="A2701" t="s">
        <v>4</v>
      </c>
      <c r="B2701" s="4" t="s">
        <v>5</v>
      </c>
      <c r="C2701" s="4" t="s">
        <v>10</v>
      </c>
      <c r="D2701" s="4" t="s">
        <v>14</v>
      </c>
      <c r="E2701" s="4" t="s">
        <v>9</v>
      </c>
      <c r="F2701" s="4" t="s">
        <v>117</v>
      </c>
      <c r="G2701" s="4" t="s">
        <v>14</v>
      </c>
      <c r="H2701" s="4" t="s">
        <v>14</v>
      </c>
    </row>
    <row r="2702" spans="1:6">
      <c r="A2702" t="n">
        <v>21266</v>
      </c>
      <c r="B2702" s="51" t="n">
        <v>26</v>
      </c>
      <c r="C2702" s="7" t="n">
        <v>0</v>
      </c>
      <c r="D2702" s="7" t="n">
        <v>17</v>
      </c>
      <c r="E2702" s="7" t="n">
        <v>53980</v>
      </c>
      <c r="F2702" s="7" t="s">
        <v>308</v>
      </c>
      <c r="G2702" s="7" t="n">
        <v>2</v>
      </c>
      <c r="H2702" s="7" t="n">
        <v>0</v>
      </c>
    </row>
    <row r="2703" spans="1:6">
      <c r="A2703" t="s">
        <v>4</v>
      </c>
      <c r="B2703" s="4" t="s">
        <v>5</v>
      </c>
    </row>
    <row r="2704" spans="1:6">
      <c r="A2704" t="n">
        <v>21284</v>
      </c>
      <c r="B2704" s="52" t="n">
        <v>28</v>
      </c>
    </row>
    <row r="2705" spans="1:8">
      <c r="A2705" t="s">
        <v>4</v>
      </c>
      <c r="B2705" s="4" t="s">
        <v>5</v>
      </c>
      <c r="C2705" s="4" t="s">
        <v>10</v>
      </c>
      <c r="D2705" s="4" t="s">
        <v>14</v>
      </c>
    </row>
    <row r="2706" spans="1:8">
      <c r="A2706" t="n">
        <v>21285</v>
      </c>
      <c r="B2706" s="53" t="n">
        <v>89</v>
      </c>
      <c r="C2706" s="7" t="n">
        <v>65533</v>
      </c>
      <c r="D2706" s="7" t="n">
        <v>1</v>
      </c>
    </row>
    <row r="2707" spans="1:8">
      <c r="A2707" t="s">
        <v>4</v>
      </c>
      <c r="B2707" s="4" t="s">
        <v>5</v>
      </c>
      <c r="C2707" s="4" t="s">
        <v>14</v>
      </c>
      <c r="D2707" s="41" t="s">
        <v>92</v>
      </c>
      <c r="E2707" s="4" t="s">
        <v>5</v>
      </c>
      <c r="F2707" s="4" t="s">
        <v>14</v>
      </c>
      <c r="G2707" s="4" t="s">
        <v>10</v>
      </c>
      <c r="H2707" s="41" t="s">
        <v>93</v>
      </c>
      <c r="I2707" s="4" t="s">
        <v>14</v>
      </c>
      <c r="J2707" s="4" t="s">
        <v>21</v>
      </c>
    </row>
    <row r="2708" spans="1:8">
      <c r="A2708" t="n">
        <v>21289</v>
      </c>
      <c r="B2708" s="11" t="n">
        <v>5</v>
      </c>
      <c r="C2708" s="7" t="n">
        <v>28</v>
      </c>
      <c r="D2708" s="41" t="s">
        <v>3</v>
      </c>
      <c r="E2708" s="31" t="n">
        <v>64</v>
      </c>
      <c r="F2708" s="7" t="n">
        <v>5</v>
      </c>
      <c r="G2708" s="7" t="n">
        <v>2</v>
      </c>
      <c r="H2708" s="41" t="s">
        <v>3</v>
      </c>
      <c r="I2708" s="7" t="n">
        <v>1</v>
      </c>
      <c r="J2708" s="12" t="n">
        <f t="normal" ca="1">A2720</f>
        <v>0</v>
      </c>
    </row>
    <row r="2709" spans="1:8">
      <c r="A2709" t="s">
        <v>4</v>
      </c>
      <c r="B2709" s="4" t="s">
        <v>5</v>
      </c>
      <c r="C2709" s="4" t="s">
        <v>14</v>
      </c>
      <c r="D2709" s="4" t="s">
        <v>10</v>
      </c>
      <c r="E2709" s="4" t="s">
        <v>6</v>
      </c>
    </row>
    <row r="2710" spans="1:8">
      <c r="A2710" t="n">
        <v>21300</v>
      </c>
      <c r="B2710" s="47" t="n">
        <v>51</v>
      </c>
      <c r="C2710" s="7" t="n">
        <v>4</v>
      </c>
      <c r="D2710" s="7" t="n">
        <v>2</v>
      </c>
      <c r="E2710" s="7" t="s">
        <v>172</v>
      </c>
    </row>
    <row r="2711" spans="1:8">
      <c r="A2711" t="s">
        <v>4</v>
      </c>
      <c r="B2711" s="4" t="s">
        <v>5</v>
      </c>
      <c r="C2711" s="4" t="s">
        <v>10</v>
      </c>
    </row>
    <row r="2712" spans="1:8">
      <c r="A2712" t="n">
        <v>21313</v>
      </c>
      <c r="B2712" s="26" t="n">
        <v>16</v>
      </c>
      <c r="C2712" s="7" t="n">
        <v>0</v>
      </c>
    </row>
    <row r="2713" spans="1:8">
      <c r="A2713" t="s">
        <v>4</v>
      </c>
      <c r="B2713" s="4" t="s">
        <v>5</v>
      </c>
      <c r="C2713" s="4" t="s">
        <v>10</v>
      </c>
      <c r="D2713" s="4" t="s">
        <v>14</v>
      </c>
      <c r="E2713" s="4" t="s">
        <v>9</v>
      </c>
      <c r="F2713" s="4" t="s">
        <v>117</v>
      </c>
      <c r="G2713" s="4" t="s">
        <v>14</v>
      </c>
      <c r="H2713" s="4" t="s">
        <v>14</v>
      </c>
    </row>
    <row r="2714" spans="1:8">
      <c r="A2714" t="n">
        <v>21316</v>
      </c>
      <c r="B2714" s="51" t="n">
        <v>26</v>
      </c>
      <c r="C2714" s="7" t="n">
        <v>2</v>
      </c>
      <c r="D2714" s="7" t="n">
        <v>17</v>
      </c>
      <c r="E2714" s="7" t="n">
        <v>6461</v>
      </c>
      <c r="F2714" s="7" t="s">
        <v>309</v>
      </c>
      <c r="G2714" s="7" t="n">
        <v>2</v>
      </c>
      <c r="H2714" s="7" t="n">
        <v>0</v>
      </c>
    </row>
    <row r="2715" spans="1:8">
      <c r="A2715" t="s">
        <v>4</v>
      </c>
      <c r="B2715" s="4" t="s">
        <v>5</v>
      </c>
    </row>
    <row r="2716" spans="1:8">
      <c r="A2716" t="n">
        <v>21353</v>
      </c>
      <c r="B2716" s="52" t="n">
        <v>28</v>
      </c>
    </row>
    <row r="2717" spans="1:8">
      <c r="A2717" t="s">
        <v>4</v>
      </c>
      <c r="B2717" s="4" t="s">
        <v>5</v>
      </c>
      <c r="C2717" s="4" t="s">
        <v>10</v>
      </c>
      <c r="D2717" s="4" t="s">
        <v>14</v>
      </c>
    </row>
    <row r="2718" spans="1:8">
      <c r="A2718" t="n">
        <v>21354</v>
      </c>
      <c r="B2718" s="53" t="n">
        <v>89</v>
      </c>
      <c r="C2718" s="7" t="n">
        <v>65533</v>
      </c>
      <c r="D2718" s="7" t="n">
        <v>1</v>
      </c>
    </row>
    <row r="2719" spans="1:8">
      <c r="A2719" t="s">
        <v>4</v>
      </c>
      <c r="B2719" s="4" t="s">
        <v>5</v>
      </c>
      <c r="C2719" s="4" t="s">
        <v>14</v>
      </c>
      <c r="D2719" s="41" t="s">
        <v>92</v>
      </c>
      <c r="E2719" s="4" t="s">
        <v>5</v>
      </c>
      <c r="F2719" s="4" t="s">
        <v>14</v>
      </c>
      <c r="G2719" s="4" t="s">
        <v>10</v>
      </c>
      <c r="H2719" s="41" t="s">
        <v>93</v>
      </c>
      <c r="I2719" s="4" t="s">
        <v>14</v>
      </c>
      <c r="J2719" s="4" t="s">
        <v>21</v>
      </c>
    </row>
    <row r="2720" spans="1:8">
      <c r="A2720" t="n">
        <v>21358</v>
      </c>
      <c r="B2720" s="11" t="n">
        <v>5</v>
      </c>
      <c r="C2720" s="7" t="n">
        <v>28</v>
      </c>
      <c r="D2720" s="41" t="s">
        <v>3</v>
      </c>
      <c r="E2720" s="31" t="n">
        <v>64</v>
      </c>
      <c r="F2720" s="7" t="n">
        <v>5</v>
      </c>
      <c r="G2720" s="7" t="n">
        <v>8</v>
      </c>
      <c r="H2720" s="41" t="s">
        <v>3</v>
      </c>
      <c r="I2720" s="7" t="n">
        <v>1</v>
      </c>
      <c r="J2720" s="12" t="n">
        <f t="normal" ca="1">A2732</f>
        <v>0</v>
      </c>
    </row>
    <row r="2721" spans="1:10">
      <c r="A2721" t="s">
        <v>4</v>
      </c>
      <c r="B2721" s="4" t="s">
        <v>5</v>
      </c>
      <c r="C2721" s="4" t="s">
        <v>14</v>
      </c>
      <c r="D2721" s="4" t="s">
        <v>10</v>
      </c>
      <c r="E2721" s="4" t="s">
        <v>6</v>
      </c>
    </row>
    <row r="2722" spans="1:10">
      <c r="A2722" t="n">
        <v>21369</v>
      </c>
      <c r="B2722" s="47" t="n">
        <v>51</v>
      </c>
      <c r="C2722" s="7" t="n">
        <v>4</v>
      </c>
      <c r="D2722" s="7" t="n">
        <v>8</v>
      </c>
      <c r="E2722" s="7" t="s">
        <v>177</v>
      </c>
    </row>
    <row r="2723" spans="1:10">
      <c r="A2723" t="s">
        <v>4</v>
      </c>
      <c r="B2723" s="4" t="s">
        <v>5</v>
      </c>
      <c r="C2723" s="4" t="s">
        <v>10</v>
      </c>
    </row>
    <row r="2724" spans="1:10">
      <c r="A2724" t="n">
        <v>21382</v>
      </c>
      <c r="B2724" s="26" t="n">
        <v>16</v>
      </c>
      <c r="C2724" s="7" t="n">
        <v>0</v>
      </c>
    </row>
    <row r="2725" spans="1:10">
      <c r="A2725" t="s">
        <v>4</v>
      </c>
      <c r="B2725" s="4" t="s">
        <v>5</v>
      </c>
      <c r="C2725" s="4" t="s">
        <v>10</v>
      </c>
      <c r="D2725" s="4" t="s">
        <v>14</v>
      </c>
      <c r="E2725" s="4" t="s">
        <v>9</v>
      </c>
      <c r="F2725" s="4" t="s">
        <v>117</v>
      </c>
      <c r="G2725" s="4" t="s">
        <v>14</v>
      </c>
      <c r="H2725" s="4" t="s">
        <v>14</v>
      </c>
    </row>
    <row r="2726" spans="1:10">
      <c r="A2726" t="n">
        <v>21385</v>
      </c>
      <c r="B2726" s="51" t="n">
        <v>26</v>
      </c>
      <c r="C2726" s="7" t="n">
        <v>8</v>
      </c>
      <c r="D2726" s="7" t="n">
        <v>17</v>
      </c>
      <c r="E2726" s="7" t="n">
        <v>9402</v>
      </c>
      <c r="F2726" s="7" t="s">
        <v>310</v>
      </c>
      <c r="G2726" s="7" t="n">
        <v>2</v>
      </c>
      <c r="H2726" s="7" t="n">
        <v>0</v>
      </c>
    </row>
    <row r="2727" spans="1:10">
      <c r="A2727" t="s">
        <v>4</v>
      </c>
      <c r="B2727" s="4" t="s">
        <v>5</v>
      </c>
    </row>
    <row r="2728" spans="1:10">
      <c r="A2728" t="n">
        <v>21424</v>
      </c>
      <c r="B2728" s="52" t="n">
        <v>28</v>
      </c>
    </row>
    <row r="2729" spans="1:10">
      <c r="A2729" t="s">
        <v>4</v>
      </c>
      <c r="B2729" s="4" t="s">
        <v>5</v>
      </c>
      <c r="C2729" s="4" t="s">
        <v>10</v>
      </c>
      <c r="D2729" s="4" t="s">
        <v>14</v>
      </c>
    </row>
    <row r="2730" spans="1:10">
      <c r="A2730" t="n">
        <v>21425</v>
      </c>
      <c r="B2730" s="53" t="n">
        <v>89</v>
      </c>
      <c r="C2730" s="7" t="n">
        <v>65533</v>
      </c>
      <c r="D2730" s="7" t="n">
        <v>1</v>
      </c>
    </row>
    <row r="2731" spans="1:10">
      <c r="A2731" t="s">
        <v>4</v>
      </c>
      <c r="B2731" s="4" t="s">
        <v>5</v>
      </c>
      <c r="C2731" s="4" t="s">
        <v>14</v>
      </c>
      <c r="D2731" s="41" t="s">
        <v>92</v>
      </c>
      <c r="E2731" s="4" t="s">
        <v>5</v>
      </c>
      <c r="F2731" s="4" t="s">
        <v>14</v>
      </c>
      <c r="G2731" s="4" t="s">
        <v>10</v>
      </c>
      <c r="H2731" s="41" t="s">
        <v>93</v>
      </c>
      <c r="I2731" s="4" t="s">
        <v>14</v>
      </c>
      <c r="J2731" s="4" t="s">
        <v>21</v>
      </c>
    </row>
    <row r="2732" spans="1:10">
      <c r="A2732" t="n">
        <v>21429</v>
      </c>
      <c r="B2732" s="11" t="n">
        <v>5</v>
      </c>
      <c r="C2732" s="7" t="n">
        <v>28</v>
      </c>
      <c r="D2732" s="41" t="s">
        <v>3</v>
      </c>
      <c r="E2732" s="31" t="n">
        <v>64</v>
      </c>
      <c r="F2732" s="7" t="n">
        <v>5</v>
      </c>
      <c r="G2732" s="7" t="n">
        <v>5</v>
      </c>
      <c r="H2732" s="41" t="s">
        <v>3</v>
      </c>
      <c r="I2732" s="7" t="n">
        <v>1</v>
      </c>
      <c r="J2732" s="12" t="n">
        <f t="normal" ca="1">A2744</f>
        <v>0</v>
      </c>
    </row>
    <row r="2733" spans="1:10">
      <c r="A2733" t="s">
        <v>4</v>
      </c>
      <c r="B2733" s="4" t="s">
        <v>5</v>
      </c>
      <c r="C2733" s="4" t="s">
        <v>14</v>
      </c>
      <c r="D2733" s="4" t="s">
        <v>10</v>
      </c>
      <c r="E2733" s="4" t="s">
        <v>6</v>
      </c>
    </row>
    <row r="2734" spans="1:10">
      <c r="A2734" t="n">
        <v>21440</v>
      </c>
      <c r="B2734" s="47" t="n">
        <v>51</v>
      </c>
      <c r="C2734" s="7" t="n">
        <v>4</v>
      </c>
      <c r="D2734" s="7" t="n">
        <v>5</v>
      </c>
      <c r="E2734" s="7" t="s">
        <v>172</v>
      </c>
    </row>
    <row r="2735" spans="1:10">
      <c r="A2735" t="s">
        <v>4</v>
      </c>
      <c r="B2735" s="4" t="s">
        <v>5</v>
      </c>
      <c r="C2735" s="4" t="s">
        <v>10</v>
      </c>
    </row>
    <row r="2736" spans="1:10">
      <c r="A2736" t="n">
        <v>21453</v>
      </c>
      <c r="B2736" s="26" t="n">
        <v>16</v>
      </c>
      <c r="C2736" s="7" t="n">
        <v>0</v>
      </c>
    </row>
    <row r="2737" spans="1:10">
      <c r="A2737" t="s">
        <v>4</v>
      </c>
      <c r="B2737" s="4" t="s">
        <v>5</v>
      </c>
      <c r="C2737" s="4" t="s">
        <v>10</v>
      </c>
      <c r="D2737" s="4" t="s">
        <v>14</v>
      </c>
      <c r="E2737" s="4" t="s">
        <v>9</v>
      </c>
      <c r="F2737" s="4" t="s">
        <v>117</v>
      </c>
      <c r="G2737" s="4" t="s">
        <v>14</v>
      </c>
      <c r="H2737" s="4" t="s">
        <v>14</v>
      </c>
    </row>
    <row r="2738" spans="1:10">
      <c r="A2738" t="n">
        <v>21456</v>
      </c>
      <c r="B2738" s="51" t="n">
        <v>26</v>
      </c>
      <c r="C2738" s="7" t="n">
        <v>5</v>
      </c>
      <c r="D2738" s="7" t="n">
        <v>17</v>
      </c>
      <c r="E2738" s="7" t="n">
        <v>3455</v>
      </c>
      <c r="F2738" s="7" t="s">
        <v>311</v>
      </c>
      <c r="G2738" s="7" t="n">
        <v>2</v>
      </c>
      <c r="H2738" s="7" t="n">
        <v>0</v>
      </c>
    </row>
    <row r="2739" spans="1:10">
      <c r="A2739" t="s">
        <v>4</v>
      </c>
      <c r="B2739" s="4" t="s">
        <v>5</v>
      </c>
    </row>
    <row r="2740" spans="1:10">
      <c r="A2740" t="n">
        <v>21504</v>
      </c>
      <c r="B2740" s="52" t="n">
        <v>28</v>
      </c>
    </row>
    <row r="2741" spans="1:10">
      <c r="A2741" t="s">
        <v>4</v>
      </c>
      <c r="B2741" s="4" t="s">
        <v>5</v>
      </c>
      <c r="C2741" s="4" t="s">
        <v>10</v>
      </c>
      <c r="D2741" s="4" t="s">
        <v>14</v>
      </c>
    </row>
    <row r="2742" spans="1:10">
      <c r="A2742" t="n">
        <v>21505</v>
      </c>
      <c r="B2742" s="53" t="n">
        <v>89</v>
      </c>
      <c r="C2742" s="7" t="n">
        <v>65533</v>
      </c>
      <c r="D2742" s="7" t="n">
        <v>1</v>
      </c>
    </row>
    <row r="2743" spans="1:10">
      <c r="A2743" t="s">
        <v>4</v>
      </c>
      <c r="B2743" s="4" t="s">
        <v>5</v>
      </c>
      <c r="C2743" s="4" t="s">
        <v>14</v>
      </c>
      <c r="D2743" s="4" t="s">
        <v>10</v>
      </c>
      <c r="E2743" s="4" t="s">
        <v>9</v>
      </c>
      <c r="F2743" s="4" t="s">
        <v>10</v>
      </c>
    </row>
    <row r="2744" spans="1:10">
      <c r="A2744" t="n">
        <v>21509</v>
      </c>
      <c r="B2744" s="14" t="n">
        <v>50</v>
      </c>
      <c r="C2744" s="7" t="n">
        <v>3</v>
      </c>
      <c r="D2744" s="7" t="n">
        <v>4520</v>
      </c>
      <c r="E2744" s="7" t="n">
        <v>1050253722</v>
      </c>
      <c r="F2744" s="7" t="n">
        <v>1000</v>
      </c>
    </row>
    <row r="2745" spans="1:10">
      <c r="A2745" t="s">
        <v>4</v>
      </c>
      <c r="B2745" s="4" t="s">
        <v>5</v>
      </c>
      <c r="C2745" s="4" t="s">
        <v>14</v>
      </c>
      <c r="D2745" s="4" t="s">
        <v>10</v>
      </c>
      <c r="E2745" s="4" t="s">
        <v>10</v>
      </c>
    </row>
    <row r="2746" spans="1:10">
      <c r="A2746" t="n">
        <v>21519</v>
      </c>
      <c r="B2746" s="14" t="n">
        <v>50</v>
      </c>
      <c r="C2746" s="7" t="n">
        <v>1</v>
      </c>
      <c r="D2746" s="7" t="n">
        <v>8200</v>
      </c>
      <c r="E2746" s="7" t="n">
        <v>1000</v>
      </c>
    </row>
    <row r="2747" spans="1:10">
      <c r="A2747" t="s">
        <v>4</v>
      </c>
      <c r="B2747" s="4" t="s">
        <v>5</v>
      </c>
      <c r="C2747" s="4" t="s">
        <v>14</v>
      </c>
      <c r="D2747" s="4" t="s">
        <v>10</v>
      </c>
      <c r="E2747" s="4" t="s">
        <v>9</v>
      </c>
      <c r="F2747" s="4" t="s">
        <v>10</v>
      </c>
      <c r="G2747" s="4" t="s">
        <v>9</v>
      </c>
      <c r="H2747" s="4" t="s">
        <v>14</v>
      </c>
    </row>
    <row r="2748" spans="1:10">
      <c r="A2748" t="n">
        <v>21525</v>
      </c>
      <c r="B2748" s="13" t="n">
        <v>49</v>
      </c>
      <c r="C2748" s="7" t="n">
        <v>0</v>
      </c>
      <c r="D2748" s="7" t="n">
        <v>432</v>
      </c>
      <c r="E2748" s="7" t="n">
        <v>1060320051</v>
      </c>
      <c r="F2748" s="7" t="n">
        <v>0</v>
      </c>
      <c r="G2748" s="7" t="n">
        <v>0</v>
      </c>
      <c r="H2748" s="7" t="n">
        <v>0</v>
      </c>
    </row>
    <row r="2749" spans="1:10">
      <c r="A2749" t="s">
        <v>4</v>
      </c>
      <c r="B2749" s="4" t="s">
        <v>5</v>
      </c>
      <c r="C2749" s="4" t="s">
        <v>14</v>
      </c>
      <c r="D2749" s="4" t="s">
        <v>10</v>
      </c>
      <c r="E2749" s="4" t="s">
        <v>20</v>
      </c>
    </row>
    <row r="2750" spans="1:10">
      <c r="A2750" t="n">
        <v>21540</v>
      </c>
      <c r="B2750" s="28" t="n">
        <v>58</v>
      </c>
      <c r="C2750" s="7" t="n">
        <v>101</v>
      </c>
      <c r="D2750" s="7" t="n">
        <v>300</v>
      </c>
      <c r="E2750" s="7" t="n">
        <v>1</v>
      </c>
    </row>
    <row r="2751" spans="1:10">
      <c r="A2751" t="s">
        <v>4</v>
      </c>
      <c r="B2751" s="4" t="s">
        <v>5</v>
      </c>
      <c r="C2751" s="4" t="s">
        <v>14</v>
      </c>
      <c r="D2751" s="4" t="s">
        <v>10</v>
      </c>
    </row>
    <row r="2752" spans="1:10">
      <c r="A2752" t="n">
        <v>21548</v>
      </c>
      <c r="B2752" s="28" t="n">
        <v>58</v>
      </c>
      <c r="C2752" s="7" t="n">
        <v>254</v>
      </c>
      <c r="D2752" s="7" t="n">
        <v>0</v>
      </c>
    </row>
    <row r="2753" spans="1:8">
      <c r="A2753" t="s">
        <v>4</v>
      </c>
      <c r="B2753" s="4" t="s">
        <v>5</v>
      </c>
      <c r="C2753" s="4" t="s">
        <v>14</v>
      </c>
      <c r="D2753" s="4" t="s">
        <v>14</v>
      </c>
      <c r="E2753" s="4" t="s">
        <v>20</v>
      </c>
      <c r="F2753" s="4" t="s">
        <v>20</v>
      </c>
      <c r="G2753" s="4" t="s">
        <v>20</v>
      </c>
      <c r="H2753" s="4" t="s">
        <v>10</v>
      </c>
    </row>
    <row r="2754" spans="1:8">
      <c r="A2754" t="n">
        <v>21552</v>
      </c>
      <c r="B2754" s="32" t="n">
        <v>45</v>
      </c>
      <c r="C2754" s="7" t="n">
        <v>2</v>
      </c>
      <c r="D2754" s="7" t="n">
        <v>3</v>
      </c>
      <c r="E2754" s="7" t="n">
        <v>-0.0500000007450581</v>
      </c>
      <c r="F2754" s="7" t="n">
        <v>-2.6800000667572</v>
      </c>
      <c r="G2754" s="7" t="n">
        <v>-188.720001220703</v>
      </c>
      <c r="H2754" s="7" t="n">
        <v>0</v>
      </c>
    </row>
    <row r="2755" spans="1:8">
      <c r="A2755" t="s">
        <v>4</v>
      </c>
      <c r="B2755" s="4" t="s">
        <v>5</v>
      </c>
      <c r="C2755" s="4" t="s">
        <v>14</v>
      </c>
      <c r="D2755" s="4" t="s">
        <v>14</v>
      </c>
      <c r="E2755" s="4" t="s">
        <v>20</v>
      </c>
      <c r="F2755" s="4" t="s">
        <v>20</v>
      </c>
      <c r="G2755" s="4" t="s">
        <v>20</v>
      </c>
      <c r="H2755" s="4" t="s">
        <v>10</v>
      </c>
      <c r="I2755" s="4" t="s">
        <v>14</v>
      </c>
    </row>
    <row r="2756" spans="1:8">
      <c r="A2756" t="n">
        <v>21569</v>
      </c>
      <c r="B2756" s="32" t="n">
        <v>45</v>
      </c>
      <c r="C2756" s="7" t="n">
        <v>4</v>
      </c>
      <c r="D2756" s="7" t="n">
        <v>3</v>
      </c>
      <c r="E2756" s="7" t="n">
        <v>331.709991455078</v>
      </c>
      <c r="F2756" s="7" t="n">
        <v>30.9400005340576</v>
      </c>
      <c r="G2756" s="7" t="n">
        <v>0</v>
      </c>
      <c r="H2756" s="7" t="n">
        <v>0</v>
      </c>
      <c r="I2756" s="7" t="n">
        <v>1</v>
      </c>
    </row>
    <row r="2757" spans="1:8">
      <c r="A2757" t="s">
        <v>4</v>
      </c>
      <c r="B2757" s="4" t="s">
        <v>5</v>
      </c>
      <c r="C2757" s="4" t="s">
        <v>14</v>
      </c>
      <c r="D2757" s="4" t="s">
        <v>14</v>
      </c>
      <c r="E2757" s="4" t="s">
        <v>20</v>
      </c>
      <c r="F2757" s="4" t="s">
        <v>10</v>
      </c>
    </row>
    <row r="2758" spans="1:8">
      <c r="A2758" t="n">
        <v>21587</v>
      </c>
      <c r="B2758" s="32" t="n">
        <v>45</v>
      </c>
      <c r="C2758" s="7" t="n">
        <v>5</v>
      </c>
      <c r="D2758" s="7" t="n">
        <v>3</v>
      </c>
      <c r="E2758" s="7" t="n">
        <v>3.40000009536743</v>
      </c>
      <c r="F2758" s="7" t="n">
        <v>0</v>
      </c>
    </row>
    <row r="2759" spans="1:8">
      <c r="A2759" t="s">
        <v>4</v>
      </c>
      <c r="B2759" s="4" t="s">
        <v>5</v>
      </c>
      <c r="C2759" s="4" t="s">
        <v>14</v>
      </c>
      <c r="D2759" s="4" t="s">
        <v>14</v>
      </c>
      <c r="E2759" s="4" t="s">
        <v>20</v>
      </c>
      <c r="F2759" s="4" t="s">
        <v>10</v>
      </c>
    </row>
    <row r="2760" spans="1:8">
      <c r="A2760" t="n">
        <v>21596</v>
      </c>
      <c r="B2760" s="32" t="n">
        <v>45</v>
      </c>
      <c r="C2760" s="7" t="n">
        <v>11</v>
      </c>
      <c r="D2760" s="7" t="n">
        <v>3</v>
      </c>
      <c r="E2760" s="7" t="n">
        <v>30</v>
      </c>
      <c r="F2760" s="7" t="n">
        <v>0</v>
      </c>
    </row>
    <row r="2761" spans="1:8">
      <c r="A2761" t="s">
        <v>4</v>
      </c>
      <c r="B2761" s="4" t="s">
        <v>5</v>
      </c>
      <c r="C2761" s="4" t="s">
        <v>14</v>
      </c>
      <c r="D2761" s="4" t="s">
        <v>14</v>
      </c>
      <c r="E2761" s="4" t="s">
        <v>20</v>
      </c>
      <c r="F2761" s="4" t="s">
        <v>20</v>
      </c>
      <c r="G2761" s="4" t="s">
        <v>20</v>
      </c>
      <c r="H2761" s="4" t="s">
        <v>10</v>
      </c>
    </row>
    <row r="2762" spans="1:8">
      <c r="A2762" t="n">
        <v>21605</v>
      </c>
      <c r="B2762" s="32" t="n">
        <v>45</v>
      </c>
      <c r="C2762" s="7" t="n">
        <v>2</v>
      </c>
      <c r="D2762" s="7" t="n">
        <v>3</v>
      </c>
      <c r="E2762" s="7" t="n">
        <v>-0.00999999977648258</v>
      </c>
      <c r="F2762" s="7" t="n">
        <v>-2.35999989509583</v>
      </c>
      <c r="G2762" s="7" t="n">
        <v>-188.729995727539</v>
      </c>
      <c r="H2762" s="7" t="n">
        <v>20000</v>
      </c>
    </row>
    <row r="2763" spans="1:8">
      <c r="A2763" t="s">
        <v>4</v>
      </c>
      <c r="B2763" s="4" t="s">
        <v>5</v>
      </c>
      <c r="C2763" s="4" t="s">
        <v>14</v>
      </c>
      <c r="D2763" s="4" t="s">
        <v>14</v>
      </c>
      <c r="E2763" s="4" t="s">
        <v>20</v>
      </c>
      <c r="F2763" s="4" t="s">
        <v>20</v>
      </c>
      <c r="G2763" s="4" t="s">
        <v>20</v>
      </c>
      <c r="H2763" s="4" t="s">
        <v>10</v>
      </c>
      <c r="I2763" s="4" t="s">
        <v>14</v>
      </c>
    </row>
    <row r="2764" spans="1:8">
      <c r="A2764" t="n">
        <v>21622</v>
      </c>
      <c r="B2764" s="32" t="n">
        <v>45</v>
      </c>
      <c r="C2764" s="7" t="n">
        <v>4</v>
      </c>
      <c r="D2764" s="7" t="n">
        <v>3</v>
      </c>
      <c r="E2764" s="7" t="n">
        <v>345.929992675781</v>
      </c>
      <c r="F2764" s="7" t="n">
        <v>4.34999990463257</v>
      </c>
      <c r="G2764" s="7" t="n">
        <v>-20</v>
      </c>
      <c r="H2764" s="7" t="n">
        <v>20000</v>
      </c>
      <c r="I2764" s="7" t="n">
        <v>1</v>
      </c>
    </row>
    <row r="2765" spans="1:8">
      <c r="A2765" t="s">
        <v>4</v>
      </c>
      <c r="B2765" s="4" t="s">
        <v>5</v>
      </c>
      <c r="C2765" s="4" t="s">
        <v>14</v>
      </c>
      <c r="D2765" s="4" t="s">
        <v>14</v>
      </c>
      <c r="E2765" s="4" t="s">
        <v>20</v>
      </c>
      <c r="F2765" s="4" t="s">
        <v>10</v>
      </c>
    </row>
    <row r="2766" spans="1:8">
      <c r="A2766" t="n">
        <v>21640</v>
      </c>
      <c r="B2766" s="32" t="n">
        <v>45</v>
      </c>
      <c r="C2766" s="7" t="n">
        <v>5</v>
      </c>
      <c r="D2766" s="7" t="n">
        <v>3</v>
      </c>
      <c r="E2766" s="7" t="n">
        <v>2.20000004768372</v>
      </c>
      <c r="F2766" s="7" t="n">
        <v>20000</v>
      </c>
    </row>
    <row r="2767" spans="1:8">
      <c r="A2767" t="s">
        <v>4</v>
      </c>
      <c r="B2767" s="4" t="s">
        <v>5</v>
      </c>
      <c r="C2767" s="4" t="s">
        <v>14</v>
      </c>
      <c r="D2767" s="4" t="s">
        <v>14</v>
      </c>
      <c r="E2767" s="4" t="s">
        <v>20</v>
      </c>
      <c r="F2767" s="4" t="s">
        <v>10</v>
      </c>
    </row>
    <row r="2768" spans="1:8">
      <c r="A2768" t="n">
        <v>21649</v>
      </c>
      <c r="B2768" s="32" t="n">
        <v>45</v>
      </c>
      <c r="C2768" s="7" t="n">
        <v>11</v>
      </c>
      <c r="D2768" s="7" t="n">
        <v>3</v>
      </c>
      <c r="E2768" s="7" t="n">
        <v>30</v>
      </c>
      <c r="F2768" s="7" t="n">
        <v>20000</v>
      </c>
    </row>
    <row r="2769" spans="1:9">
      <c r="A2769" t="s">
        <v>4</v>
      </c>
      <c r="B2769" s="4" t="s">
        <v>5</v>
      </c>
      <c r="C2769" s="4" t="s">
        <v>14</v>
      </c>
      <c r="D2769" s="4" t="s">
        <v>10</v>
      </c>
    </row>
    <row r="2770" spans="1:9">
      <c r="A2770" t="n">
        <v>21658</v>
      </c>
      <c r="B2770" s="28" t="n">
        <v>58</v>
      </c>
      <c r="C2770" s="7" t="n">
        <v>255</v>
      </c>
      <c r="D2770" s="7" t="n">
        <v>0</v>
      </c>
    </row>
    <row r="2771" spans="1:9">
      <c r="A2771" t="s">
        <v>4</v>
      </c>
      <c r="B2771" s="4" t="s">
        <v>5</v>
      </c>
      <c r="C2771" s="4" t="s">
        <v>10</v>
      </c>
      <c r="D2771" s="4" t="s">
        <v>14</v>
      </c>
      <c r="E2771" s="4" t="s">
        <v>6</v>
      </c>
      <c r="F2771" s="4" t="s">
        <v>20</v>
      </c>
      <c r="G2771" s="4" t="s">
        <v>20</v>
      </c>
      <c r="H2771" s="4" t="s">
        <v>20</v>
      </c>
    </row>
    <row r="2772" spans="1:9">
      <c r="A2772" t="n">
        <v>21662</v>
      </c>
      <c r="B2772" s="61" t="n">
        <v>48</v>
      </c>
      <c r="C2772" s="7" t="n">
        <v>27</v>
      </c>
      <c r="D2772" s="7" t="n">
        <v>0</v>
      </c>
      <c r="E2772" s="7" t="s">
        <v>272</v>
      </c>
      <c r="F2772" s="7" t="n">
        <v>1</v>
      </c>
      <c r="G2772" s="7" t="n">
        <v>0.5</v>
      </c>
      <c r="H2772" s="7" t="n">
        <v>0</v>
      </c>
    </row>
    <row r="2773" spans="1:9">
      <c r="A2773" t="s">
        <v>4</v>
      </c>
      <c r="B2773" s="4" t="s">
        <v>5</v>
      </c>
      <c r="C2773" s="4" t="s">
        <v>10</v>
      </c>
      <c r="D2773" s="4" t="s">
        <v>14</v>
      </c>
      <c r="E2773" s="4" t="s">
        <v>6</v>
      </c>
      <c r="F2773" s="4" t="s">
        <v>20</v>
      </c>
      <c r="G2773" s="4" t="s">
        <v>20</v>
      </c>
      <c r="H2773" s="4" t="s">
        <v>20</v>
      </c>
    </row>
    <row r="2774" spans="1:9">
      <c r="A2774" t="n">
        <v>21688</v>
      </c>
      <c r="B2774" s="61" t="n">
        <v>48</v>
      </c>
      <c r="C2774" s="7" t="n">
        <v>1000</v>
      </c>
      <c r="D2774" s="7" t="n">
        <v>0</v>
      </c>
      <c r="E2774" s="7" t="s">
        <v>272</v>
      </c>
      <c r="F2774" s="7" t="n">
        <v>1</v>
      </c>
      <c r="G2774" s="7" t="n">
        <v>0.5</v>
      </c>
      <c r="H2774" s="7" t="n">
        <v>0</v>
      </c>
    </row>
    <row r="2775" spans="1:9">
      <c r="A2775" t="s">
        <v>4</v>
      </c>
      <c r="B2775" s="4" t="s">
        <v>5</v>
      </c>
      <c r="C2775" s="4" t="s">
        <v>10</v>
      </c>
    </row>
    <row r="2776" spans="1:9">
      <c r="A2776" t="n">
        <v>21714</v>
      </c>
      <c r="B2776" s="26" t="n">
        <v>16</v>
      </c>
      <c r="C2776" s="7" t="n">
        <v>3000</v>
      </c>
    </row>
    <row r="2777" spans="1:9">
      <c r="A2777" t="s">
        <v>4</v>
      </c>
      <c r="B2777" s="4" t="s">
        <v>5</v>
      </c>
      <c r="C2777" s="4" t="s">
        <v>14</v>
      </c>
      <c r="D2777" s="4" t="s">
        <v>10</v>
      </c>
      <c r="E2777" s="4" t="s">
        <v>6</v>
      </c>
    </row>
    <row r="2778" spans="1:9">
      <c r="A2778" t="n">
        <v>21717</v>
      </c>
      <c r="B2778" s="47" t="n">
        <v>51</v>
      </c>
      <c r="C2778" s="7" t="n">
        <v>4</v>
      </c>
      <c r="D2778" s="7" t="n">
        <v>27</v>
      </c>
      <c r="E2778" s="7" t="s">
        <v>141</v>
      </c>
    </row>
    <row r="2779" spans="1:9">
      <c r="A2779" t="s">
        <v>4</v>
      </c>
      <c r="B2779" s="4" t="s">
        <v>5</v>
      </c>
      <c r="C2779" s="4" t="s">
        <v>10</v>
      </c>
    </row>
    <row r="2780" spans="1:9">
      <c r="A2780" t="n">
        <v>21731</v>
      </c>
      <c r="B2780" s="26" t="n">
        <v>16</v>
      </c>
      <c r="C2780" s="7" t="n">
        <v>0</v>
      </c>
    </row>
    <row r="2781" spans="1:9">
      <c r="A2781" t="s">
        <v>4</v>
      </c>
      <c r="B2781" s="4" t="s">
        <v>5</v>
      </c>
      <c r="C2781" s="4" t="s">
        <v>10</v>
      </c>
      <c r="D2781" s="4" t="s">
        <v>14</v>
      </c>
      <c r="E2781" s="4" t="s">
        <v>9</v>
      </c>
      <c r="F2781" s="4" t="s">
        <v>117</v>
      </c>
      <c r="G2781" s="4" t="s">
        <v>14</v>
      </c>
      <c r="H2781" s="4" t="s">
        <v>14</v>
      </c>
      <c r="I2781" s="4" t="s">
        <v>14</v>
      </c>
      <c r="J2781" s="4" t="s">
        <v>9</v>
      </c>
      <c r="K2781" s="4" t="s">
        <v>117</v>
      </c>
      <c r="L2781" s="4" t="s">
        <v>14</v>
      </c>
      <c r="M2781" s="4" t="s">
        <v>14</v>
      </c>
    </row>
    <row r="2782" spans="1:9">
      <c r="A2782" t="n">
        <v>21734</v>
      </c>
      <c r="B2782" s="51" t="n">
        <v>26</v>
      </c>
      <c r="C2782" s="7" t="n">
        <v>27</v>
      </c>
      <c r="D2782" s="7" t="n">
        <v>17</v>
      </c>
      <c r="E2782" s="7" t="n">
        <v>31415</v>
      </c>
      <c r="F2782" s="7" t="s">
        <v>312</v>
      </c>
      <c r="G2782" s="7" t="n">
        <v>2</v>
      </c>
      <c r="H2782" s="7" t="n">
        <v>3</v>
      </c>
      <c r="I2782" s="7" t="n">
        <v>17</v>
      </c>
      <c r="J2782" s="7" t="n">
        <v>31416</v>
      </c>
      <c r="K2782" s="7" t="s">
        <v>313</v>
      </c>
      <c r="L2782" s="7" t="n">
        <v>2</v>
      </c>
      <c r="M2782" s="7" t="n">
        <v>0</v>
      </c>
    </row>
    <row r="2783" spans="1:9">
      <c r="A2783" t="s">
        <v>4</v>
      </c>
      <c r="B2783" s="4" t="s">
        <v>5</v>
      </c>
    </row>
    <row r="2784" spans="1:9">
      <c r="A2784" t="n">
        <v>21891</v>
      </c>
      <c r="B2784" s="52" t="n">
        <v>28</v>
      </c>
    </row>
    <row r="2785" spans="1:13">
      <c r="A2785" t="s">
        <v>4</v>
      </c>
      <c r="B2785" s="4" t="s">
        <v>5</v>
      </c>
      <c r="C2785" s="4" t="s">
        <v>10</v>
      </c>
      <c r="D2785" s="4" t="s">
        <v>14</v>
      </c>
    </row>
    <row r="2786" spans="1:13">
      <c r="A2786" t="n">
        <v>21892</v>
      </c>
      <c r="B2786" s="53" t="n">
        <v>89</v>
      </c>
      <c r="C2786" s="7" t="n">
        <v>65533</v>
      </c>
      <c r="D2786" s="7" t="n">
        <v>1</v>
      </c>
    </row>
    <row r="2787" spans="1:13">
      <c r="A2787" t="s">
        <v>4</v>
      </c>
      <c r="B2787" s="4" t="s">
        <v>5</v>
      </c>
      <c r="C2787" s="4" t="s">
        <v>14</v>
      </c>
      <c r="D2787" s="41" t="s">
        <v>92</v>
      </c>
      <c r="E2787" s="4" t="s">
        <v>5</v>
      </c>
      <c r="F2787" s="4" t="s">
        <v>14</v>
      </c>
      <c r="G2787" s="4" t="s">
        <v>10</v>
      </c>
      <c r="H2787" s="41" t="s">
        <v>93</v>
      </c>
      <c r="I2787" s="4" t="s">
        <v>14</v>
      </c>
      <c r="J2787" s="4" t="s">
        <v>21</v>
      </c>
    </row>
    <row r="2788" spans="1:13">
      <c r="A2788" t="n">
        <v>21896</v>
      </c>
      <c r="B2788" s="11" t="n">
        <v>5</v>
      </c>
      <c r="C2788" s="7" t="n">
        <v>28</v>
      </c>
      <c r="D2788" s="41" t="s">
        <v>3</v>
      </c>
      <c r="E2788" s="31" t="n">
        <v>64</v>
      </c>
      <c r="F2788" s="7" t="n">
        <v>5</v>
      </c>
      <c r="G2788" s="7" t="n">
        <v>11</v>
      </c>
      <c r="H2788" s="41" t="s">
        <v>3</v>
      </c>
      <c r="I2788" s="7" t="n">
        <v>1</v>
      </c>
      <c r="J2788" s="12" t="n">
        <f t="normal" ca="1">A2804</f>
        <v>0</v>
      </c>
    </row>
    <row r="2789" spans="1:13">
      <c r="A2789" t="s">
        <v>4</v>
      </c>
      <c r="B2789" s="4" t="s">
        <v>5</v>
      </c>
      <c r="C2789" s="4" t="s">
        <v>14</v>
      </c>
      <c r="D2789" s="4" t="s">
        <v>10</v>
      </c>
      <c r="E2789" s="4" t="s">
        <v>10</v>
      </c>
      <c r="F2789" s="4" t="s">
        <v>14</v>
      </c>
    </row>
    <row r="2790" spans="1:13">
      <c r="A2790" t="n">
        <v>21907</v>
      </c>
      <c r="B2790" s="55" t="n">
        <v>25</v>
      </c>
      <c r="C2790" s="7" t="n">
        <v>1</v>
      </c>
      <c r="D2790" s="7" t="n">
        <v>60</v>
      </c>
      <c r="E2790" s="7" t="n">
        <v>640</v>
      </c>
      <c r="F2790" s="7" t="n">
        <v>1</v>
      </c>
    </row>
    <row r="2791" spans="1:13">
      <c r="A2791" t="s">
        <v>4</v>
      </c>
      <c r="B2791" s="4" t="s">
        <v>5</v>
      </c>
      <c r="C2791" s="4" t="s">
        <v>14</v>
      </c>
      <c r="D2791" s="4" t="s">
        <v>10</v>
      </c>
      <c r="E2791" s="4" t="s">
        <v>6</v>
      </c>
    </row>
    <row r="2792" spans="1:13">
      <c r="A2792" t="n">
        <v>21914</v>
      </c>
      <c r="B2792" s="47" t="n">
        <v>51</v>
      </c>
      <c r="C2792" s="7" t="n">
        <v>4</v>
      </c>
      <c r="D2792" s="7" t="n">
        <v>11</v>
      </c>
      <c r="E2792" s="7" t="s">
        <v>177</v>
      </c>
    </row>
    <row r="2793" spans="1:13">
      <c r="A2793" t="s">
        <v>4</v>
      </c>
      <c r="B2793" s="4" t="s">
        <v>5</v>
      </c>
      <c r="C2793" s="4" t="s">
        <v>10</v>
      </c>
    </row>
    <row r="2794" spans="1:13">
      <c r="A2794" t="n">
        <v>21927</v>
      </c>
      <c r="B2794" s="26" t="n">
        <v>16</v>
      </c>
      <c r="C2794" s="7" t="n">
        <v>0</v>
      </c>
    </row>
    <row r="2795" spans="1:13">
      <c r="A2795" t="s">
        <v>4</v>
      </c>
      <c r="B2795" s="4" t="s">
        <v>5</v>
      </c>
      <c r="C2795" s="4" t="s">
        <v>10</v>
      </c>
      <c r="D2795" s="4" t="s">
        <v>14</v>
      </c>
      <c r="E2795" s="4" t="s">
        <v>9</v>
      </c>
      <c r="F2795" s="4" t="s">
        <v>117</v>
      </c>
      <c r="G2795" s="4" t="s">
        <v>14</v>
      </c>
      <c r="H2795" s="4" t="s">
        <v>14</v>
      </c>
    </row>
    <row r="2796" spans="1:13">
      <c r="A2796" t="n">
        <v>21930</v>
      </c>
      <c r="B2796" s="51" t="n">
        <v>26</v>
      </c>
      <c r="C2796" s="7" t="n">
        <v>11</v>
      </c>
      <c r="D2796" s="7" t="n">
        <v>17</v>
      </c>
      <c r="E2796" s="7" t="n">
        <v>10431</v>
      </c>
      <c r="F2796" s="7" t="s">
        <v>314</v>
      </c>
      <c r="G2796" s="7" t="n">
        <v>2</v>
      </c>
      <c r="H2796" s="7" t="n">
        <v>0</v>
      </c>
    </row>
    <row r="2797" spans="1:13">
      <c r="A2797" t="s">
        <v>4</v>
      </c>
      <c r="B2797" s="4" t="s">
        <v>5</v>
      </c>
    </row>
    <row r="2798" spans="1:13">
      <c r="A2798" t="n">
        <v>21976</v>
      </c>
      <c r="B2798" s="52" t="n">
        <v>28</v>
      </c>
    </row>
    <row r="2799" spans="1:13">
      <c r="A2799" t="s">
        <v>4</v>
      </c>
      <c r="B2799" s="4" t="s">
        <v>5</v>
      </c>
      <c r="C2799" s="4" t="s">
        <v>10</v>
      </c>
      <c r="D2799" s="4" t="s">
        <v>14</v>
      </c>
    </row>
    <row r="2800" spans="1:13">
      <c r="A2800" t="n">
        <v>21977</v>
      </c>
      <c r="B2800" s="53" t="n">
        <v>89</v>
      </c>
      <c r="C2800" s="7" t="n">
        <v>65533</v>
      </c>
      <c r="D2800" s="7" t="n">
        <v>1</v>
      </c>
    </row>
    <row r="2801" spans="1:10">
      <c r="A2801" t="s">
        <v>4</v>
      </c>
      <c r="B2801" s="4" t="s">
        <v>5</v>
      </c>
      <c r="C2801" s="4" t="s">
        <v>14</v>
      </c>
      <c r="D2801" s="4" t="s">
        <v>10</v>
      </c>
      <c r="E2801" s="4" t="s">
        <v>10</v>
      </c>
      <c r="F2801" s="4" t="s">
        <v>14</v>
      </c>
    </row>
    <row r="2802" spans="1:10">
      <c r="A2802" t="n">
        <v>21981</v>
      </c>
      <c r="B2802" s="55" t="n">
        <v>25</v>
      </c>
      <c r="C2802" s="7" t="n">
        <v>1</v>
      </c>
      <c r="D2802" s="7" t="n">
        <v>65535</v>
      </c>
      <c r="E2802" s="7" t="n">
        <v>65535</v>
      </c>
      <c r="F2802" s="7" t="n">
        <v>0</v>
      </c>
    </row>
    <row r="2803" spans="1:10">
      <c r="A2803" t="s">
        <v>4</v>
      </c>
      <c r="B2803" s="4" t="s">
        <v>5</v>
      </c>
      <c r="C2803" s="4" t="s">
        <v>14</v>
      </c>
      <c r="D2803" s="4" t="s">
        <v>10</v>
      </c>
      <c r="E2803" s="4" t="s">
        <v>10</v>
      </c>
      <c r="F2803" s="4" t="s">
        <v>9</v>
      </c>
    </row>
    <row r="2804" spans="1:10">
      <c r="A2804" t="n">
        <v>21988</v>
      </c>
      <c r="B2804" s="67" t="n">
        <v>84</v>
      </c>
      <c r="C2804" s="7" t="n">
        <v>0</v>
      </c>
      <c r="D2804" s="7" t="n">
        <v>0</v>
      </c>
      <c r="E2804" s="7" t="n">
        <v>0</v>
      </c>
      <c r="F2804" s="7" t="n">
        <v>1056964608</v>
      </c>
    </row>
    <row r="2805" spans="1:10">
      <c r="A2805" t="s">
        <v>4</v>
      </c>
      <c r="B2805" s="4" t="s">
        <v>5</v>
      </c>
      <c r="C2805" s="4" t="s">
        <v>14</v>
      </c>
      <c r="D2805" s="4" t="s">
        <v>10</v>
      </c>
      <c r="E2805" s="4" t="s">
        <v>20</v>
      </c>
      <c r="F2805" s="4" t="s">
        <v>10</v>
      </c>
      <c r="G2805" s="4" t="s">
        <v>9</v>
      </c>
      <c r="H2805" s="4" t="s">
        <v>9</v>
      </c>
      <c r="I2805" s="4" t="s">
        <v>10</v>
      </c>
      <c r="J2805" s="4" t="s">
        <v>10</v>
      </c>
      <c r="K2805" s="4" t="s">
        <v>9</v>
      </c>
      <c r="L2805" s="4" t="s">
        <v>9</v>
      </c>
      <c r="M2805" s="4" t="s">
        <v>9</v>
      </c>
      <c r="N2805" s="4" t="s">
        <v>9</v>
      </c>
      <c r="O2805" s="4" t="s">
        <v>6</v>
      </c>
    </row>
    <row r="2806" spans="1:10">
      <c r="A2806" t="n">
        <v>21998</v>
      </c>
      <c r="B2806" s="14" t="n">
        <v>50</v>
      </c>
      <c r="C2806" s="7" t="n">
        <v>0</v>
      </c>
      <c r="D2806" s="7" t="n">
        <v>4255</v>
      </c>
      <c r="E2806" s="7" t="n">
        <v>1</v>
      </c>
      <c r="F2806" s="7" t="n">
        <v>0</v>
      </c>
      <c r="G2806" s="7" t="n">
        <v>0</v>
      </c>
      <c r="H2806" s="7" t="n">
        <v>-1073741824</v>
      </c>
      <c r="I2806" s="7" t="n">
        <v>0</v>
      </c>
      <c r="J2806" s="7" t="n">
        <v>65533</v>
      </c>
      <c r="K2806" s="7" t="n">
        <v>0</v>
      </c>
      <c r="L2806" s="7" t="n">
        <v>0</v>
      </c>
      <c r="M2806" s="7" t="n">
        <v>0</v>
      </c>
      <c r="N2806" s="7" t="n">
        <v>0</v>
      </c>
      <c r="O2806" s="7" t="s">
        <v>13</v>
      </c>
    </row>
    <row r="2807" spans="1:10">
      <c r="A2807" t="s">
        <v>4</v>
      </c>
      <c r="B2807" s="4" t="s">
        <v>5</v>
      </c>
      <c r="C2807" s="4" t="s">
        <v>14</v>
      </c>
      <c r="D2807" s="4" t="s">
        <v>14</v>
      </c>
      <c r="E2807" s="4" t="s">
        <v>20</v>
      </c>
      <c r="F2807" s="4" t="s">
        <v>20</v>
      </c>
      <c r="G2807" s="4" t="s">
        <v>20</v>
      </c>
      <c r="H2807" s="4" t="s">
        <v>10</v>
      </c>
    </row>
    <row r="2808" spans="1:10">
      <c r="A2808" t="n">
        <v>22037</v>
      </c>
      <c r="B2808" s="32" t="n">
        <v>45</v>
      </c>
      <c r="C2808" s="7" t="n">
        <v>2</v>
      </c>
      <c r="D2808" s="7" t="n">
        <v>3</v>
      </c>
      <c r="E2808" s="7" t="n">
        <v>0.00999999977648258</v>
      </c>
      <c r="F2808" s="7" t="n">
        <v>-2.3199999332428</v>
      </c>
      <c r="G2808" s="7" t="n">
        <v>-188.729995727539</v>
      </c>
      <c r="H2808" s="7" t="n">
        <v>800</v>
      </c>
    </row>
    <row r="2809" spans="1:10">
      <c r="A2809" t="s">
        <v>4</v>
      </c>
      <c r="B2809" s="4" t="s">
        <v>5</v>
      </c>
      <c r="C2809" s="4" t="s">
        <v>14</v>
      </c>
      <c r="D2809" s="4" t="s">
        <v>14</v>
      </c>
      <c r="E2809" s="4" t="s">
        <v>20</v>
      </c>
      <c r="F2809" s="4" t="s">
        <v>20</v>
      </c>
      <c r="G2809" s="4" t="s">
        <v>20</v>
      </c>
      <c r="H2809" s="4" t="s">
        <v>10</v>
      </c>
      <c r="I2809" s="4" t="s">
        <v>14</v>
      </c>
    </row>
    <row r="2810" spans="1:10">
      <c r="A2810" t="n">
        <v>22054</v>
      </c>
      <c r="B2810" s="32" t="n">
        <v>45</v>
      </c>
      <c r="C2810" s="7" t="n">
        <v>4</v>
      </c>
      <c r="D2810" s="7" t="n">
        <v>3</v>
      </c>
      <c r="E2810" s="7" t="n">
        <v>345.929992675781</v>
      </c>
      <c r="F2810" s="7" t="n">
        <v>4.34999990463257</v>
      </c>
      <c r="G2810" s="7" t="n">
        <v>-20</v>
      </c>
      <c r="H2810" s="7" t="n">
        <v>800</v>
      </c>
      <c r="I2810" s="7" t="n">
        <v>1</v>
      </c>
    </row>
    <row r="2811" spans="1:10">
      <c r="A2811" t="s">
        <v>4</v>
      </c>
      <c r="B2811" s="4" t="s">
        <v>5</v>
      </c>
      <c r="C2811" s="4" t="s">
        <v>14</v>
      </c>
      <c r="D2811" s="4" t="s">
        <v>14</v>
      </c>
      <c r="E2811" s="4" t="s">
        <v>20</v>
      </c>
      <c r="F2811" s="4" t="s">
        <v>10</v>
      </c>
    </row>
    <row r="2812" spans="1:10">
      <c r="A2812" t="n">
        <v>22072</v>
      </c>
      <c r="B2812" s="32" t="n">
        <v>45</v>
      </c>
      <c r="C2812" s="7" t="n">
        <v>5</v>
      </c>
      <c r="D2812" s="7" t="n">
        <v>3</v>
      </c>
      <c r="E2812" s="7" t="n">
        <v>1.39999997615814</v>
      </c>
      <c r="F2812" s="7" t="n">
        <v>800</v>
      </c>
    </row>
    <row r="2813" spans="1:10">
      <c r="A2813" t="s">
        <v>4</v>
      </c>
      <c r="B2813" s="4" t="s">
        <v>5</v>
      </c>
      <c r="C2813" s="4" t="s">
        <v>14</v>
      </c>
      <c r="D2813" s="4" t="s">
        <v>14</v>
      </c>
      <c r="E2813" s="4" t="s">
        <v>20</v>
      </c>
      <c r="F2813" s="4" t="s">
        <v>10</v>
      </c>
    </row>
    <row r="2814" spans="1:10">
      <c r="A2814" t="n">
        <v>22081</v>
      </c>
      <c r="B2814" s="32" t="n">
        <v>45</v>
      </c>
      <c r="C2814" s="7" t="n">
        <v>11</v>
      </c>
      <c r="D2814" s="7" t="n">
        <v>3</v>
      </c>
      <c r="E2814" s="7" t="n">
        <v>30</v>
      </c>
      <c r="F2814" s="7" t="n">
        <v>800</v>
      </c>
    </row>
    <row r="2815" spans="1:10">
      <c r="A2815" t="s">
        <v>4</v>
      </c>
      <c r="B2815" s="4" t="s">
        <v>5</v>
      </c>
      <c r="C2815" s="4" t="s">
        <v>14</v>
      </c>
      <c r="D2815" s="4" t="s">
        <v>14</v>
      </c>
      <c r="E2815" s="4" t="s">
        <v>20</v>
      </c>
      <c r="F2815" s="4" t="s">
        <v>20</v>
      </c>
      <c r="G2815" s="4" t="s">
        <v>20</v>
      </c>
      <c r="H2815" s="4" t="s">
        <v>10</v>
      </c>
    </row>
    <row r="2816" spans="1:10">
      <c r="A2816" t="n">
        <v>22090</v>
      </c>
      <c r="B2816" s="32" t="n">
        <v>45</v>
      </c>
      <c r="C2816" s="7" t="n">
        <v>2</v>
      </c>
      <c r="D2816" s="7" t="n">
        <v>3</v>
      </c>
      <c r="E2816" s="7" t="n">
        <v>0.00999999977648258</v>
      </c>
      <c r="F2816" s="7" t="n">
        <v>-2.28999996185303</v>
      </c>
      <c r="G2816" s="7" t="n">
        <v>-188.759994506836</v>
      </c>
      <c r="H2816" s="7" t="n">
        <v>800</v>
      </c>
    </row>
    <row r="2817" spans="1:15">
      <c r="A2817" t="s">
        <v>4</v>
      </c>
      <c r="B2817" s="4" t="s">
        <v>5</v>
      </c>
      <c r="C2817" s="4" t="s">
        <v>14</v>
      </c>
      <c r="D2817" s="4" t="s">
        <v>14</v>
      </c>
      <c r="E2817" s="4" t="s">
        <v>20</v>
      </c>
      <c r="F2817" s="4" t="s">
        <v>20</v>
      </c>
      <c r="G2817" s="4" t="s">
        <v>20</v>
      </c>
      <c r="H2817" s="4" t="s">
        <v>10</v>
      </c>
      <c r="I2817" s="4" t="s">
        <v>14</v>
      </c>
    </row>
    <row r="2818" spans="1:15">
      <c r="A2818" t="n">
        <v>22107</v>
      </c>
      <c r="B2818" s="32" t="n">
        <v>45</v>
      </c>
      <c r="C2818" s="7" t="n">
        <v>4</v>
      </c>
      <c r="D2818" s="7" t="n">
        <v>3</v>
      </c>
      <c r="E2818" s="7" t="n">
        <v>345.929992675781</v>
      </c>
      <c r="F2818" s="7" t="n">
        <v>4.34999990463257</v>
      </c>
      <c r="G2818" s="7" t="n">
        <v>356</v>
      </c>
      <c r="H2818" s="7" t="n">
        <v>800</v>
      </c>
      <c r="I2818" s="7" t="n">
        <v>1</v>
      </c>
    </row>
    <row r="2819" spans="1:15">
      <c r="A2819" t="s">
        <v>4</v>
      </c>
      <c r="B2819" s="4" t="s">
        <v>5</v>
      </c>
      <c r="C2819" s="4" t="s">
        <v>14</v>
      </c>
      <c r="D2819" s="4" t="s">
        <v>14</v>
      </c>
      <c r="E2819" s="4" t="s">
        <v>20</v>
      </c>
      <c r="F2819" s="4" t="s">
        <v>10</v>
      </c>
    </row>
    <row r="2820" spans="1:15">
      <c r="A2820" t="n">
        <v>22125</v>
      </c>
      <c r="B2820" s="32" t="n">
        <v>45</v>
      </c>
      <c r="C2820" s="7" t="n">
        <v>5</v>
      </c>
      <c r="D2820" s="7" t="n">
        <v>3</v>
      </c>
      <c r="E2820" s="7" t="n">
        <v>1.39999997615814</v>
      </c>
      <c r="F2820" s="7" t="n">
        <v>800</v>
      </c>
    </row>
    <row r="2821" spans="1:15">
      <c r="A2821" t="s">
        <v>4</v>
      </c>
      <c r="B2821" s="4" t="s">
        <v>5</v>
      </c>
      <c r="C2821" s="4" t="s">
        <v>14</v>
      </c>
      <c r="D2821" s="4" t="s">
        <v>14</v>
      </c>
      <c r="E2821" s="4" t="s">
        <v>20</v>
      </c>
      <c r="F2821" s="4" t="s">
        <v>10</v>
      </c>
    </row>
    <row r="2822" spans="1:15">
      <c r="A2822" t="n">
        <v>22134</v>
      </c>
      <c r="B2822" s="32" t="n">
        <v>45</v>
      </c>
      <c r="C2822" s="7" t="n">
        <v>11</v>
      </c>
      <c r="D2822" s="7" t="n">
        <v>3</v>
      </c>
      <c r="E2822" s="7" t="n">
        <v>30</v>
      </c>
      <c r="F2822" s="7" t="n">
        <v>800</v>
      </c>
    </row>
    <row r="2823" spans="1:15">
      <c r="A2823" t="s">
        <v>4</v>
      </c>
      <c r="B2823" s="4" t="s">
        <v>5</v>
      </c>
      <c r="C2823" s="4" t="s">
        <v>14</v>
      </c>
      <c r="D2823" s="4" t="s">
        <v>10</v>
      </c>
    </row>
    <row r="2824" spans="1:15">
      <c r="A2824" t="n">
        <v>22143</v>
      </c>
      <c r="B2824" s="32" t="n">
        <v>45</v>
      </c>
      <c r="C2824" s="7" t="n">
        <v>7</v>
      </c>
      <c r="D2824" s="7" t="n">
        <v>255</v>
      </c>
    </row>
    <row r="2825" spans="1:15">
      <c r="A2825" t="s">
        <v>4</v>
      </c>
      <c r="B2825" s="4" t="s">
        <v>5</v>
      </c>
      <c r="C2825" s="4" t="s">
        <v>14</v>
      </c>
      <c r="D2825" s="4" t="s">
        <v>14</v>
      </c>
      <c r="E2825" s="4" t="s">
        <v>20</v>
      </c>
      <c r="F2825" s="4" t="s">
        <v>10</v>
      </c>
    </row>
    <row r="2826" spans="1:15">
      <c r="A2826" t="n">
        <v>22147</v>
      </c>
      <c r="B2826" s="32" t="n">
        <v>45</v>
      </c>
      <c r="C2826" s="7" t="n">
        <v>5</v>
      </c>
      <c r="D2826" s="7" t="n">
        <v>3</v>
      </c>
      <c r="E2826" s="7" t="n">
        <v>1.20000004768372</v>
      </c>
      <c r="F2826" s="7" t="n">
        <v>5000</v>
      </c>
    </row>
    <row r="2827" spans="1:15">
      <c r="A2827" t="s">
        <v>4</v>
      </c>
      <c r="B2827" s="4" t="s">
        <v>5</v>
      </c>
      <c r="C2827" s="4" t="s">
        <v>14</v>
      </c>
      <c r="D2827" s="4" t="s">
        <v>10</v>
      </c>
      <c r="E2827" s="4" t="s">
        <v>10</v>
      </c>
      <c r="F2827" s="4" t="s">
        <v>9</v>
      </c>
    </row>
    <row r="2828" spans="1:15">
      <c r="A2828" t="n">
        <v>22156</v>
      </c>
      <c r="B2828" s="67" t="n">
        <v>84</v>
      </c>
      <c r="C2828" s="7" t="n">
        <v>0</v>
      </c>
      <c r="D2828" s="7" t="n">
        <v>2</v>
      </c>
      <c r="E2828" s="7" t="n">
        <v>0</v>
      </c>
      <c r="F2828" s="7" t="n">
        <v>1056964608</v>
      </c>
    </row>
    <row r="2829" spans="1:15">
      <c r="A2829" t="s">
        <v>4</v>
      </c>
      <c r="B2829" s="4" t="s">
        <v>5</v>
      </c>
      <c r="C2829" s="4" t="s">
        <v>14</v>
      </c>
      <c r="D2829" s="4" t="s">
        <v>20</v>
      </c>
      <c r="E2829" s="4" t="s">
        <v>20</v>
      </c>
      <c r="F2829" s="4" t="s">
        <v>20</v>
      </c>
    </row>
    <row r="2830" spans="1:15">
      <c r="A2830" t="n">
        <v>22166</v>
      </c>
      <c r="B2830" s="32" t="n">
        <v>45</v>
      </c>
      <c r="C2830" s="7" t="n">
        <v>9</v>
      </c>
      <c r="D2830" s="7" t="n">
        <v>0.0500000007450581</v>
      </c>
      <c r="E2830" s="7" t="n">
        <v>0.0500000007450581</v>
      </c>
      <c r="F2830" s="7" t="n">
        <v>0.200000002980232</v>
      </c>
    </row>
    <row r="2831" spans="1:15">
      <c r="A2831" t="s">
        <v>4</v>
      </c>
      <c r="B2831" s="4" t="s">
        <v>5</v>
      </c>
      <c r="C2831" s="4" t="s">
        <v>14</v>
      </c>
      <c r="D2831" s="4" t="s">
        <v>10</v>
      </c>
      <c r="E2831" s="4" t="s">
        <v>6</v>
      </c>
    </row>
    <row r="2832" spans="1:15">
      <c r="A2832" t="n">
        <v>22180</v>
      </c>
      <c r="B2832" s="47" t="n">
        <v>51</v>
      </c>
      <c r="C2832" s="7" t="n">
        <v>4</v>
      </c>
      <c r="D2832" s="7" t="n">
        <v>27</v>
      </c>
      <c r="E2832" s="7" t="s">
        <v>315</v>
      </c>
    </row>
    <row r="2833" spans="1:9">
      <c r="A2833" t="s">
        <v>4</v>
      </c>
      <c r="B2833" s="4" t="s">
        <v>5</v>
      </c>
      <c r="C2833" s="4" t="s">
        <v>10</v>
      </c>
    </row>
    <row r="2834" spans="1:9">
      <c r="A2834" t="n">
        <v>22194</v>
      </c>
      <c r="B2834" s="26" t="n">
        <v>16</v>
      </c>
      <c r="C2834" s="7" t="n">
        <v>0</v>
      </c>
    </row>
    <row r="2835" spans="1:9">
      <c r="A2835" t="s">
        <v>4</v>
      </c>
      <c r="B2835" s="4" t="s">
        <v>5</v>
      </c>
      <c r="C2835" s="4" t="s">
        <v>10</v>
      </c>
      <c r="D2835" s="4" t="s">
        <v>14</v>
      </c>
      <c r="E2835" s="4" t="s">
        <v>9</v>
      </c>
      <c r="F2835" s="4" t="s">
        <v>117</v>
      </c>
      <c r="G2835" s="4" t="s">
        <v>14</v>
      </c>
      <c r="H2835" s="4" t="s">
        <v>14</v>
      </c>
      <c r="I2835" s="4" t="s">
        <v>14</v>
      </c>
    </row>
    <row r="2836" spans="1:9">
      <c r="A2836" t="n">
        <v>22197</v>
      </c>
      <c r="B2836" s="51" t="n">
        <v>26</v>
      </c>
      <c r="C2836" s="7" t="n">
        <v>27</v>
      </c>
      <c r="D2836" s="7" t="n">
        <v>17</v>
      </c>
      <c r="E2836" s="7" t="n">
        <v>31417</v>
      </c>
      <c r="F2836" s="7" t="s">
        <v>316</v>
      </c>
      <c r="G2836" s="7" t="n">
        <v>8</v>
      </c>
      <c r="H2836" s="7" t="n">
        <v>2</v>
      </c>
      <c r="I2836" s="7" t="n">
        <v>0</v>
      </c>
    </row>
    <row r="2837" spans="1:9">
      <c r="A2837" t="s">
        <v>4</v>
      </c>
      <c r="B2837" s="4" t="s">
        <v>5</v>
      </c>
      <c r="C2837" s="4" t="s">
        <v>10</v>
      </c>
    </row>
    <row r="2838" spans="1:9">
      <c r="A2838" t="n">
        <v>22297</v>
      </c>
      <c r="B2838" s="26" t="n">
        <v>16</v>
      </c>
      <c r="C2838" s="7" t="n">
        <v>5500</v>
      </c>
    </row>
    <row r="2839" spans="1:9">
      <c r="A2839" t="s">
        <v>4</v>
      </c>
      <c r="B2839" s="4" t="s">
        <v>5</v>
      </c>
      <c r="C2839" s="4" t="s">
        <v>10</v>
      </c>
      <c r="D2839" s="4" t="s">
        <v>14</v>
      </c>
    </row>
    <row r="2840" spans="1:9">
      <c r="A2840" t="n">
        <v>22300</v>
      </c>
      <c r="B2840" s="53" t="n">
        <v>89</v>
      </c>
      <c r="C2840" s="7" t="n">
        <v>65533</v>
      </c>
      <c r="D2840" s="7" t="n">
        <v>0</v>
      </c>
    </row>
    <row r="2841" spans="1:9">
      <c r="A2841" t="s">
        <v>4</v>
      </c>
      <c r="B2841" s="4" t="s">
        <v>5</v>
      </c>
      <c r="C2841" s="4" t="s">
        <v>10</v>
      </c>
    </row>
    <row r="2842" spans="1:9">
      <c r="A2842" t="n">
        <v>22304</v>
      </c>
      <c r="B2842" s="26" t="n">
        <v>16</v>
      </c>
      <c r="C2842" s="7" t="n">
        <v>300</v>
      </c>
    </row>
    <row r="2843" spans="1:9">
      <c r="A2843" t="s">
        <v>4</v>
      </c>
      <c r="B2843" s="4" t="s">
        <v>5</v>
      </c>
      <c r="C2843" s="4" t="s">
        <v>14</v>
      </c>
      <c r="D2843" s="4" t="s">
        <v>20</v>
      </c>
      <c r="E2843" s="4" t="s">
        <v>10</v>
      </c>
      <c r="F2843" s="4" t="s">
        <v>14</v>
      </c>
    </row>
    <row r="2844" spans="1:9">
      <c r="A2844" t="n">
        <v>22307</v>
      </c>
      <c r="B2844" s="13" t="n">
        <v>49</v>
      </c>
      <c r="C2844" s="7" t="n">
        <v>3</v>
      </c>
      <c r="D2844" s="7" t="n">
        <v>1</v>
      </c>
      <c r="E2844" s="7" t="n">
        <v>500</v>
      </c>
      <c r="F2844" s="7" t="n">
        <v>0</v>
      </c>
    </row>
    <row r="2845" spans="1:9">
      <c r="A2845" t="s">
        <v>4</v>
      </c>
      <c r="B2845" s="4" t="s">
        <v>5</v>
      </c>
      <c r="C2845" s="4" t="s">
        <v>14</v>
      </c>
      <c r="D2845" s="4" t="s">
        <v>10</v>
      </c>
      <c r="E2845" s="4" t="s">
        <v>20</v>
      </c>
    </row>
    <row r="2846" spans="1:9">
      <c r="A2846" t="n">
        <v>22316</v>
      </c>
      <c r="B2846" s="28" t="n">
        <v>58</v>
      </c>
      <c r="C2846" s="7" t="n">
        <v>101</v>
      </c>
      <c r="D2846" s="7" t="n">
        <v>300</v>
      </c>
      <c r="E2846" s="7" t="n">
        <v>1</v>
      </c>
    </row>
    <row r="2847" spans="1:9">
      <c r="A2847" t="s">
        <v>4</v>
      </c>
      <c r="B2847" s="4" t="s">
        <v>5</v>
      </c>
      <c r="C2847" s="4" t="s">
        <v>14</v>
      </c>
      <c r="D2847" s="4" t="s">
        <v>10</v>
      </c>
    </row>
    <row r="2848" spans="1:9">
      <c r="A2848" t="n">
        <v>22324</v>
      </c>
      <c r="B2848" s="28" t="n">
        <v>58</v>
      </c>
      <c r="C2848" s="7" t="n">
        <v>254</v>
      </c>
      <c r="D2848" s="7" t="n">
        <v>0</v>
      </c>
    </row>
    <row r="2849" spans="1:9">
      <c r="A2849" t="s">
        <v>4</v>
      </c>
      <c r="B2849" s="4" t="s">
        <v>5</v>
      </c>
      <c r="C2849" s="4" t="s">
        <v>14</v>
      </c>
      <c r="D2849" s="4" t="s">
        <v>14</v>
      </c>
      <c r="E2849" s="4" t="s">
        <v>20</v>
      </c>
      <c r="F2849" s="4" t="s">
        <v>20</v>
      </c>
      <c r="G2849" s="4" t="s">
        <v>20</v>
      </c>
      <c r="H2849" s="4" t="s">
        <v>10</v>
      </c>
    </row>
    <row r="2850" spans="1:9">
      <c r="A2850" t="n">
        <v>22328</v>
      </c>
      <c r="B2850" s="32" t="n">
        <v>45</v>
      </c>
      <c r="C2850" s="7" t="n">
        <v>2</v>
      </c>
      <c r="D2850" s="7" t="n">
        <v>3</v>
      </c>
      <c r="E2850" s="7" t="n">
        <v>0.0199999995529652</v>
      </c>
      <c r="F2850" s="7" t="n">
        <v>-2.32999992370605</v>
      </c>
      <c r="G2850" s="7" t="n">
        <v>-188.820007324219</v>
      </c>
      <c r="H2850" s="7" t="n">
        <v>0</v>
      </c>
    </row>
    <row r="2851" spans="1:9">
      <c r="A2851" t="s">
        <v>4</v>
      </c>
      <c r="B2851" s="4" t="s">
        <v>5</v>
      </c>
      <c r="C2851" s="4" t="s">
        <v>14</v>
      </c>
      <c r="D2851" s="4" t="s">
        <v>14</v>
      </c>
      <c r="E2851" s="4" t="s">
        <v>20</v>
      </c>
      <c r="F2851" s="4" t="s">
        <v>20</v>
      </c>
      <c r="G2851" s="4" t="s">
        <v>20</v>
      </c>
      <c r="H2851" s="4" t="s">
        <v>10</v>
      </c>
      <c r="I2851" s="4" t="s">
        <v>14</v>
      </c>
    </row>
    <row r="2852" spans="1:9">
      <c r="A2852" t="n">
        <v>22345</v>
      </c>
      <c r="B2852" s="32" t="n">
        <v>45</v>
      </c>
      <c r="C2852" s="7" t="n">
        <v>4</v>
      </c>
      <c r="D2852" s="7" t="n">
        <v>3</v>
      </c>
      <c r="E2852" s="7" t="n">
        <v>314.529998779297</v>
      </c>
      <c r="F2852" s="7" t="n">
        <v>276.779998779297</v>
      </c>
      <c r="G2852" s="7" t="n">
        <v>340</v>
      </c>
      <c r="H2852" s="7" t="n">
        <v>0</v>
      </c>
      <c r="I2852" s="7" t="n">
        <v>1</v>
      </c>
    </row>
    <row r="2853" spans="1:9">
      <c r="A2853" t="s">
        <v>4</v>
      </c>
      <c r="B2853" s="4" t="s">
        <v>5</v>
      </c>
      <c r="C2853" s="4" t="s">
        <v>14</v>
      </c>
      <c r="D2853" s="4" t="s">
        <v>14</v>
      </c>
      <c r="E2853" s="4" t="s">
        <v>20</v>
      </c>
      <c r="F2853" s="4" t="s">
        <v>10</v>
      </c>
    </row>
    <row r="2854" spans="1:9">
      <c r="A2854" t="n">
        <v>22363</v>
      </c>
      <c r="B2854" s="32" t="n">
        <v>45</v>
      </c>
      <c r="C2854" s="7" t="n">
        <v>5</v>
      </c>
      <c r="D2854" s="7" t="n">
        <v>3</v>
      </c>
      <c r="E2854" s="7" t="n">
        <v>2.70000004768372</v>
      </c>
      <c r="F2854" s="7" t="n">
        <v>0</v>
      </c>
    </row>
    <row r="2855" spans="1:9">
      <c r="A2855" t="s">
        <v>4</v>
      </c>
      <c r="B2855" s="4" t="s">
        <v>5</v>
      </c>
      <c r="C2855" s="4" t="s">
        <v>14</v>
      </c>
      <c r="D2855" s="4" t="s">
        <v>14</v>
      </c>
      <c r="E2855" s="4" t="s">
        <v>20</v>
      </c>
      <c r="F2855" s="4" t="s">
        <v>10</v>
      </c>
    </row>
    <row r="2856" spans="1:9">
      <c r="A2856" t="n">
        <v>22372</v>
      </c>
      <c r="B2856" s="32" t="n">
        <v>45</v>
      </c>
      <c r="C2856" s="7" t="n">
        <v>11</v>
      </c>
      <c r="D2856" s="7" t="n">
        <v>3</v>
      </c>
      <c r="E2856" s="7" t="n">
        <v>30</v>
      </c>
      <c r="F2856" s="7" t="n">
        <v>0</v>
      </c>
    </row>
    <row r="2857" spans="1:9">
      <c r="A2857" t="s">
        <v>4</v>
      </c>
      <c r="B2857" s="4" t="s">
        <v>5</v>
      </c>
      <c r="C2857" s="4" t="s">
        <v>14</v>
      </c>
      <c r="D2857" s="4" t="s">
        <v>14</v>
      </c>
      <c r="E2857" s="4" t="s">
        <v>20</v>
      </c>
      <c r="F2857" s="4" t="s">
        <v>20</v>
      </c>
      <c r="G2857" s="4" t="s">
        <v>20</v>
      </c>
      <c r="H2857" s="4" t="s">
        <v>10</v>
      </c>
    </row>
    <row r="2858" spans="1:9">
      <c r="A2858" t="n">
        <v>22381</v>
      </c>
      <c r="B2858" s="32" t="n">
        <v>45</v>
      </c>
      <c r="C2858" s="7" t="n">
        <v>2</v>
      </c>
      <c r="D2858" s="7" t="n">
        <v>3</v>
      </c>
      <c r="E2858" s="7" t="n">
        <v>0.0199999995529652</v>
      </c>
      <c r="F2858" s="7" t="n">
        <v>-2.65000009536743</v>
      </c>
      <c r="G2858" s="7" t="n">
        <v>-188.820007324219</v>
      </c>
      <c r="H2858" s="7" t="n">
        <v>5000</v>
      </c>
    </row>
    <row r="2859" spans="1:9">
      <c r="A2859" t="s">
        <v>4</v>
      </c>
      <c r="B2859" s="4" t="s">
        <v>5</v>
      </c>
      <c r="C2859" s="4" t="s">
        <v>14</v>
      </c>
      <c r="D2859" s="4" t="s">
        <v>14</v>
      </c>
      <c r="E2859" s="4" t="s">
        <v>20</v>
      </c>
      <c r="F2859" s="4" t="s">
        <v>20</v>
      </c>
      <c r="G2859" s="4" t="s">
        <v>20</v>
      </c>
      <c r="H2859" s="4" t="s">
        <v>10</v>
      </c>
      <c r="I2859" s="4" t="s">
        <v>14</v>
      </c>
    </row>
    <row r="2860" spans="1:9">
      <c r="A2860" t="n">
        <v>22398</v>
      </c>
      <c r="B2860" s="32" t="n">
        <v>45</v>
      </c>
      <c r="C2860" s="7" t="n">
        <v>17</v>
      </c>
      <c r="D2860" s="7" t="n">
        <v>3</v>
      </c>
      <c r="E2860" s="7" t="n">
        <v>73.5</v>
      </c>
      <c r="F2860" s="7" t="n">
        <v>414</v>
      </c>
      <c r="G2860" s="7" t="n">
        <v>0</v>
      </c>
      <c r="H2860" s="7" t="n">
        <v>5000</v>
      </c>
      <c r="I2860" s="7" t="n">
        <v>1</v>
      </c>
    </row>
    <row r="2861" spans="1:9">
      <c r="A2861" t="s">
        <v>4</v>
      </c>
      <c r="B2861" s="4" t="s">
        <v>5</v>
      </c>
      <c r="C2861" s="4" t="s">
        <v>14</v>
      </c>
      <c r="D2861" s="4" t="s">
        <v>14</v>
      </c>
      <c r="E2861" s="4" t="s">
        <v>20</v>
      </c>
      <c r="F2861" s="4" t="s">
        <v>10</v>
      </c>
    </row>
    <row r="2862" spans="1:9">
      <c r="A2862" t="n">
        <v>22416</v>
      </c>
      <c r="B2862" s="32" t="n">
        <v>45</v>
      </c>
      <c r="C2862" s="7" t="n">
        <v>5</v>
      </c>
      <c r="D2862" s="7" t="n">
        <v>3</v>
      </c>
      <c r="E2862" s="7" t="n">
        <v>4.09999990463257</v>
      </c>
      <c r="F2862" s="7" t="n">
        <v>5000</v>
      </c>
    </row>
    <row r="2863" spans="1:9">
      <c r="A2863" t="s">
        <v>4</v>
      </c>
      <c r="B2863" s="4" t="s">
        <v>5</v>
      </c>
      <c r="C2863" s="4" t="s">
        <v>14</v>
      </c>
      <c r="D2863" s="4" t="s">
        <v>14</v>
      </c>
      <c r="E2863" s="4" t="s">
        <v>20</v>
      </c>
      <c r="F2863" s="4" t="s">
        <v>10</v>
      </c>
    </row>
    <row r="2864" spans="1:9">
      <c r="A2864" t="n">
        <v>22425</v>
      </c>
      <c r="B2864" s="32" t="n">
        <v>45</v>
      </c>
      <c r="C2864" s="7" t="n">
        <v>11</v>
      </c>
      <c r="D2864" s="7" t="n">
        <v>3</v>
      </c>
      <c r="E2864" s="7" t="n">
        <v>30</v>
      </c>
      <c r="F2864" s="7" t="n">
        <v>5000</v>
      </c>
    </row>
    <row r="2865" spans="1:9">
      <c r="A2865" t="s">
        <v>4</v>
      </c>
      <c r="B2865" s="4" t="s">
        <v>5</v>
      </c>
      <c r="C2865" s="4" t="s">
        <v>10</v>
      </c>
      <c r="D2865" s="4" t="s">
        <v>20</v>
      </c>
      <c r="E2865" s="4" t="s">
        <v>20</v>
      </c>
      <c r="F2865" s="4" t="s">
        <v>20</v>
      </c>
      <c r="G2865" s="4" t="s">
        <v>20</v>
      </c>
    </row>
    <row r="2866" spans="1:9">
      <c r="A2866" t="n">
        <v>22434</v>
      </c>
      <c r="B2866" s="38" t="n">
        <v>46</v>
      </c>
      <c r="C2866" s="7" t="n">
        <v>0</v>
      </c>
      <c r="D2866" s="7" t="n">
        <v>0</v>
      </c>
      <c r="E2866" s="7" t="n">
        <v>-3.90000009536743</v>
      </c>
      <c r="F2866" s="7" t="n">
        <v>-178.5</v>
      </c>
      <c r="G2866" s="7" t="n">
        <v>180</v>
      </c>
    </row>
    <row r="2867" spans="1:9">
      <c r="A2867" t="s">
        <v>4</v>
      </c>
      <c r="B2867" s="4" t="s">
        <v>5</v>
      </c>
      <c r="C2867" s="4" t="s">
        <v>10</v>
      </c>
      <c r="D2867" s="4" t="s">
        <v>20</v>
      </c>
      <c r="E2867" s="4" t="s">
        <v>20</v>
      </c>
      <c r="F2867" s="4" t="s">
        <v>20</v>
      </c>
      <c r="G2867" s="4" t="s">
        <v>20</v>
      </c>
    </row>
    <row r="2868" spans="1:9">
      <c r="A2868" t="n">
        <v>22453</v>
      </c>
      <c r="B2868" s="38" t="n">
        <v>46</v>
      </c>
      <c r="C2868" s="7" t="n">
        <v>61491</v>
      </c>
      <c r="D2868" s="7" t="n">
        <v>1.5</v>
      </c>
      <c r="E2868" s="7" t="n">
        <v>-3.90000009536743</v>
      </c>
      <c r="F2868" s="7" t="n">
        <v>-178</v>
      </c>
      <c r="G2868" s="7" t="n">
        <v>180</v>
      </c>
    </row>
    <row r="2869" spans="1:9">
      <c r="A2869" t="s">
        <v>4</v>
      </c>
      <c r="B2869" s="4" t="s">
        <v>5</v>
      </c>
      <c r="C2869" s="4" t="s">
        <v>10</v>
      </c>
      <c r="D2869" s="4" t="s">
        <v>20</v>
      </c>
      <c r="E2869" s="4" t="s">
        <v>20</v>
      </c>
      <c r="F2869" s="4" t="s">
        <v>20</v>
      </c>
      <c r="G2869" s="4" t="s">
        <v>20</v>
      </c>
    </row>
    <row r="2870" spans="1:9">
      <c r="A2870" t="n">
        <v>22472</v>
      </c>
      <c r="B2870" s="38" t="n">
        <v>46</v>
      </c>
      <c r="C2870" s="7" t="n">
        <v>61492</v>
      </c>
      <c r="D2870" s="7" t="n">
        <v>-1.5</v>
      </c>
      <c r="E2870" s="7" t="n">
        <v>-3.90000009536743</v>
      </c>
      <c r="F2870" s="7" t="n">
        <v>-178</v>
      </c>
      <c r="G2870" s="7" t="n">
        <v>180</v>
      </c>
    </row>
    <row r="2871" spans="1:9">
      <c r="A2871" t="s">
        <v>4</v>
      </c>
      <c r="B2871" s="4" t="s">
        <v>5</v>
      </c>
      <c r="C2871" s="4" t="s">
        <v>10</v>
      </c>
      <c r="D2871" s="4" t="s">
        <v>20</v>
      </c>
      <c r="E2871" s="4" t="s">
        <v>20</v>
      </c>
      <c r="F2871" s="4" t="s">
        <v>20</v>
      </c>
      <c r="G2871" s="4" t="s">
        <v>20</v>
      </c>
    </row>
    <row r="2872" spans="1:9">
      <c r="A2872" t="n">
        <v>22491</v>
      </c>
      <c r="B2872" s="38" t="n">
        <v>46</v>
      </c>
      <c r="C2872" s="7" t="n">
        <v>61493</v>
      </c>
      <c r="D2872" s="7" t="n">
        <v>2.29999995231628</v>
      </c>
      <c r="E2872" s="7" t="n">
        <v>-3.90000009536743</v>
      </c>
      <c r="F2872" s="7" t="n">
        <v>-176.5</v>
      </c>
      <c r="G2872" s="7" t="n">
        <v>180</v>
      </c>
    </row>
    <row r="2873" spans="1:9">
      <c r="A2873" t="s">
        <v>4</v>
      </c>
      <c r="B2873" s="4" t="s">
        <v>5</v>
      </c>
      <c r="C2873" s="4" t="s">
        <v>10</v>
      </c>
      <c r="D2873" s="4" t="s">
        <v>20</v>
      </c>
      <c r="E2873" s="4" t="s">
        <v>20</v>
      </c>
      <c r="F2873" s="4" t="s">
        <v>20</v>
      </c>
      <c r="G2873" s="4" t="s">
        <v>20</v>
      </c>
    </row>
    <row r="2874" spans="1:9">
      <c r="A2874" t="n">
        <v>22510</v>
      </c>
      <c r="B2874" s="38" t="n">
        <v>46</v>
      </c>
      <c r="C2874" s="7" t="n">
        <v>61494</v>
      </c>
      <c r="D2874" s="7" t="n">
        <v>0.699999988079071</v>
      </c>
      <c r="E2874" s="7" t="n">
        <v>-3.90000009536743</v>
      </c>
      <c r="F2874" s="7" t="n">
        <v>-176.5</v>
      </c>
      <c r="G2874" s="7" t="n">
        <v>180</v>
      </c>
    </row>
    <row r="2875" spans="1:9">
      <c r="A2875" t="s">
        <v>4</v>
      </c>
      <c r="B2875" s="4" t="s">
        <v>5</v>
      </c>
      <c r="C2875" s="4" t="s">
        <v>10</v>
      </c>
      <c r="D2875" s="4" t="s">
        <v>20</v>
      </c>
      <c r="E2875" s="4" t="s">
        <v>20</v>
      </c>
      <c r="F2875" s="4" t="s">
        <v>20</v>
      </c>
      <c r="G2875" s="4" t="s">
        <v>20</v>
      </c>
    </row>
    <row r="2876" spans="1:9">
      <c r="A2876" t="n">
        <v>22529</v>
      </c>
      <c r="B2876" s="38" t="n">
        <v>46</v>
      </c>
      <c r="C2876" s="7" t="n">
        <v>61495</v>
      </c>
      <c r="D2876" s="7" t="n">
        <v>-0.699999988079071</v>
      </c>
      <c r="E2876" s="7" t="n">
        <v>-3.90000009536743</v>
      </c>
      <c r="F2876" s="7" t="n">
        <v>-176.5</v>
      </c>
      <c r="G2876" s="7" t="n">
        <v>180</v>
      </c>
    </row>
    <row r="2877" spans="1:9">
      <c r="A2877" t="s">
        <v>4</v>
      </c>
      <c r="B2877" s="4" t="s">
        <v>5</v>
      </c>
      <c r="C2877" s="4" t="s">
        <v>10</v>
      </c>
      <c r="D2877" s="4" t="s">
        <v>20</v>
      </c>
      <c r="E2877" s="4" t="s">
        <v>20</v>
      </c>
      <c r="F2877" s="4" t="s">
        <v>20</v>
      </c>
      <c r="G2877" s="4" t="s">
        <v>20</v>
      </c>
    </row>
    <row r="2878" spans="1:9">
      <c r="A2878" t="n">
        <v>22548</v>
      </c>
      <c r="B2878" s="38" t="n">
        <v>46</v>
      </c>
      <c r="C2878" s="7" t="n">
        <v>61496</v>
      </c>
      <c r="D2878" s="7" t="n">
        <v>-2.29999995231628</v>
      </c>
      <c r="E2878" s="7" t="n">
        <v>-3.90000009536743</v>
      </c>
      <c r="F2878" s="7" t="n">
        <v>-176.5</v>
      </c>
      <c r="G2878" s="7" t="n">
        <v>180</v>
      </c>
    </row>
    <row r="2879" spans="1:9">
      <c r="A2879" t="s">
        <v>4</v>
      </c>
      <c r="B2879" s="4" t="s">
        <v>5</v>
      </c>
      <c r="C2879" s="4" t="s">
        <v>14</v>
      </c>
      <c r="D2879" s="4" t="s">
        <v>10</v>
      </c>
      <c r="E2879" s="4" t="s">
        <v>6</v>
      </c>
      <c r="F2879" s="4" t="s">
        <v>6</v>
      </c>
      <c r="G2879" s="4" t="s">
        <v>6</v>
      </c>
      <c r="H2879" s="4" t="s">
        <v>6</v>
      </c>
    </row>
    <row r="2880" spans="1:9">
      <c r="A2880" t="n">
        <v>22567</v>
      </c>
      <c r="B2880" s="47" t="n">
        <v>51</v>
      </c>
      <c r="C2880" s="7" t="n">
        <v>3</v>
      </c>
      <c r="D2880" s="7" t="n">
        <v>1000</v>
      </c>
      <c r="E2880" s="7" t="s">
        <v>223</v>
      </c>
      <c r="F2880" s="7" t="s">
        <v>140</v>
      </c>
      <c r="G2880" s="7" t="s">
        <v>114</v>
      </c>
      <c r="H2880" s="7" t="s">
        <v>115</v>
      </c>
    </row>
    <row r="2881" spans="1:8">
      <c r="A2881" t="s">
        <v>4</v>
      </c>
      <c r="B2881" s="4" t="s">
        <v>5</v>
      </c>
      <c r="C2881" s="4" t="s">
        <v>10</v>
      </c>
      <c r="D2881" s="4" t="s">
        <v>14</v>
      </c>
      <c r="E2881" s="4" t="s">
        <v>6</v>
      </c>
      <c r="F2881" s="4" t="s">
        <v>20</v>
      </c>
      <c r="G2881" s="4" t="s">
        <v>20</v>
      </c>
      <c r="H2881" s="4" t="s">
        <v>20</v>
      </c>
    </row>
    <row r="2882" spans="1:8">
      <c r="A2882" t="n">
        <v>22580</v>
      </c>
      <c r="B2882" s="61" t="n">
        <v>48</v>
      </c>
      <c r="C2882" s="7" t="n">
        <v>27</v>
      </c>
      <c r="D2882" s="7" t="n">
        <v>0</v>
      </c>
      <c r="E2882" s="7" t="s">
        <v>271</v>
      </c>
      <c r="F2882" s="7" t="n">
        <v>1</v>
      </c>
      <c r="G2882" s="7" t="n">
        <v>0.5</v>
      </c>
      <c r="H2882" s="7" t="n">
        <v>0</v>
      </c>
    </row>
    <row r="2883" spans="1:8">
      <c r="A2883" t="s">
        <v>4</v>
      </c>
      <c r="B2883" s="4" t="s">
        <v>5</v>
      </c>
      <c r="C2883" s="4" t="s">
        <v>10</v>
      </c>
      <c r="D2883" s="4" t="s">
        <v>14</v>
      </c>
      <c r="E2883" s="4" t="s">
        <v>6</v>
      </c>
      <c r="F2883" s="4" t="s">
        <v>20</v>
      </c>
      <c r="G2883" s="4" t="s">
        <v>20</v>
      </c>
      <c r="H2883" s="4" t="s">
        <v>20</v>
      </c>
    </row>
    <row r="2884" spans="1:8">
      <c r="A2884" t="n">
        <v>22606</v>
      </c>
      <c r="B2884" s="61" t="n">
        <v>48</v>
      </c>
      <c r="C2884" s="7" t="n">
        <v>1000</v>
      </c>
      <c r="D2884" s="7" t="n">
        <v>0</v>
      </c>
      <c r="E2884" s="7" t="s">
        <v>271</v>
      </c>
      <c r="F2884" s="7" t="n">
        <v>1</v>
      </c>
      <c r="G2884" s="7" t="n">
        <v>0.5</v>
      </c>
      <c r="H2884" s="7" t="n">
        <v>0</v>
      </c>
    </row>
    <row r="2885" spans="1:8">
      <c r="A2885" t="s">
        <v>4</v>
      </c>
      <c r="B2885" s="4" t="s">
        <v>5</v>
      </c>
      <c r="C2885" s="4" t="s">
        <v>10</v>
      </c>
    </row>
    <row r="2886" spans="1:8">
      <c r="A2886" t="n">
        <v>22632</v>
      </c>
      <c r="B2886" s="26" t="n">
        <v>16</v>
      </c>
      <c r="C2886" s="7" t="n">
        <v>1000</v>
      </c>
    </row>
    <row r="2887" spans="1:8">
      <c r="A2887" t="s">
        <v>4</v>
      </c>
      <c r="B2887" s="4" t="s">
        <v>5</v>
      </c>
      <c r="C2887" s="4" t="s">
        <v>14</v>
      </c>
      <c r="D2887" s="4" t="s">
        <v>10</v>
      </c>
      <c r="E2887" s="4" t="s">
        <v>20</v>
      </c>
    </row>
    <row r="2888" spans="1:8">
      <c r="A2888" t="n">
        <v>22635</v>
      </c>
      <c r="B2888" s="28" t="n">
        <v>58</v>
      </c>
      <c r="C2888" s="7" t="n">
        <v>3</v>
      </c>
      <c r="D2888" s="7" t="n">
        <v>0</v>
      </c>
      <c r="E2888" s="7" t="n">
        <v>1</v>
      </c>
    </row>
    <row r="2889" spans="1:8">
      <c r="A2889" t="s">
        <v>4</v>
      </c>
      <c r="B2889" s="4" t="s">
        <v>5</v>
      </c>
      <c r="C2889" s="4" t="s">
        <v>14</v>
      </c>
      <c r="D2889" s="4" t="s">
        <v>10</v>
      </c>
      <c r="E2889" s="4" t="s">
        <v>20</v>
      </c>
    </row>
    <row r="2890" spans="1:8">
      <c r="A2890" t="n">
        <v>22643</v>
      </c>
      <c r="B2890" s="28" t="n">
        <v>58</v>
      </c>
      <c r="C2890" s="7" t="n">
        <v>103</v>
      </c>
      <c r="D2890" s="7" t="n">
        <v>800</v>
      </c>
      <c r="E2890" s="7" t="n">
        <v>1</v>
      </c>
    </row>
    <row r="2891" spans="1:8">
      <c r="A2891" t="s">
        <v>4</v>
      </c>
      <c r="B2891" s="4" t="s">
        <v>5</v>
      </c>
      <c r="C2891" s="4" t="s">
        <v>10</v>
      </c>
      <c r="D2891" s="4" t="s">
        <v>9</v>
      </c>
      <c r="E2891" s="4" t="s">
        <v>9</v>
      </c>
      <c r="F2891" s="4" t="s">
        <v>9</v>
      </c>
      <c r="G2891" s="4" t="s">
        <v>9</v>
      </c>
      <c r="H2891" s="4" t="s">
        <v>10</v>
      </c>
      <c r="I2891" s="4" t="s">
        <v>14</v>
      </c>
    </row>
    <row r="2892" spans="1:8">
      <c r="A2892" t="n">
        <v>22651</v>
      </c>
      <c r="B2892" s="48" t="n">
        <v>66</v>
      </c>
      <c r="C2892" s="7" t="n">
        <v>1000</v>
      </c>
      <c r="D2892" s="7" t="n">
        <v>1065353216</v>
      </c>
      <c r="E2892" s="7" t="n">
        <v>1065353216</v>
      </c>
      <c r="F2892" s="7" t="n">
        <v>1065353216</v>
      </c>
      <c r="G2892" s="7" t="n">
        <v>1065353216</v>
      </c>
      <c r="H2892" s="7" t="n">
        <v>0</v>
      </c>
      <c r="I2892" s="7" t="n">
        <v>3</v>
      </c>
    </row>
    <row r="2893" spans="1:8">
      <c r="A2893" t="s">
        <v>4</v>
      </c>
      <c r="B2893" s="4" t="s">
        <v>5</v>
      </c>
      <c r="C2893" s="4" t="s">
        <v>10</v>
      </c>
      <c r="D2893" s="4" t="s">
        <v>9</v>
      </c>
      <c r="E2893" s="4" t="s">
        <v>9</v>
      </c>
      <c r="F2893" s="4" t="s">
        <v>9</v>
      </c>
      <c r="G2893" s="4" t="s">
        <v>9</v>
      </c>
      <c r="H2893" s="4" t="s">
        <v>10</v>
      </c>
      <c r="I2893" s="4" t="s">
        <v>14</v>
      </c>
    </row>
    <row r="2894" spans="1:8">
      <c r="A2894" t="n">
        <v>22673</v>
      </c>
      <c r="B2894" s="48" t="n">
        <v>66</v>
      </c>
      <c r="C2894" s="7" t="n">
        <v>27</v>
      </c>
      <c r="D2894" s="7" t="n">
        <v>1065353216</v>
      </c>
      <c r="E2894" s="7" t="n">
        <v>1065353216</v>
      </c>
      <c r="F2894" s="7" t="n">
        <v>1065353216</v>
      </c>
      <c r="G2894" s="7" t="n">
        <v>0</v>
      </c>
      <c r="H2894" s="7" t="n">
        <v>0</v>
      </c>
      <c r="I2894" s="7" t="n">
        <v>3</v>
      </c>
    </row>
    <row r="2895" spans="1:8">
      <c r="A2895" t="s">
        <v>4</v>
      </c>
      <c r="B2895" s="4" t="s">
        <v>5</v>
      </c>
      <c r="C2895" s="4" t="s">
        <v>14</v>
      </c>
      <c r="D2895" s="4" t="s">
        <v>10</v>
      </c>
      <c r="E2895" s="4" t="s">
        <v>10</v>
      </c>
      <c r="F2895" s="4" t="s">
        <v>10</v>
      </c>
      <c r="G2895" s="4" t="s">
        <v>10</v>
      </c>
      <c r="H2895" s="4" t="s">
        <v>10</v>
      </c>
      <c r="I2895" s="4" t="s">
        <v>6</v>
      </c>
      <c r="J2895" s="4" t="s">
        <v>20</v>
      </c>
      <c r="K2895" s="4" t="s">
        <v>20</v>
      </c>
      <c r="L2895" s="4" t="s">
        <v>20</v>
      </c>
      <c r="M2895" s="4" t="s">
        <v>9</v>
      </c>
      <c r="N2895" s="4" t="s">
        <v>9</v>
      </c>
      <c r="O2895" s="4" t="s">
        <v>20</v>
      </c>
      <c r="P2895" s="4" t="s">
        <v>20</v>
      </c>
      <c r="Q2895" s="4" t="s">
        <v>20</v>
      </c>
      <c r="R2895" s="4" t="s">
        <v>20</v>
      </c>
      <c r="S2895" s="4" t="s">
        <v>14</v>
      </c>
    </row>
    <row r="2896" spans="1:8">
      <c r="A2896" t="n">
        <v>22695</v>
      </c>
      <c r="B2896" s="10" t="n">
        <v>39</v>
      </c>
      <c r="C2896" s="7" t="n">
        <v>12</v>
      </c>
      <c r="D2896" s="7" t="n">
        <v>65533</v>
      </c>
      <c r="E2896" s="7" t="n">
        <v>202</v>
      </c>
      <c r="F2896" s="7" t="n">
        <v>0</v>
      </c>
      <c r="G2896" s="7" t="n">
        <v>1000</v>
      </c>
      <c r="H2896" s="7" t="n">
        <v>259</v>
      </c>
      <c r="I2896" s="7" t="s">
        <v>13</v>
      </c>
      <c r="J2896" s="7" t="n">
        <v>0</v>
      </c>
      <c r="K2896" s="7" t="n">
        <v>0</v>
      </c>
      <c r="L2896" s="7" t="n">
        <v>0</v>
      </c>
      <c r="M2896" s="7" t="n">
        <v>0</v>
      </c>
      <c r="N2896" s="7" t="n">
        <v>0</v>
      </c>
      <c r="O2896" s="7" t="n">
        <v>0</v>
      </c>
      <c r="P2896" s="7" t="n">
        <v>0.800000011920929</v>
      </c>
      <c r="Q2896" s="7" t="n">
        <v>0.800000011920929</v>
      </c>
      <c r="R2896" s="7" t="n">
        <v>0.800000011920929</v>
      </c>
      <c r="S2896" s="7" t="n">
        <v>255</v>
      </c>
    </row>
    <row r="2897" spans="1:19">
      <c r="A2897" t="s">
        <v>4</v>
      </c>
      <c r="B2897" s="4" t="s">
        <v>5</v>
      </c>
      <c r="C2897" s="4" t="s">
        <v>14</v>
      </c>
      <c r="D2897" s="4" t="s">
        <v>10</v>
      </c>
      <c r="E2897" s="4" t="s">
        <v>10</v>
      </c>
      <c r="F2897" s="4" t="s">
        <v>9</v>
      </c>
    </row>
    <row r="2898" spans="1:19">
      <c r="A2898" t="n">
        <v>22745</v>
      </c>
      <c r="B2898" s="67" t="n">
        <v>84</v>
      </c>
      <c r="C2898" s="7" t="n">
        <v>0</v>
      </c>
      <c r="D2898" s="7" t="n">
        <v>2</v>
      </c>
      <c r="E2898" s="7" t="n">
        <v>0</v>
      </c>
      <c r="F2898" s="7" t="n">
        <v>1056964608</v>
      </c>
    </row>
    <row r="2899" spans="1:19">
      <c r="A2899" t="s">
        <v>4</v>
      </c>
      <c r="B2899" s="4" t="s">
        <v>5</v>
      </c>
      <c r="C2899" s="4" t="s">
        <v>14</v>
      </c>
      <c r="D2899" s="4" t="s">
        <v>20</v>
      </c>
      <c r="E2899" s="4" t="s">
        <v>20</v>
      </c>
      <c r="F2899" s="4" t="s">
        <v>20</v>
      </c>
    </row>
    <row r="2900" spans="1:19">
      <c r="A2900" t="n">
        <v>22755</v>
      </c>
      <c r="B2900" s="32" t="n">
        <v>45</v>
      </c>
      <c r="C2900" s="7" t="n">
        <v>9</v>
      </c>
      <c r="D2900" s="7" t="n">
        <v>0.0199999995529652</v>
      </c>
      <c r="E2900" s="7" t="n">
        <v>0.0199999995529652</v>
      </c>
      <c r="F2900" s="7" t="n">
        <v>50</v>
      </c>
    </row>
    <row r="2901" spans="1:19">
      <c r="A2901" t="s">
        <v>4</v>
      </c>
      <c r="B2901" s="4" t="s">
        <v>5</v>
      </c>
      <c r="C2901" s="4" t="s">
        <v>14</v>
      </c>
      <c r="D2901" s="4" t="s">
        <v>9</v>
      </c>
      <c r="E2901" s="4" t="s">
        <v>9</v>
      </c>
      <c r="F2901" s="4" t="s">
        <v>9</v>
      </c>
    </row>
    <row r="2902" spans="1:19">
      <c r="A2902" t="n">
        <v>22769</v>
      </c>
      <c r="B2902" s="14" t="n">
        <v>50</v>
      </c>
      <c r="C2902" s="7" t="n">
        <v>255</v>
      </c>
      <c r="D2902" s="7" t="n">
        <v>1050253722</v>
      </c>
      <c r="E2902" s="7" t="n">
        <v>1065353216</v>
      </c>
      <c r="F2902" s="7" t="n">
        <v>1045220557</v>
      </c>
    </row>
    <row r="2903" spans="1:19">
      <c r="A2903" t="s">
        <v>4</v>
      </c>
      <c r="B2903" s="4" t="s">
        <v>5</v>
      </c>
      <c r="C2903" s="4" t="s">
        <v>14</v>
      </c>
      <c r="D2903" s="4" t="s">
        <v>10</v>
      </c>
      <c r="E2903" s="4" t="s">
        <v>20</v>
      </c>
      <c r="F2903" s="4" t="s">
        <v>10</v>
      </c>
      <c r="G2903" s="4" t="s">
        <v>9</v>
      </c>
      <c r="H2903" s="4" t="s">
        <v>9</v>
      </c>
      <c r="I2903" s="4" t="s">
        <v>10</v>
      </c>
      <c r="J2903" s="4" t="s">
        <v>10</v>
      </c>
      <c r="K2903" s="4" t="s">
        <v>9</v>
      </c>
      <c r="L2903" s="4" t="s">
        <v>9</v>
      </c>
      <c r="M2903" s="4" t="s">
        <v>9</v>
      </c>
      <c r="N2903" s="4" t="s">
        <v>9</v>
      </c>
      <c r="O2903" s="4" t="s">
        <v>6</v>
      </c>
    </row>
    <row r="2904" spans="1:19">
      <c r="A2904" t="n">
        <v>22783</v>
      </c>
      <c r="B2904" s="14" t="n">
        <v>50</v>
      </c>
      <c r="C2904" s="7" t="n">
        <v>0</v>
      </c>
      <c r="D2904" s="7" t="n">
        <v>4333</v>
      </c>
      <c r="E2904" s="7" t="n">
        <v>1</v>
      </c>
      <c r="F2904" s="7" t="n">
        <v>0</v>
      </c>
      <c r="G2904" s="7" t="n">
        <v>0</v>
      </c>
      <c r="H2904" s="7" t="n">
        <v>-1065353216</v>
      </c>
      <c r="I2904" s="7" t="n">
        <v>0</v>
      </c>
      <c r="J2904" s="7" t="n">
        <v>65533</v>
      </c>
      <c r="K2904" s="7" t="n">
        <v>0</v>
      </c>
      <c r="L2904" s="7" t="n">
        <v>0</v>
      </c>
      <c r="M2904" s="7" t="n">
        <v>0</v>
      </c>
      <c r="N2904" s="7" t="n">
        <v>0</v>
      </c>
      <c r="O2904" s="7" t="s">
        <v>13</v>
      </c>
    </row>
    <row r="2905" spans="1:19">
      <c r="A2905" t="s">
        <v>4</v>
      </c>
      <c r="B2905" s="4" t="s">
        <v>5</v>
      </c>
      <c r="C2905" s="4" t="s">
        <v>14</v>
      </c>
      <c r="D2905" s="4" t="s">
        <v>10</v>
      </c>
      <c r="E2905" s="4" t="s">
        <v>20</v>
      </c>
      <c r="F2905" s="4" t="s">
        <v>10</v>
      </c>
      <c r="G2905" s="4" t="s">
        <v>9</v>
      </c>
      <c r="H2905" s="4" t="s">
        <v>9</v>
      </c>
      <c r="I2905" s="4" t="s">
        <v>10</v>
      </c>
      <c r="J2905" s="4" t="s">
        <v>10</v>
      </c>
      <c r="K2905" s="4" t="s">
        <v>9</v>
      </c>
      <c r="L2905" s="4" t="s">
        <v>9</v>
      </c>
      <c r="M2905" s="4" t="s">
        <v>9</v>
      </c>
      <c r="N2905" s="4" t="s">
        <v>9</v>
      </c>
      <c r="O2905" s="4" t="s">
        <v>6</v>
      </c>
    </row>
    <row r="2906" spans="1:19">
      <c r="A2906" t="n">
        <v>22822</v>
      </c>
      <c r="B2906" s="14" t="n">
        <v>50</v>
      </c>
      <c r="C2906" s="7" t="n">
        <v>0</v>
      </c>
      <c r="D2906" s="7" t="n">
        <v>4423</v>
      </c>
      <c r="E2906" s="7" t="n">
        <v>1</v>
      </c>
      <c r="F2906" s="7" t="n">
        <v>0</v>
      </c>
      <c r="G2906" s="7" t="n">
        <v>0</v>
      </c>
      <c r="H2906" s="7" t="n">
        <v>-1061158912</v>
      </c>
      <c r="I2906" s="7" t="n">
        <v>0</v>
      </c>
      <c r="J2906" s="7" t="n">
        <v>65533</v>
      </c>
      <c r="K2906" s="7" t="n">
        <v>0</v>
      </c>
      <c r="L2906" s="7" t="n">
        <v>0</v>
      </c>
      <c r="M2906" s="7" t="n">
        <v>0</v>
      </c>
      <c r="N2906" s="7" t="n">
        <v>0</v>
      </c>
      <c r="O2906" s="7" t="s">
        <v>13</v>
      </c>
    </row>
    <row r="2907" spans="1:19">
      <c r="A2907" t="s">
        <v>4</v>
      </c>
      <c r="B2907" s="4" t="s">
        <v>5</v>
      </c>
      <c r="C2907" s="4" t="s">
        <v>14</v>
      </c>
      <c r="D2907" s="4" t="s">
        <v>10</v>
      </c>
      <c r="E2907" s="4" t="s">
        <v>20</v>
      </c>
      <c r="F2907" s="4" t="s">
        <v>10</v>
      </c>
      <c r="G2907" s="4" t="s">
        <v>9</v>
      </c>
      <c r="H2907" s="4" t="s">
        <v>9</v>
      </c>
      <c r="I2907" s="4" t="s">
        <v>10</v>
      </c>
      <c r="J2907" s="4" t="s">
        <v>10</v>
      </c>
      <c r="K2907" s="4" t="s">
        <v>9</v>
      </c>
      <c r="L2907" s="4" t="s">
        <v>9</v>
      </c>
      <c r="M2907" s="4" t="s">
        <v>9</v>
      </c>
      <c r="N2907" s="4" t="s">
        <v>9</v>
      </c>
      <c r="O2907" s="4" t="s">
        <v>6</v>
      </c>
    </row>
    <row r="2908" spans="1:19">
      <c r="A2908" t="n">
        <v>22861</v>
      </c>
      <c r="B2908" s="14" t="n">
        <v>50</v>
      </c>
      <c r="C2908" s="7" t="n">
        <v>0</v>
      </c>
      <c r="D2908" s="7" t="n">
        <v>4197</v>
      </c>
      <c r="E2908" s="7" t="n">
        <v>0.800000011920929</v>
      </c>
      <c r="F2908" s="7" t="n">
        <v>0</v>
      </c>
      <c r="G2908" s="7" t="n">
        <v>0</v>
      </c>
      <c r="H2908" s="7" t="n">
        <v>0</v>
      </c>
      <c r="I2908" s="7" t="n">
        <v>0</v>
      </c>
      <c r="J2908" s="7" t="n">
        <v>65533</v>
      </c>
      <c r="K2908" s="7" t="n">
        <v>0</v>
      </c>
      <c r="L2908" s="7" t="n">
        <v>0</v>
      </c>
      <c r="M2908" s="7" t="n">
        <v>0</v>
      </c>
      <c r="N2908" s="7" t="n">
        <v>0</v>
      </c>
      <c r="O2908" s="7" t="s">
        <v>13</v>
      </c>
    </row>
    <row r="2909" spans="1:19">
      <c r="A2909" t="s">
        <v>4</v>
      </c>
      <c r="B2909" s="4" t="s">
        <v>5</v>
      </c>
      <c r="C2909" s="4" t="s">
        <v>14</v>
      </c>
      <c r="D2909" s="4" t="s">
        <v>10</v>
      </c>
      <c r="E2909" s="4" t="s">
        <v>20</v>
      </c>
      <c r="F2909" s="4" t="s">
        <v>10</v>
      </c>
      <c r="G2909" s="4" t="s">
        <v>9</v>
      </c>
      <c r="H2909" s="4" t="s">
        <v>9</v>
      </c>
      <c r="I2909" s="4" t="s">
        <v>10</v>
      </c>
      <c r="J2909" s="4" t="s">
        <v>10</v>
      </c>
      <c r="K2909" s="4" t="s">
        <v>9</v>
      </c>
      <c r="L2909" s="4" t="s">
        <v>9</v>
      </c>
      <c r="M2909" s="4" t="s">
        <v>9</v>
      </c>
      <c r="N2909" s="4" t="s">
        <v>9</v>
      </c>
      <c r="O2909" s="4" t="s">
        <v>6</v>
      </c>
    </row>
    <row r="2910" spans="1:19">
      <c r="A2910" t="n">
        <v>22900</v>
      </c>
      <c r="B2910" s="14" t="n">
        <v>50</v>
      </c>
      <c r="C2910" s="7" t="n">
        <v>0</v>
      </c>
      <c r="D2910" s="7" t="n">
        <v>4515</v>
      </c>
      <c r="E2910" s="7" t="n">
        <v>0.699999988079071</v>
      </c>
      <c r="F2910" s="7" t="n">
        <v>3000</v>
      </c>
      <c r="G2910" s="7" t="n">
        <v>0</v>
      </c>
      <c r="H2910" s="7" t="n">
        <v>-1061158912</v>
      </c>
      <c r="I2910" s="7" t="n">
        <v>0</v>
      </c>
      <c r="J2910" s="7" t="n">
        <v>65533</v>
      </c>
      <c r="K2910" s="7" t="n">
        <v>0</v>
      </c>
      <c r="L2910" s="7" t="n">
        <v>0</v>
      </c>
      <c r="M2910" s="7" t="n">
        <v>0</v>
      </c>
      <c r="N2910" s="7" t="n">
        <v>0</v>
      </c>
      <c r="O2910" s="7" t="s">
        <v>13</v>
      </c>
    </row>
    <row r="2911" spans="1:19">
      <c r="A2911" t="s">
        <v>4</v>
      </c>
      <c r="B2911" s="4" t="s">
        <v>5</v>
      </c>
      <c r="C2911" s="4" t="s">
        <v>14</v>
      </c>
      <c r="D2911" s="4" t="s">
        <v>10</v>
      </c>
      <c r="E2911" s="4" t="s">
        <v>10</v>
      </c>
    </row>
    <row r="2912" spans="1:19">
      <c r="A2912" t="n">
        <v>22939</v>
      </c>
      <c r="B2912" s="14" t="n">
        <v>50</v>
      </c>
      <c r="C2912" s="7" t="n">
        <v>1</v>
      </c>
      <c r="D2912" s="7" t="n">
        <v>4520</v>
      </c>
      <c r="E2912" s="7" t="n">
        <v>1000</v>
      </c>
    </row>
    <row r="2913" spans="1:15">
      <c r="A2913" t="s">
        <v>4</v>
      </c>
      <c r="B2913" s="4" t="s">
        <v>5</v>
      </c>
      <c r="C2913" s="4" t="s">
        <v>10</v>
      </c>
    </row>
    <row r="2914" spans="1:15">
      <c r="A2914" t="n">
        <v>22945</v>
      </c>
      <c r="B2914" s="26" t="n">
        <v>16</v>
      </c>
      <c r="C2914" s="7" t="n">
        <v>2000</v>
      </c>
    </row>
    <row r="2915" spans="1:15">
      <c r="A2915" t="s">
        <v>4</v>
      </c>
      <c r="B2915" s="4" t="s">
        <v>5</v>
      </c>
      <c r="C2915" s="4" t="s">
        <v>10</v>
      </c>
      <c r="D2915" s="4" t="s">
        <v>14</v>
      </c>
      <c r="E2915" s="4" t="s">
        <v>6</v>
      </c>
      <c r="F2915" s="4" t="s">
        <v>20</v>
      </c>
      <c r="G2915" s="4" t="s">
        <v>20</v>
      </c>
      <c r="H2915" s="4" t="s">
        <v>20</v>
      </c>
    </row>
    <row r="2916" spans="1:15">
      <c r="A2916" t="n">
        <v>22948</v>
      </c>
      <c r="B2916" s="61" t="n">
        <v>48</v>
      </c>
      <c r="C2916" s="7" t="n">
        <v>27</v>
      </c>
      <c r="D2916" s="7" t="n">
        <v>0</v>
      </c>
      <c r="E2916" s="7" t="s">
        <v>110</v>
      </c>
      <c r="F2916" s="7" t="n">
        <v>1</v>
      </c>
      <c r="G2916" s="7" t="n">
        <v>1</v>
      </c>
      <c r="H2916" s="7" t="n">
        <v>0</v>
      </c>
    </row>
    <row r="2917" spans="1:15">
      <c r="A2917" t="s">
        <v>4</v>
      </c>
      <c r="B2917" s="4" t="s">
        <v>5</v>
      </c>
      <c r="C2917" s="4" t="s">
        <v>10</v>
      </c>
      <c r="D2917" s="4" t="s">
        <v>14</v>
      </c>
      <c r="E2917" s="4" t="s">
        <v>6</v>
      </c>
      <c r="F2917" s="4" t="s">
        <v>20</v>
      </c>
      <c r="G2917" s="4" t="s">
        <v>20</v>
      </c>
      <c r="H2917" s="4" t="s">
        <v>20</v>
      </c>
    </row>
    <row r="2918" spans="1:15">
      <c r="A2918" t="n">
        <v>22977</v>
      </c>
      <c r="B2918" s="61" t="n">
        <v>48</v>
      </c>
      <c r="C2918" s="7" t="n">
        <v>1000</v>
      </c>
      <c r="D2918" s="7" t="n">
        <v>0</v>
      </c>
      <c r="E2918" s="7" t="s">
        <v>110</v>
      </c>
      <c r="F2918" s="7" t="n">
        <v>1</v>
      </c>
      <c r="G2918" s="7" t="n">
        <v>1</v>
      </c>
      <c r="H2918" s="7" t="n">
        <v>0</v>
      </c>
    </row>
    <row r="2919" spans="1:15">
      <c r="A2919" t="s">
        <v>4</v>
      </c>
      <c r="B2919" s="4" t="s">
        <v>5</v>
      </c>
      <c r="C2919" s="4" t="s">
        <v>10</v>
      </c>
    </row>
    <row r="2920" spans="1:15">
      <c r="A2920" t="n">
        <v>23006</v>
      </c>
      <c r="B2920" s="26" t="n">
        <v>16</v>
      </c>
      <c r="C2920" s="7" t="n">
        <v>2000</v>
      </c>
    </row>
    <row r="2921" spans="1:15">
      <c r="A2921" t="s">
        <v>4</v>
      </c>
      <c r="B2921" s="4" t="s">
        <v>5</v>
      </c>
      <c r="C2921" s="4" t="s">
        <v>14</v>
      </c>
      <c r="D2921" s="4" t="s">
        <v>10</v>
      </c>
      <c r="E2921" s="4" t="s">
        <v>20</v>
      </c>
    </row>
    <row r="2922" spans="1:15">
      <c r="A2922" t="n">
        <v>23009</v>
      </c>
      <c r="B2922" s="28" t="n">
        <v>58</v>
      </c>
      <c r="C2922" s="7" t="n">
        <v>101</v>
      </c>
      <c r="D2922" s="7" t="n">
        <v>300</v>
      </c>
      <c r="E2922" s="7" t="n">
        <v>1</v>
      </c>
    </row>
    <row r="2923" spans="1:15">
      <c r="A2923" t="s">
        <v>4</v>
      </c>
      <c r="B2923" s="4" t="s">
        <v>5</v>
      </c>
      <c r="C2923" s="4" t="s">
        <v>14</v>
      </c>
      <c r="D2923" s="4" t="s">
        <v>10</v>
      </c>
    </row>
    <row r="2924" spans="1:15">
      <c r="A2924" t="n">
        <v>23017</v>
      </c>
      <c r="B2924" s="28" t="n">
        <v>58</v>
      </c>
      <c r="C2924" s="7" t="n">
        <v>254</v>
      </c>
      <c r="D2924" s="7" t="n">
        <v>0</v>
      </c>
    </row>
    <row r="2925" spans="1:15">
      <c r="A2925" t="s">
        <v>4</v>
      </c>
      <c r="B2925" s="4" t="s">
        <v>5</v>
      </c>
      <c r="C2925" s="4" t="s">
        <v>14</v>
      </c>
      <c r="D2925" s="4" t="s">
        <v>14</v>
      </c>
      <c r="E2925" s="4" t="s">
        <v>20</v>
      </c>
      <c r="F2925" s="4" t="s">
        <v>20</v>
      </c>
      <c r="G2925" s="4" t="s">
        <v>20</v>
      </c>
      <c r="H2925" s="4" t="s">
        <v>10</v>
      </c>
    </row>
    <row r="2926" spans="1:15">
      <c r="A2926" t="n">
        <v>23021</v>
      </c>
      <c r="B2926" s="32" t="n">
        <v>45</v>
      </c>
      <c r="C2926" s="7" t="n">
        <v>2</v>
      </c>
      <c r="D2926" s="7" t="n">
        <v>3</v>
      </c>
      <c r="E2926" s="7" t="n">
        <v>0.0199999995529652</v>
      </c>
      <c r="F2926" s="7" t="n">
        <v>-2.45000004768372</v>
      </c>
      <c r="G2926" s="7" t="n">
        <v>-188.820007324219</v>
      </c>
      <c r="H2926" s="7" t="n">
        <v>0</v>
      </c>
    </row>
    <row r="2927" spans="1:15">
      <c r="A2927" t="s">
        <v>4</v>
      </c>
      <c r="B2927" s="4" t="s">
        <v>5</v>
      </c>
      <c r="C2927" s="4" t="s">
        <v>14</v>
      </c>
      <c r="D2927" s="4" t="s">
        <v>14</v>
      </c>
      <c r="E2927" s="4" t="s">
        <v>20</v>
      </c>
      <c r="F2927" s="4" t="s">
        <v>20</v>
      </c>
      <c r="G2927" s="4" t="s">
        <v>20</v>
      </c>
      <c r="H2927" s="4" t="s">
        <v>10</v>
      </c>
      <c r="I2927" s="4" t="s">
        <v>14</v>
      </c>
    </row>
    <row r="2928" spans="1:15">
      <c r="A2928" t="n">
        <v>23038</v>
      </c>
      <c r="B2928" s="32" t="n">
        <v>45</v>
      </c>
      <c r="C2928" s="7" t="n">
        <v>4</v>
      </c>
      <c r="D2928" s="7" t="n">
        <v>3</v>
      </c>
      <c r="E2928" s="7" t="n">
        <v>0.00999999977648258</v>
      </c>
      <c r="F2928" s="7" t="n">
        <v>351.920013427734</v>
      </c>
      <c r="G2928" s="7" t="n">
        <v>340</v>
      </c>
      <c r="H2928" s="7" t="n">
        <v>0</v>
      </c>
      <c r="I2928" s="7" t="n">
        <v>1</v>
      </c>
    </row>
    <row r="2929" spans="1:9">
      <c r="A2929" t="s">
        <v>4</v>
      </c>
      <c r="B2929" s="4" t="s">
        <v>5</v>
      </c>
      <c r="C2929" s="4" t="s">
        <v>14</v>
      </c>
      <c r="D2929" s="4" t="s">
        <v>14</v>
      </c>
      <c r="E2929" s="4" t="s">
        <v>20</v>
      </c>
      <c r="F2929" s="4" t="s">
        <v>10</v>
      </c>
    </row>
    <row r="2930" spans="1:9">
      <c r="A2930" t="n">
        <v>23056</v>
      </c>
      <c r="B2930" s="32" t="n">
        <v>45</v>
      </c>
      <c r="C2930" s="7" t="n">
        <v>5</v>
      </c>
      <c r="D2930" s="7" t="n">
        <v>3</v>
      </c>
      <c r="E2930" s="7" t="n">
        <v>1.89999997615814</v>
      </c>
      <c r="F2930" s="7" t="n">
        <v>0</v>
      </c>
    </row>
    <row r="2931" spans="1:9">
      <c r="A2931" t="s">
        <v>4</v>
      </c>
      <c r="B2931" s="4" t="s">
        <v>5</v>
      </c>
      <c r="C2931" s="4" t="s">
        <v>14</v>
      </c>
      <c r="D2931" s="4" t="s">
        <v>14</v>
      </c>
      <c r="E2931" s="4" t="s">
        <v>20</v>
      </c>
      <c r="F2931" s="4" t="s">
        <v>10</v>
      </c>
    </row>
    <row r="2932" spans="1:9">
      <c r="A2932" t="n">
        <v>23065</v>
      </c>
      <c r="B2932" s="32" t="n">
        <v>45</v>
      </c>
      <c r="C2932" s="7" t="n">
        <v>11</v>
      </c>
      <c r="D2932" s="7" t="n">
        <v>3</v>
      </c>
      <c r="E2932" s="7" t="n">
        <v>30</v>
      </c>
      <c r="F2932" s="7" t="n">
        <v>0</v>
      </c>
    </row>
    <row r="2933" spans="1:9">
      <c r="A2933" t="s">
        <v>4</v>
      </c>
      <c r="B2933" s="4" t="s">
        <v>5</v>
      </c>
      <c r="C2933" s="4" t="s">
        <v>14</v>
      </c>
      <c r="D2933" s="4" t="s">
        <v>14</v>
      </c>
      <c r="E2933" s="4" t="s">
        <v>20</v>
      </c>
      <c r="F2933" s="4" t="s">
        <v>20</v>
      </c>
      <c r="G2933" s="4" t="s">
        <v>20</v>
      </c>
      <c r="H2933" s="4" t="s">
        <v>10</v>
      </c>
    </row>
    <row r="2934" spans="1:9">
      <c r="A2934" t="n">
        <v>23074</v>
      </c>
      <c r="B2934" s="32" t="n">
        <v>45</v>
      </c>
      <c r="C2934" s="7" t="n">
        <v>2</v>
      </c>
      <c r="D2934" s="7" t="n">
        <v>3</v>
      </c>
      <c r="E2934" s="7" t="n">
        <v>0.0199999995529652</v>
      </c>
      <c r="F2934" s="7" t="n">
        <v>-2.36999988555908</v>
      </c>
      <c r="G2934" s="7" t="n">
        <v>-188.820007324219</v>
      </c>
      <c r="H2934" s="7" t="n">
        <v>5000</v>
      </c>
    </row>
    <row r="2935" spans="1:9">
      <c r="A2935" t="s">
        <v>4</v>
      </c>
      <c r="B2935" s="4" t="s">
        <v>5</v>
      </c>
      <c r="C2935" s="4" t="s">
        <v>14</v>
      </c>
      <c r="D2935" s="4" t="s">
        <v>14</v>
      </c>
      <c r="E2935" s="4" t="s">
        <v>20</v>
      </c>
      <c r="F2935" s="4" t="s">
        <v>20</v>
      </c>
      <c r="G2935" s="4" t="s">
        <v>20</v>
      </c>
      <c r="H2935" s="4" t="s">
        <v>10</v>
      </c>
      <c r="I2935" s="4" t="s">
        <v>14</v>
      </c>
    </row>
    <row r="2936" spans="1:9">
      <c r="A2936" t="n">
        <v>23091</v>
      </c>
      <c r="B2936" s="32" t="n">
        <v>45</v>
      </c>
      <c r="C2936" s="7" t="n">
        <v>4</v>
      </c>
      <c r="D2936" s="7" t="n">
        <v>3</v>
      </c>
      <c r="E2936" s="7" t="n">
        <v>352.470001220703</v>
      </c>
      <c r="F2936" s="7" t="n">
        <v>9.92000007629395</v>
      </c>
      <c r="G2936" s="7" t="n">
        <v>340</v>
      </c>
      <c r="H2936" s="7" t="n">
        <v>5000</v>
      </c>
      <c r="I2936" s="7" t="n">
        <v>1</v>
      </c>
    </row>
    <row r="2937" spans="1:9">
      <c r="A2937" t="s">
        <v>4</v>
      </c>
      <c r="B2937" s="4" t="s">
        <v>5</v>
      </c>
      <c r="C2937" s="4" t="s">
        <v>14</v>
      </c>
      <c r="D2937" s="4" t="s">
        <v>14</v>
      </c>
      <c r="E2937" s="4" t="s">
        <v>20</v>
      </c>
      <c r="F2937" s="4" t="s">
        <v>10</v>
      </c>
    </row>
    <row r="2938" spans="1:9">
      <c r="A2938" t="n">
        <v>23109</v>
      </c>
      <c r="B2938" s="32" t="n">
        <v>45</v>
      </c>
      <c r="C2938" s="7" t="n">
        <v>5</v>
      </c>
      <c r="D2938" s="7" t="n">
        <v>3</v>
      </c>
      <c r="E2938" s="7" t="n">
        <v>1.79999995231628</v>
      </c>
      <c r="F2938" s="7" t="n">
        <v>5000</v>
      </c>
    </row>
    <row r="2939" spans="1:9">
      <c r="A2939" t="s">
        <v>4</v>
      </c>
      <c r="B2939" s="4" t="s">
        <v>5</v>
      </c>
      <c r="C2939" s="4" t="s">
        <v>14</v>
      </c>
      <c r="D2939" s="4" t="s">
        <v>14</v>
      </c>
      <c r="E2939" s="4" t="s">
        <v>20</v>
      </c>
      <c r="F2939" s="4" t="s">
        <v>10</v>
      </c>
    </row>
    <row r="2940" spans="1:9">
      <c r="A2940" t="n">
        <v>23118</v>
      </c>
      <c r="B2940" s="32" t="n">
        <v>45</v>
      </c>
      <c r="C2940" s="7" t="n">
        <v>11</v>
      </c>
      <c r="D2940" s="7" t="n">
        <v>3</v>
      </c>
      <c r="E2940" s="7" t="n">
        <v>28.3999996185303</v>
      </c>
      <c r="F2940" s="7" t="n">
        <v>5000</v>
      </c>
    </row>
    <row r="2941" spans="1:9">
      <c r="A2941" t="s">
        <v>4</v>
      </c>
      <c r="B2941" s="4" t="s">
        <v>5</v>
      </c>
      <c r="C2941" s="4" t="s">
        <v>14</v>
      </c>
      <c r="D2941" s="4" t="s">
        <v>10</v>
      </c>
      <c r="E2941" s="4" t="s">
        <v>10</v>
      </c>
    </row>
    <row r="2942" spans="1:9">
      <c r="A2942" t="n">
        <v>23127</v>
      </c>
      <c r="B2942" s="10" t="n">
        <v>39</v>
      </c>
      <c r="C2942" s="7" t="n">
        <v>16</v>
      </c>
      <c r="D2942" s="7" t="n">
        <v>65533</v>
      </c>
      <c r="E2942" s="7" t="n">
        <v>201</v>
      </c>
    </row>
    <row r="2943" spans="1:9">
      <c r="A2943" t="s">
        <v>4</v>
      </c>
      <c r="B2943" s="4" t="s">
        <v>5</v>
      </c>
      <c r="C2943" s="4" t="s">
        <v>10</v>
      </c>
      <c r="D2943" s="4" t="s">
        <v>9</v>
      </c>
    </row>
    <row r="2944" spans="1:9">
      <c r="A2944" t="n">
        <v>23133</v>
      </c>
      <c r="B2944" s="35" t="n">
        <v>43</v>
      </c>
      <c r="C2944" s="7" t="n">
        <v>27</v>
      </c>
      <c r="D2944" s="7" t="n">
        <v>1</v>
      </c>
    </row>
    <row r="2945" spans="1:9">
      <c r="A2945" t="s">
        <v>4</v>
      </c>
      <c r="B2945" s="4" t="s">
        <v>5</v>
      </c>
      <c r="C2945" s="4" t="s">
        <v>10</v>
      </c>
    </row>
    <row r="2946" spans="1:9">
      <c r="A2946" t="n">
        <v>23140</v>
      </c>
      <c r="B2946" s="26" t="n">
        <v>16</v>
      </c>
      <c r="C2946" s="7" t="n">
        <v>1000</v>
      </c>
    </row>
    <row r="2947" spans="1:9">
      <c r="A2947" t="s">
        <v>4</v>
      </c>
      <c r="B2947" s="4" t="s">
        <v>5</v>
      </c>
      <c r="C2947" s="4" t="s">
        <v>10</v>
      </c>
      <c r="D2947" s="4" t="s">
        <v>10</v>
      </c>
      <c r="E2947" s="4" t="s">
        <v>6</v>
      </c>
      <c r="F2947" s="4" t="s">
        <v>14</v>
      </c>
      <c r="G2947" s="4" t="s">
        <v>10</v>
      </c>
    </row>
    <row r="2948" spans="1:9">
      <c r="A2948" t="n">
        <v>23143</v>
      </c>
      <c r="B2948" s="68" t="n">
        <v>80</v>
      </c>
      <c r="C2948" s="7" t="n">
        <v>744</v>
      </c>
      <c r="D2948" s="7" t="n">
        <v>508</v>
      </c>
      <c r="E2948" s="7" t="s">
        <v>317</v>
      </c>
      <c r="F2948" s="7" t="n">
        <v>1</v>
      </c>
      <c r="G2948" s="7" t="n">
        <v>0</v>
      </c>
    </row>
    <row r="2949" spans="1:9">
      <c r="A2949" t="s">
        <v>4</v>
      </c>
      <c r="B2949" s="4" t="s">
        <v>5</v>
      </c>
      <c r="C2949" s="4" t="s">
        <v>10</v>
      </c>
    </row>
    <row r="2950" spans="1:9">
      <c r="A2950" t="n">
        <v>23161</v>
      </c>
      <c r="B2950" s="26" t="n">
        <v>16</v>
      </c>
      <c r="C2950" s="7" t="n">
        <v>1500</v>
      </c>
    </row>
    <row r="2951" spans="1:9">
      <c r="A2951" t="s">
        <v>4</v>
      </c>
      <c r="B2951" s="4" t="s">
        <v>5</v>
      </c>
      <c r="C2951" s="4" t="s">
        <v>14</v>
      </c>
      <c r="D2951" s="4" t="s">
        <v>10</v>
      </c>
      <c r="E2951" s="4" t="s">
        <v>6</v>
      </c>
      <c r="F2951" s="4" t="s">
        <v>6</v>
      </c>
      <c r="G2951" s="4" t="s">
        <v>6</v>
      </c>
      <c r="H2951" s="4" t="s">
        <v>6</v>
      </c>
    </row>
    <row r="2952" spans="1:9">
      <c r="A2952" t="n">
        <v>23164</v>
      </c>
      <c r="B2952" s="47" t="n">
        <v>51</v>
      </c>
      <c r="C2952" s="7" t="n">
        <v>3</v>
      </c>
      <c r="D2952" s="7" t="n">
        <v>1000</v>
      </c>
      <c r="E2952" s="7" t="s">
        <v>318</v>
      </c>
      <c r="F2952" s="7" t="s">
        <v>319</v>
      </c>
      <c r="G2952" s="7" t="s">
        <v>114</v>
      </c>
      <c r="H2952" s="7" t="s">
        <v>115</v>
      </c>
    </row>
    <row r="2953" spans="1:9">
      <c r="A2953" t="s">
        <v>4</v>
      </c>
      <c r="B2953" s="4" t="s">
        <v>5</v>
      </c>
      <c r="C2953" s="4" t="s">
        <v>10</v>
      </c>
    </row>
    <row r="2954" spans="1:9">
      <c r="A2954" t="n">
        <v>23177</v>
      </c>
      <c r="B2954" s="26" t="n">
        <v>16</v>
      </c>
      <c r="C2954" s="7" t="n">
        <v>3500</v>
      </c>
    </row>
    <row r="2955" spans="1:9">
      <c r="A2955" t="s">
        <v>4</v>
      </c>
      <c r="B2955" s="4" t="s">
        <v>5</v>
      </c>
      <c r="C2955" s="4" t="s">
        <v>14</v>
      </c>
      <c r="D2955" s="4" t="s">
        <v>10</v>
      </c>
      <c r="E2955" s="4" t="s">
        <v>10</v>
      </c>
      <c r="F2955" s="4" t="s">
        <v>9</v>
      </c>
    </row>
    <row r="2956" spans="1:9">
      <c r="A2956" t="n">
        <v>23180</v>
      </c>
      <c r="B2956" s="67" t="n">
        <v>84</v>
      </c>
      <c r="C2956" s="7" t="n">
        <v>0</v>
      </c>
      <c r="D2956" s="7" t="n">
        <v>0</v>
      </c>
      <c r="E2956" s="7" t="n">
        <v>0</v>
      </c>
      <c r="F2956" s="7" t="n">
        <v>1045220557</v>
      </c>
    </row>
    <row r="2957" spans="1:9">
      <c r="A2957" t="s">
        <v>4</v>
      </c>
      <c r="B2957" s="4" t="s">
        <v>5</v>
      </c>
      <c r="C2957" s="4" t="s">
        <v>14</v>
      </c>
      <c r="D2957" s="4" t="s">
        <v>20</v>
      </c>
      <c r="E2957" s="4" t="s">
        <v>10</v>
      </c>
      <c r="F2957" s="4" t="s">
        <v>14</v>
      </c>
    </row>
    <row r="2958" spans="1:9">
      <c r="A2958" t="n">
        <v>23190</v>
      </c>
      <c r="B2958" s="13" t="n">
        <v>49</v>
      </c>
      <c r="C2958" s="7" t="n">
        <v>3</v>
      </c>
      <c r="D2958" s="7" t="n">
        <v>0.699999988079071</v>
      </c>
      <c r="E2958" s="7" t="n">
        <v>500</v>
      </c>
      <c r="F2958" s="7" t="n">
        <v>0</v>
      </c>
    </row>
    <row r="2959" spans="1:9">
      <c r="A2959" t="s">
        <v>4</v>
      </c>
      <c r="B2959" s="4" t="s">
        <v>5</v>
      </c>
      <c r="C2959" s="4" t="s">
        <v>14</v>
      </c>
      <c r="D2959" s="4" t="s">
        <v>10</v>
      </c>
      <c r="E2959" s="4" t="s">
        <v>9</v>
      </c>
      <c r="F2959" s="4" t="s">
        <v>10</v>
      </c>
    </row>
    <row r="2960" spans="1:9">
      <c r="A2960" t="n">
        <v>23199</v>
      </c>
      <c r="B2960" s="14" t="n">
        <v>50</v>
      </c>
      <c r="C2960" s="7" t="n">
        <v>3</v>
      </c>
      <c r="D2960" s="7" t="n">
        <v>4515</v>
      </c>
      <c r="E2960" s="7" t="n">
        <v>1053609165</v>
      </c>
      <c r="F2960" s="7" t="n">
        <v>500</v>
      </c>
    </row>
    <row r="2961" spans="1:8">
      <c r="A2961" t="s">
        <v>4</v>
      </c>
      <c r="B2961" s="4" t="s">
        <v>5</v>
      </c>
      <c r="C2961" s="4" t="s">
        <v>14</v>
      </c>
      <c r="D2961" s="4" t="s">
        <v>10</v>
      </c>
      <c r="E2961" s="4" t="s">
        <v>20</v>
      </c>
    </row>
    <row r="2962" spans="1:8">
      <c r="A2962" t="n">
        <v>23209</v>
      </c>
      <c r="B2962" s="28" t="n">
        <v>58</v>
      </c>
      <c r="C2962" s="7" t="n">
        <v>101</v>
      </c>
      <c r="D2962" s="7" t="n">
        <v>300</v>
      </c>
      <c r="E2962" s="7" t="n">
        <v>1</v>
      </c>
    </row>
    <row r="2963" spans="1:8">
      <c r="A2963" t="s">
        <v>4</v>
      </c>
      <c r="B2963" s="4" t="s">
        <v>5</v>
      </c>
      <c r="C2963" s="4" t="s">
        <v>14</v>
      </c>
      <c r="D2963" s="4" t="s">
        <v>10</v>
      </c>
    </row>
    <row r="2964" spans="1:8">
      <c r="A2964" t="n">
        <v>23217</v>
      </c>
      <c r="B2964" s="28" t="n">
        <v>58</v>
      </c>
      <c r="C2964" s="7" t="n">
        <v>254</v>
      </c>
      <c r="D2964" s="7" t="n">
        <v>0</v>
      </c>
    </row>
    <row r="2965" spans="1:8">
      <c r="A2965" t="s">
        <v>4</v>
      </c>
      <c r="B2965" s="4" t="s">
        <v>5</v>
      </c>
      <c r="C2965" s="4" t="s">
        <v>14</v>
      </c>
      <c r="D2965" s="4" t="s">
        <v>14</v>
      </c>
      <c r="E2965" s="4" t="s">
        <v>20</v>
      </c>
      <c r="F2965" s="4" t="s">
        <v>20</v>
      </c>
      <c r="G2965" s="4" t="s">
        <v>20</v>
      </c>
      <c r="H2965" s="4" t="s">
        <v>10</v>
      </c>
    </row>
    <row r="2966" spans="1:8">
      <c r="A2966" t="n">
        <v>23221</v>
      </c>
      <c r="B2966" s="32" t="n">
        <v>45</v>
      </c>
      <c r="C2966" s="7" t="n">
        <v>2</v>
      </c>
      <c r="D2966" s="7" t="n">
        <v>3</v>
      </c>
      <c r="E2966" s="7" t="n">
        <v>-0.550000011920929</v>
      </c>
      <c r="F2966" s="7" t="n">
        <v>-2.84999990463257</v>
      </c>
      <c r="G2966" s="7" t="n">
        <v>-187.589996337891</v>
      </c>
      <c r="H2966" s="7" t="n">
        <v>0</v>
      </c>
    </row>
    <row r="2967" spans="1:8">
      <c r="A2967" t="s">
        <v>4</v>
      </c>
      <c r="B2967" s="4" t="s">
        <v>5</v>
      </c>
      <c r="C2967" s="4" t="s">
        <v>14</v>
      </c>
      <c r="D2967" s="4" t="s">
        <v>14</v>
      </c>
      <c r="E2967" s="4" t="s">
        <v>20</v>
      </c>
      <c r="F2967" s="4" t="s">
        <v>20</v>
      </c>
      <c r="G2967" s="4" t="s">
        <v>20</v>
      </c>
      <c r="H2967" s="4" t="s">
        <v>10</v>
      </c>
      <c r="I2967" s="4" t="s">
        <v>14</v>
      </c>
    </row>
    <row r="2968" spans="1:8">
      <c r="A2968" t="n">
        <v>23238</v>
      </c>
      <c r="B2968" s="32" t="n">
        <v>45</v>
      </c>
      <c r="C2968" s="7" t="n">
        <v>4</v>
      </c>
      <c r="D2968" s="7" t="n">
        <v>3</v>
      </c>
      <c r="E2968" s="7" t="n">
        <v>354.190002441406</v>
      </c>
      <c r="F2968" s="7" t="n">
        <v>194.669998168945</v>
      </c>
      <c r="G2968" s="7" t="n">
        <v>350</v>
      </c>
      <c r="H2968" s="7" t="n">
        <v>0</v>
      </c>
      <c r="I2968" s="7" t="n">
        <v>1</v>
      </c>
    </row>
    <row r="2969" spans="1:8">
      <c r="A2969" t="s">
        <v>4</v>
      </c>
      <c r="B2969" s="4" t="s">
        <v>5</v>
      </c>
      <c r="C2969" s="4" t="s">
        <v>14</v>
      </c>
      <c r="D2969" s="4" t="s">
        <v>14</v>
      </c>
      <c r="E2969" s="4" t="s">
        <v>20</v>
      </c>
      <c r="F2969" s="4" t="s">
        <v>10</v>
      </c>
    </row>
    <row r="2970" spans="1:8">
      <c r="A2970" t="n">
        <v>23256</v>
      </c>
      <c r="B2970" s="32" t="n">
        <v>45</v>
      </c>
      <c r="C2970" s="7" t="n">
        <v>5</v>
      </c>
      <c r="D2970" s="7" t="n">
        <v>3</v>
      </c>
      <c r="E2970" s="7" t="n">
        <v>5</v>
      </c>
      <c r="F2970" s="7" t="n">
        <v>0</v>
      </c>
    </row>
    <row r="2971" spans="1:8">
      <c r="A2971" t="s">
        <v>4</v>
      </c>
      <c r="B2971" s="4" t="s">
        <v>5</v>
      </c>
      <c r="C2971" s="4" t="s">
        <v>14</v>
      </c>
      <c r="D2971" s="4" t="s">
        <v>14</v>
      </c>
      <c r="E2971" s="4" t="s">
        <v>20</v>
      </c>
      <c r="F2971" s="4" t="s">
        <v>10</v>
      </c>
    </row>
    <row r="2972" spans="1:8">
      <c r="A2972" t="n">
        <v>23265</v>
      </c>
      <c r="B2972" s="32" t="n">
        <v>45</v>
      </c>
      <c r="C2972" s="7" t="n">
        <v>11</v>
      </c>
      <c r="D2972" s="7" t="n">
        <v>3</v>
      </c>
      <c r="E2972" s="7" t="n">
        <v>30</v>
      </c>
      <c r="F2972" s="7" t="n">
        <v>0</v>
      </c>
    </row>
    <row r="2973" spans="1:8">
      <c r="A2973" t="s">
        <v>4</v>
      </c>
      <c r="B2973" s="4" t="s">
        <v>5</v>
      </c>
      <c r="C2973" s="4" t="s">
        <v>14</v>
      </c>
      <c r="D2973" s="4" t="s">
        <v>14</v>
      </c>
      <c r="E2973" s="4" t="s">
        <v>20</v>
      </c>
      <c r="F2973" s="4" t="s">
        <v>20</v>
      </c>
      <c r="G2973" s="4" t="s">
        <v>20</v>
      </c>
      <c r="H2973" s="4" t="s">
        <v>10</v>
      </c>
      <c r="I2973" s="4" t="s">
        <v>14</v>
      </c>
    </row>
    <row r="2974" spans="1:8">
      <c r="A2974" t="n">
        <v>23274</v>
      </c>
      <c r="B2974" s="32" t="n">
        <v>45</v>
      </c>
      <c r="C2974" s="7" t="n">
        <v>4</v>
      </c>
      <c r="D2974" s="7" t="n">
        <v>3</v>
      </c>
      <c r="E2974" s="7" t="n">
        <v>354.190002441406</v>
      </c>
      <c r="F2974" s="7" t="n">
        <v>190.509994506836</v>
      </c>
      <c r="G2974" s="7" t="n">
        <v>350</v>
      </c>
      <c r="H2974" s="7" t="n">
        <v>10000</v>
      </c>
      <c r="I2974" s="7" t="n">
        <v>1</v>
      </c>
    </row>
    <row r="2975" spans="1:8">
      <c r="A2975" t="s">
        <v>4</v>
      </c>
      <c r="B2975" s="4" t="s">
        <v>5</v>
      </c>
      <c r="C2975" s="4" t="s">
        <v>14</v>
      </c>
      <c r="D2975" s="4" t="s">
        <v>14</v>
      </c>
      <c r="E2975" s="4" t="s">
        <v>20</v>
      </c>
      <c r="F2975" s="4" t="s">
        <v>10</v>
      </c>
    </row>
    <row r="2976" spans="1:8">
      <c r="A2976" t="n">
        <v>23292</v>
      </c>
      <c r="B2976" s="32" t="n">
        <v>45</v>
      </c>
      <c r="C2976" s="7" t="n">
        <v>5</v>
      </c>
      <c r="D2976" s="7" t="n">
        <v>3</v>
      </c>
      <c r="E2976" s="7" t="n">
        <v>6.09999990463257</v>
      </c>
      <c r="F2976" s="7" t="n">
        <v>10000</v>
      </c>
    </row>
    <row r="2977" spans="1:9">
      <c r="A2977" t="s">
        <v>4</v>
      </c>
      <c r="B2977" s="4" t="s">
        <v>5</v>
      </c>
      <c r="C2977" s="4" t="s">
        <v>14</v>
      </c>
      <c r="D2977" s="4" t="s">
        <v>14</v>
      </c>
      <c r="E2977" s="4" t="s">
        <v>20</v>
      </c>
      <c r="F2977" s="4" t="s">
        <v>10</v>
      </c>
    </row>
    <row r="2978" spans="1:9">
      <c r="A2978" t="n">
        <v>23301</v>
      </c>
      <c r="B2978" s="32" t="n">
        <v>45</v>
      </c>
      <c r="C2978" s="7" t="n">
        <v>11</v>
      </c>
      <c r="D2978" s="7" t="n">
        <v>3</v>
      </c>
      <c r="E2978" s="7" t="n">
        <v>17.3999996185303</v>
      </c>
      <c r="F2978" s="7" t="n">
        <v>10000</v>
      </c>
    </row>
    <row r="2979" spans="1:9">
      <c r="A2979" t="s">
        <v>4</v>
      </c>
      <c r="B2979" s="4" t="s">
        <v>5</v>
      </c>
      <c r="C2979" s="4" t="s">
        <v>14</v>
      </c>
      <c r="D2979" s="4" t="s">
        <v>10</v>
      </c>
      <c r="E2979" s="4" t="s">
        <v>6</v>
      </c>
      <c r="F2979" s="4" t="s">
        <v>6</v>
      </c>
      <c r="G2979" s="4" t="s">
        <v>6</v>
      </c>
      <c r="H2979" s="4" t="s">
        <v>6</v>
      </c>
    </row>
    <row r="2980" spans="1:9">
      <c r="A2980" t="n">
        <v>23310</v>
      </c>
      <c r="B2980" s="47" t="n">
        <v>51</v>
      </c>
      <c r="C2980" s="7" t="n">
        <v>3</v>
      </c>
      <c r="D2980" s="7" t="n">
        <v>61440</v>
      </c>
      <c r="E2980" s="7" t="s">
        <v>126</v>
      </c>
      <c r="F2980" s="7" t="s">
        <v>127</v>
      </c>
      <c r="G2980" s="7" t="s">
        <v>114</v>
      </c>
      <c r="H2980" s="7" t="s">
        <v>115</v>
      </c>
    </row>
    <row r="2981" spans="1:9">
      <c r="A2981" t="s">
        <v>4</v>
      </c>
      <c r="B2981" s="4" t="s">
        <v>5</v>
      </c>
      <c r="C2981" s="4" t="s">
        <v>14</v>
      </c>
      <c r="D2981" s="4" t="s">
        <v>10</v>
      </c>
      <c r="E2981" s="4" t="s">
        <v>6</v>
      </c>
      <c r="F2981" s="4" t="s">
        <v>6</v>
      </c>
      <c r="G2981" s="4" t="s">
        <v>6</v>
      </c>
      <c r="H2981" s="4" t="s">
        <v>6</v>
      </c>
    </row>
    <row r="2982" spans="1:9">
      <c r="A2982" t="n">
        <v>23323</v>
      </c>
      <c r="B2982" s="47" t="n">
        <v>51</v>
      </c>
      <c r="C2982" s="7" t="n">
        <v>3</v>
      </c>
      <c r="D2982" s="7" t="n">
        <v>61441</v>
      </c>
      <c r="E2982" s="7" t="s">
        <v>126</v>
      </c>
      <c r="F2982" s="7" t="s">
        <v>127</v>
      </c>
      <c r="G2982" s="7" t="s">
        <v>114</v>
      </c>
      <c r="H2982" s="7" t="s">
        <v>115</v>
      </c>
    </row>
    <row r="2983" spans="1:9">
      <c r="A2983" t="s">
        <v>4</v>
      </c>
      <c r="B2983" s="4" t="s">
        <v>5</v>
      </c>
      <c r="C2983" s="4" t="s">
        <v>14</v>
      </c>
      <c r="D2983" s="4" t="s">
        <v>10</v>
      </c>
      <c r="E2983" s="4" t="s">
        <v>6</v>
      </c>
      <c r="F2983" s="4" t="s">
        <v>6</v>
      </c>
      <c r="G2983" s="4" t="s">
        <v>6</v>
      </c>
      <c r="H2983" s="4" t="s">
        <v>6</v>
      </c>
    </row>
    <row r="2984" spans="1:9">
      <c r="A2984" t="n">
        <v>23336</v>
      </c>
      <c r="B2984" s="47" t="n">
        <v>51</v>
      </c>
      <c r="C2984" s="7" t="n">
        <v>3</v>
      </c>
      <c r="D2984" s="7" t="n">
        <v>61442</v>
      </c>
      <c r="E2984" s="7" t="s">
        <v>126</v>
      </c>
      <c r="F2984" s="7" t="s">
        <v>127</v>
      </c>
      <c r="G2984" s="7" t="s">
        <v>114</v>
      </c>
      <c r="H2984" s="7" t="s">
        <v>115</v>
      </c>
    </row>
    <row r="2985" spans="1:9">
      <c r="A2985" t="s">
        <v>4</v>
      </c>
      <c r="B2985" s="4" t="s">
        <v>5</v>
      </c>
      <c r="C2985" s="4" t="s">
        <v>14</v>
      </c>
      <c r="D2985" s="4" t="s">
        <v>10</v>
      </c>
      <c r="E2985" s="4" t="s">
        <v>6</v>
      </c>
      <c r="F2985" s="4" t="s">
        <v>6</v>
      </c>
      <c r="G2985" s="4" t="s">
        <v>6</v>
      </c>
      <c r="H2985" s="4" t="s">
        <v>6</v>
      </c>
    </row>
    <row r="2986" spans="1:9">
      <c r="A2986" t="n">
        <v>23349</v>
      </c>
      <c r="B2986" s="47" t="n">
        <v>51</v>
      </c>
      <c r="C2986" s="7" t="n">
        <v>3</v>
      </c>
      <c r="D2986" s="7" t="n">
        <v>61443</v>
      </c>
      <c r="E2986" s="7" t="s">
        <v>126</v>
      </c>
      <c r="F2986" s="7" t="s">
        <v>127</v>
      </c>
      <c r="G2986" s="7" t="s">
        <v>114</v>
      </c>
      <c r="H2986" s="7" t="s">
        <v>115</v>
      </c>
    </row>
    <row r="2987" spans="1:9">
      <c r="A2987" t="s">
        <v>4</v>
      </c>
      <c r="B2987" s="4" t="s">
        <v>5</v>
      </c>
      <c r="C2987" s="4" t="s">
        <v>14</v>
      </c>
      <c r="D2987" s="4" t="s">
        <v>10</v>
      </c>
      <c r="E2987" s="4" t="s">
        <v>6</v>
      </c>
      <c r="F2987" s="4" t="s">
        <v>6</v>
      </c>
      <c r="G2987" s="4" t="s">
        <v>6</v>
      </c>
      <c r="H2987" s="4" t="s">
        <v>6</v>
      </c>
    </row>
    <row r="2988" spans="1:9">
      <c r="A2988" t="n">
        <v>23362</v>
      </c>
      <c r="B2988" s="47" t="n">
        <v>51</v>
      </c>
      <c r="C2988" s="7" t="n">
        <v>3</v>
      </c>
      <c r="D2988" s="7" t="n">
        <v>61444</v>
      </c>
      <c r="E2988" s="7" t="s">
        <v>126</v>
      </c>
      <c r="F2988" s="7" t="s">
        <v>127</v>
      </c>
      <c r="G2988" s="7" t="s">
        <v>114</v>
      </c>
      <c r="H2988" s="7" t="s">
        <v>115</v>
      </c>
    </row>
    <row r="2989" spans="1:9">
      <c r="A2989" t="s">
        <v>4</v>
      </c>
      <c r="B2989" s="4" t="s">
        <v>5</v>
      </c>
      <c r="C2989" s="4" t="s">
        <v>14</v>
      </c>
      <c r="D2989" s="4" t="s">
        <v>10</v>
      </c>
      <c r="E2989" s="4" t="s">
        <v>6</v>
      </c>
      <c r="F2989" s="4" t="s">
        <v>6</v>
      </c>
      <c r="G2989" s="4" t="s">
        <v>6</v>
      </c>
      <c r="H2989" s="4" t="s">
        <v>6</v>
      </c>
    </row>
    <row r="2990" spans="1:9">
      <c r="A2990" t="n">
        <v>23375</v>
      </c>
      <c r="B2990" s="47" t="n">
        <v>51</v>
      </c>
      <c r="C2990" s="7" t="n">
        <v>3</v>
      </c>
      <c r="D2990" s="7" t="n">
        <v>61445</v>
      </c>
      <c r="E2990" s="7" t="s">
        <v>126</v>
      </c>
      <c r="F2990" s="7" t="s">
        <v>127</v>
      </c>
      <c r="G2990" s="7" t="s">
        <v>114</v>
      </c>
      <c r="H2990" s="7" t="s">
        <v>115</v>
      </c>
    </row>
    <row r="2991" spans="1:9">
      <c r="A2991" t="s">
        <v>4</v>
      </c>
      <c r="B2991" s="4" t="s">
        <v>5</v>
      </c>
      <c r="C2991" s="4" t="s">
        <v>14</v>
      </c>
      <c r="D2991" s="4" t="s">
        <v>10</v>
      </c>
      <c r="E2991" s="4" t="s">
        <v>6</v>
      </c>
      <c r="F2991" s="4" t="s">
        <v>6</v>
      </c>
      <c r="G2991" s="4" t="s">
        <v>6</v>
      </c>
      <c r="H2991" s="4" t="s">
        <v>6</v>
      </c>
    </row>
    <row r="2992" spans="1:9">
      <c r="A2992" t="n">
        <v>23388</v>
      </c>
      <c r="B2992" s="47" t="n">
        <v>51</v>
      </c>
      <c r="C2992" s="7" t="n">
        <v>3</v>
      </c>
      <c r="D2992" s="7" t="n">
        <v>61446</v>
      </c>
      <c r="E2992" s="7" t="s">
        <v>126</v>
      </c>
      <c r="F2992" s="7" t="s">
        <v>127</v>
      </c>
      <c r="G2992" s="7" t="s">
        <v>114</v>
      </c>
      <c r="H2992" s="7" t="s">
        <v>115</v>
      </c>
    </row>
    <row r="2993" spans="1:8">
      <c r="A2993" t="s">
        <v>4</v>
      </c>
      <c r="B2993" s="4" t="s">
        <v>5</v>
      </c>
      <c r="C2993" s="4" t="s">
        <v>14</v>
      </c>
      <c r="D2993" s="4" t="s">
        <v>10</v>
      </c>
      <c r="E2993" s="4" t="s">
        <v>6</v>
      </c>
      <c r="F2993" s="4" t="s">
        <v>6</v>
      </c>
      <c r="G2993" s="4" t="s">
        <v>6</v>
      </c>
      <c r="H2993" s="4" t="s">
        <v>6</v>
      </c>
    </row>
    <row r="2994" spans="1:8">
      <c r="A2994" t="n">
        <v>23401</v>
      </c>
      <c r="B2994" s="47" t="n">
        <v>51</v>
      </c>
      <c r="C2994" s="7" t="n">
        <v>3</v>
      </c>
      <c r="D2994" s="7" t="n">
        <v>7032</v>
      </c>
      <c r="E2994" s="7" t="s">
        <v>126</v>
      </c>
      <c r="F2994" s="7" t="s">
        <v>127</v>
      </c>
      <c r="G2994" s="7" t="s">
        <v>114</v>
      </c>
      <c r="H2994" s="7" t="s">
        <v>115</v>
      </c>
    </row>
    <row r="2995" spans="1:8">
      <c r="A2995" t="s">
        <v>4</v>
      </c>
      <c r="B2995" s="4" t="s">
        <v>5</v>
      </c>
      <c r="C2995" s="4" t="s">
        <v>14</v>
      </c>
      <c r="D2995" s="4" t="s">
        <v>10</v>
      </c>
    </row>
    <row r="2996" spans="1:8">
      <c r="A2996" t="n">
        <v>23414</v>
      </c>
      <c r="B2996" s="28" t="n">
        <v>58</v>
      </c>
      <c r="C2996" s="7" t="n">
        <v>255</v>
      </c>
      <c r="D2996" s="7" t="n">
        <v>0</v>
      </c>
    </row>
    <row r="2997" spans="1:8">
      <c r="A2997" t="s">
        <v>4</v>
      </c>
      <c r="B2997" s="4" t="s">
        <v>5</v>
      </c>
      <c r="C2997" s="4" t="s">
        <v>14</v>
      </c>
      <c r="D2997" s="41" t="s">
        <v>92</v>
      </c>
      <c r="E2997" s="4" t="s">
        <v>5</v>
      </c>
      <c r="F2997" s="4" t="s">
        <v>14</v>
      </c>
      <c r="G2997" s="4" t="s">
        <v>10</v>
      </c>
      <c r="H2997" s="41" t="s">
        <v>93</v>
      </c>
      <c r="I2997" s="4" t="s">
        <v>14</v>
      </c>
      <c r="J2997" s="4" t="s">
        <v>21</v>
      </c>
    </row>
    <row r="2998" spans="1:8">
      <c r="A2998" t="n">
        <v>23418</v>
      </c>
      <c r="B2998" s="11" t="n">
        <v>5</v>
      </c>
      <c r="C2998" s="7" t="n">
        <v>28</v>
      </c>
      <c r="D2998" s="41" t="s">
        <v>3</v>
      </c>
      <c r="E2998" s="31" t="n">
        <v>64</v>
      </c>
      <c r="F2998" s="7" t="n">
        <v>5</v>
      </c>
      <c r="G2998" s="7" t="n">
        <v>1</v>
      </c>
      <c r="H2998" s="41" t="s">
        <v>3</v>
      </c>
      <c r="I2998" s="7" t="n">
        <v>1</v>
      </c>
      <c r="J2998" s="12" t="n">
        <f t="normal" ca="1">A3010</f>
        <v>0</v>
      </c>
    </row>
    <row r="2999" spans="1:8">
      <c r="A2999" t="s">
        <v>4</v>
      </c>
      <c r="B2999" s="4" t="s">
        <v>5</v>
      </c>
      <c r="C2999" s="4" t="s">
        <v>14</v>
      </c>
      <c r="D2999" s="4" t="s">
        <v>10</v>
      </c>
      <c r="E2999" s="4" t="s">
        <v>6</v>
      </c>
    </row>
    <row r="3000" spans="1:8">
      <c r="A3000" t="n">
        <v>23429</v>
      </c>
      <c r="B3000" s="47" t="n">
        <v>51</v>
      </c>
      <c r="C3000" s="7" t="n">
        <v>4</v>
      </c>
      <c r="D3000" s="7" t="n">
        <v>1</v>
      </c>
      <c r="E3000" s="7" t="s">
        <v>320</v>
      </c>
    </row>
    <row r="3001" spans="1:8">
      <c r="A3001" t="s">
        <v>4</v>
      </c>
      <c r="B3001" s="4" t="s">
        <v>5</v>
      </c>
      <c r="C3001" s="4" t="s">
        <v>10</v>
      </c>
    </row>
    <row r="3002" spans="1:8">
      <c r="A3002" t="n">
        <v>23442</v>
      </c>
      <c r="B3002" s="26" t="n">
        <v>16</v>
      </c>
      <c r="C3002" s="7" t="n">
        <v>0</v>
      </c>
    </row>
    <row r="3003" spans="1:8">
      <c r="A3003" t="s">
        <v>4</v>
      </c>
      <c r="B3003" s="4" t="s">
        <v>5</v>
      </c>
      <c r="C3003" s="4" t="s">
        <v>10</v>
      </c>
      <c r="D3003" s="4" t="s">
        <v>14</v>
      </c>
      <c r="E3003" s="4" t="s">
        <v>9</v>
      </c>
      <c r="F3003" s="4" t="s">
        <v>117</v>
      </c>
      <c r="G3003" s="4" t="s">
        <v>14</v>
      </c>
      <c r="H3003" s="4" t="s">
        <v>14</v>
      </c>
    </row>
    <row r="3004" spans="1:8">
      <c r="A3004" t="n">
        <v>23445</v>
      </c>
      <c r="B3004" s="51" t="n">
        <v>26</v>
      </c>
      <c r="C3004" s="7" t="n">
        <v>1</v>
      </c>
      <c r="D3004" s="7" t="n">
        <v>17</v>
      </c>
      <c r="E3004" s="7" t="n">
        <v>1456</v>
      </c>
      <c r="F3004" s="7" t="s">
        <v>321</v>
      </c>
      <c r="G3004" s="7" t="n">
        <v>2</v>
      </c>
      <c r="H3004" s="7" t="n">
        <v>0</v>
      </c>
    </row>
    <row r="3005" spans="1:8">
      <c r="A3005" t="s">
        <v>4</v>
      </c>
      <c r="B3005" s="4" t="s">
        <v>5</v>
      </c>
    </row>
    <row r="3006" spans="1:8">
      <c r="A3006" t="n">
        <v>23484</v>
      </c>
      <c r="B3006" s="52" t="n">
        <v>28</v>
      </c>
    </row>
    <row r="3007" spans="1:8">
      <c r="A3007" t="s">
        <v>4</v>
      </c>
      <c r="B3007" s="4" t="s">
        <v>5</v>
      </c>
      <c r="C3007" s="4" t="s">
        <v>10</v>
      </c>
      <c r="D3007" s="4" t="s">
        <v>14</v>
      </c>
    </row>
    <row r="3008" spans="1:8">
      <c r="A3008" t="n">
        <v>23485</v>
      </c>
      <c r="B3008" s="53" t="n">
        <v>89</v>
      </c>
      <c r="C3008" s="7" t="n">
        <v>65533</v>
      </c>
      <c r="D3008" s="7" t="n">
        <v>1</v>
      </c>
    </row>
    <row r="3009" spans="1:10">
      <c r="A3009" t="s">
        <v>4</v>
      </c>
      <c r="B3009" s="4" t="s">
        <v>5</v>
      </c>
      <c r="C3009" s="4" t="s">
        <v>14</v>
      </c>
      <c r="D3009" s="41" t="s">
        <v>92</v>
      </c>
      <c r="E3009" s="4" t="s">
        <v>5</v>
      </c>
      <c r="F3009" s="4" t="s">
        <v>14</v>
      </c>
      <c r="G3009" s="4" t="s">
        <v>10</v>
      </c>
      <c r="H3009" s="41" t="s">
        <v>93</v>
      </c>
      <c r="I3009" s="4" t="s">
        <v>14</v>
      </c>
      <c r="J3009" s="4" t="s">
        <v>21</v>
      </c>
    </row>
    <row r="3010" spans="1:10">
      <c r="A3010" t="n">
        <v>23489</v>
      </c>
      <c r="B3010" s="11" t="n">
        <v>5</v>
      </c>
      <c r="C3010" s="7" t="n">
        <v>28</v>
      </c>
      <c r="D3010" s="41" t="s">
        <v>3</v>
      </c>
      <c r="E3010" s="31" t="n">
        <v>64</v>
      </c>
      <c r="F3010" s="7" t="n">
        <v>5</v>
      </c>
      <c r="G3010" s="7" t="n">
        <v>4</v>
      </c>
      <c r="H3010" s="41" t="s">
        <v>3</v>
      </c>
      <c r="I3010" s="7" t="n">
        <v>1</v>
      </c>
      <c r="J3010" s="12" t="n">
        <f t="normal" ca="1">A3022</f>
        <v>0</v>
      </c>
    </row>
    <row r="3011" spans="1:10">
      <c r="A3011" t="s">
        <v>4</v>
      </c>
      <c r="B3011" s="4" t="s">
        <v>5</v>
      </c>
      <c r="C3011" s="4" t="s">
        <v>14</v>
      </c>
      <c r="D3011" s="4" t="s">
        <v>10</v>
      </c>
      <c r="E3011" s="4" t="s">
        <v>6</v>
      </c>
    </row>
    <row r="3012" spans="1:10">
      <c r="A3012" t="n">
        <v>23500</v>
      </c>
      <c r="B3012" s="47" t="n">
        <v>51</v>
      </c>
      <c r="C3012" s="7" t="n">
        <v>4</v>
      </c>
      <c r="D3012" s="7" t="n">
        <v>4</v>
      </c>
      <c r="E3012" s="7" t="s">
        <v>164</v>
      </c>
    </row>
    <row r="3013" spans="1:10">
      <c r="A3013" t="s">
        <v>4</v>
      </c>
      <c r="B3013" s="4" t="s">
        <v>5</v>
      </c>
      <c r="C3013" s="4" t="s">
        <v>10</v>
      </c>
    </row>
    <row r="3014" spans="1:10">
      <c r="A3014" t="n">
        <v>23513</v>
      </c>
      <c r="B3014" s="26" t="n">
        <v>16</v>
      </c>
      <c r="C3014" s="7" t="n">
        <v>0</v>
      </c>
    </row>
    <row r="3015" spans="1:10">
      <c r="A3015" t="s">
        <v>4</v>
      </c>
      <c r="B3015" s="4" t="s">
        <v>5</v>
      </c>
      <c r="C3015" s="4" t="s">
        <v>10</v>
      </c>
      <c r="D3015" s="4" t="s">
        <v>14</v>
      </c>
      <c r="E3015" s="4" t="s">
        <v>9</v>
      </c>
      <c r="F3015" s="4" t="s">
        <v>117</v>
      </c>
      <c r="G3015" s="4" t="s">
        <v>14</v>
      </c>
      <c r="H3015" s="4" t="s">
        <v>14</v>
      </c>
    </row>
    <row r="3016" spans="1:10">
      <c r="A3016" t="n">
        <v>23516</v>
      </c>
      <c r="B3016" s="51" t="n">
        <v>26</v>
      </c>
      <c r="C3016" s="7" t="n">
        <v>4</v>
      </c>
      <c r="D3016" s="7" t="n">
        <v>17</v>
      </c>
      <c r="E3016" s="7" t="n">
        <v>7451</v>
      </c>
      <c r="F3016" s="7" t="s">
        <v>322</v>
      </c>
      <c r="G3016" s="7" t="n">
        <v>2</v>
      </c>
      <c r="H3016" s="7" t="n">
        <v>0</v>
      </c>
    </row>
    <row r="3017" spans="1:10">
      <c r="A3017" t="s">
        <v>4</v>
      </c>
      <c r="B3017" s="4" t="s">
        <v>5</v>
      </c>
    </row>
    <row r="3018" spans="1:10">
      <c r="A3018" t="n">
        <v>23572</v>
      </c>
      <c r="B3018" s="52" t="n">
        <v>28</v>
      </c>
    </row>
    <row r="3019" spans="1:10">
      <c r="A3019" t="s">
        <v>4</v>
      </c>
      <c r="B3019" s="4" t="s">
        <v>5</v>
      </c>
      <c r="C3019" s="4" t="s">
        <v>10</v>
      </c>
      <c r="D3019" s="4" t="s">
        <v>14</v>
      </c>
    </row>
    <row r="3020" spans="1:10">
      <c r="A3020" t="n">
        <v>23573</v>
      </c>
      <c r="B3020" s="53" t="n">
        <v>89</v>
      </c>
      <c r="C3020" s="7" t="n">
        <v>65533</v>
      </c>
      <c r="D3020" s="7" t="n">
        <v>1</v>
      </c>
    </row>
    <row r="3021" spans="1:10">
      <c r="A3021" t="s">
        <v>4</v>
      </c>
      <c r="B3021" s="4" t="s">
        <v>5</v>
      </c>
      <c r="C3021" s="4" t="s">
        <v>14</v>
      </c>
      <c r="D3021" s="41" t="s">
        <v>92</v>
      </c>
      <c r="E3021" s="4" t="s">
        <v>5</v>
      </c>
      <c r="F3021" s="4" t="s">
        <v>14</v>
      </c>
      <c r="G3021" s="4" t="s">
        <v>10</v>
      </c>
      <c r="H3021" s="41" t="s">
        <v>93</v>
      </c>
      <c r="I3021" s="4" t="s">
        <v>14</v>
      </c>
      <c r="J3021" s="4" t="s">
        <v>21</v>
      </c>
    </row>
    <row r="3022" spans="1:10">
      <c r="A3022" t="n">
        <v>23577</v>
      </c>
      <c r="B3022" s="11" t="n">
        <v>5</v>
      </c>
      <c r="C3022" s="7" t="n">
        <v>28</v>
      </c>
      <c r="D3022" s="41" t="s">
        <v>3</v>
      </c>
      <c r="E3022" s="31" t="n">
        <v>64</v>
      </c>
      <c r="F3022" s="7" t="n">
        <v>5</v>
      </c>
      <c r="G3022" s="7" t="n">
        <v>9</v>
      </c>
      <c r="H3022" s="41" t="s">
        <v>3</v>
      </c>
      <c r="I3022" s="7" t="n">
        <v>1</v>
      </c>
      <c r="J3022" s="12" t="n">
        <f t="normal" ca="1">A3034</f>
        <v>0</v>
      </c>
    </row>
    <row r="3023" spans="1:10">
      <c r="A3023" t="s">
        <v>4</v>
      </c>
      <c r="B3023" s="4" t="s">
        <v>5</v>
      </c>
      <c r="C3023" s="4" t="s">
        <v>14</v>
      </c>
      <c r="D3023" s="4" t="s">
        <v>10</v>
      </c>
      <c r="E3023" s="4" t="s">
        <v>6</v>
      </c>
    </row>
    <row r="3024" spans="1:10">
      <c r="A3024" t="n">
        <v>23588</v>
      </c>
      <c r="B3024" s="47" t="n">
        <v>51</v>
      </c>
      <c r="C3024" s="7" t="n">
        <v>4</v>
      </c>
      <c r="D3024" s="7" t="n">
        <v>9</v>
      </c>
      <c r="E3024" s="7" t="s">
        <v>323</v>
      </c>
    </row>
    <row r="3025" spans="1:10">
      <c r="A3025" t="s">
        <v>4</v>
      </c>
      <c r="B3025" s="4" t="s">
        <v>5</v>
      </c>
      <c r="C3025" s="4" t="s">
        <v>10</v>
      </c>
    </row>
    <row r="3026" spans="1:10">
      <c r="A3026" t="n">
        <v>23603</v>
      </c>
      <c r="B3026" s="26" t="n">
        <v>16</v>
      </c>
      <c r="C3026" s="7" t="n">
        <v>0</v>
      </c>
    </row>
    <row r="3027" spans="1:10">
      <c r="A3027" t="s">
        <v>4</v>
      </c>
      <c r="B3027" s="4" t="s">
        <v>5</v>
      </c>
      <c r="C3027" s="4" t="s">
        <v>10</v>
      </c>
      <c r="D3027" s="4" t="s">
        <v>14</v>
      </c>
      <c r="E3027" s="4" t="s">
        <v>9</v>
      </c>
      <c r="F3027" s="4" t="s">
        <v>117</v>
      </c>
      <c r="G3027" s="4" t="s">
        <v>14</v>
      </c>
      <c r="H3027" s="4" t="s">
        <v>14</v>
      </c>
    </row>
    <row r="3028" spans="1:10">
      <c r="A3028" t="n">
        <v>23606</v>
      </c>
      <c r="B3028" s="51" t="n">
        <v>26</v>
      </c>
      <c r="C3028" s="7" t="n">
        <v>9</v>
      </c>
      <c r="D3028" s="7" t="n">
        <v>17</v>
      </c>
      <c r="E3028" s="7" t="n">
        <v>5406</v>
      </c>
      <c r="F3028" s="7" t="s">
        <v>324</v>
      </c>
      <c r="G3028" s="7" t="n">
        <v>2</v>
      </c>
      <c r="H3028" s="7" t="n">
        <v>0</v>
      </c>
    </row>
    <row r="3029" spans="1:10">
      <c r="A3029" t="s">
        <v>4</v>
      </c>
      <c r="B3029" s="4" t="s">
        <v>5</v>
      </c>
    </row>
    <row r="3030" spans="1:10">
      <c r="A3030" t="n">
        <v>23635</v>
      </c>
      <c r="B3030" s="52" t="n">
        <v>28</v>
      </c>
    </row>
    <row r="3031" spans="1:10">
      <c r="A3031" t="s">
        <v>4</v>
      </c>
      <c r="B3031" s="4" t="s">
        <v>5</v>
      </c>
      <c r="C3031" s="4" t="s">
        <v>10</v>
      </c>
      <c r="D3031" s="4" t="s">
        <v>14</v>
      </c>
    </row>
    <row r="3032" spans="1:10">
      <c r="A3032" t="n">
        <v>23636</v>
      </c>
      <c r="B3032" s="53" t="n">
        <v>89</v>
      </c>
      <c r="C3032" s="7" t="n">
        <v>65533</v>
      </c>
      <c r="D3032" s="7" t="n">
        <v>1</v>
      </c>
    </row>
    <row r="3033" spans="1:10">
      <c r="A3033" t="s">
        <v>4</v>
      </c>
      <c r="B3033" s="4" t="s">
        <v>5</v>
      </c>
      <c r="C3033" s="4" t="s">
        <v>14</v>
      </c>
      <c r="D3033" s="4" t="s">
        <v>10</v>
      </c>
      <c r="E3033" s="4" t="s">
        <v>6</v>
      </c>
    </row>
    <row r="3034" spans="1:10">
      <c r="A3034" t="n">
        <v>23640</v>
      </c>
      <c r="B3034" s="47" t="n">
        <v>51</v>
      </c>
      <c r="C3034" s="7" t="n">
        <v>4</v>
      </c>
      <c r="D3034" s="7" t="n">
        <v>0</v>
      </c>
      <c r="E3034" s="7" t="s">
        <v>172</v>
      </c>
    </row>
    <row r="3035" spans="1:10">
      <c r="A3035" t="s">
        <v>4</v>
      </c>
      <c r="B3035" s="4" t="s">
        <v>5</v>
      </c>
      <c r="C3035" s="4" t="s">
        <v>10</v>
      </c>
    </row>
    <row r="3036" spans="1:10">
      <c r="A3036" t="n">
        <v>23653</v>
      </c>
      <c r="B3036" s="26" t="n">
        <v>16</v>
      </c>
      <c r="C3036" s="7" t="n">
        <v>0</v>
      </c>
    </row>
    <row r="3037" spans="1:10">
      <c r="A3037" t="s">
        <v>4</v>
      </c>
      <c r="B3037" s="4" t="s">
        <v>5</v>
      </c>
      <c r="C3037" s="4" t="s">
        <v>10</v>
      </c>
      <c r="D3037" s="4" t="s">
        <v>14</v>
      </c>
      <c r="E3037" s="4" t="s">
        <v>9</v>
      </c>
      <c r="F3037" s="4" t="s">
        <v>117</v>
      </c>
      <c r="G3037" s="4" t="s">
        <v>14</v>
      </c>
      <c r="H3037" s="4" t="s">
        <v>14</v>
      </c>
    </row>
    <row r="3038" spans="1:10">
      <c r="A3038" t="n">
        <v>23656</v>
      </c>
      <c r="B3038" s="51" t="n">
        <v>26</v>
      </c>
      <c r="C3038" s="7" t="n">
        <v>0</v>
      </c>
      <c r="D3038" s="7" t="n">
        <v>17</v>
      </c>
      <c r="E3038" s="7" t="n">
        <v>53078</v>
      </c>
      <c r="F3038" s="7" t="s">
        <v>325</v>
      </c>
      <c r="G3038" s="7" t="n">
        <v>2</v>
      </c>
      <c r="H3038" s="7" t="n">
        <v>0</v>
      </c>
    </row>
    <row r="3039" spans="1:10">
      <c r="A3039" t="s">
        <v>4</v>
      </c>
      <c r="B3039" s="4" t="s">
        <v>5</v>
      </c>
    </row>
    <row r="3040" spans="1:10">
      <c r="A3040" t="n">
        <v>23710</v>
      </c>
      <c r="B3040" s="52" t="n">
        <v>28</v>
      </c>
    </row>
    <row r="3041" spans="1:8">
      <c r="A3041" t="s">
        <v>4</v>
      </c>
      <c r="B3041" s="4" t="s">
        <v>5</v>
      </c>
      <c r="C3041" s="4" t="s">
        <v>10</v>
      </c>
      <c r="D3041" s="4" t="s">
        <v>14</v>
      </c>
      <c r="E3041" s="4" t="s">
        <v>20</v>
      </c>
      <c r="F3041" s="4" t="s">
        <v>10</v>
      </c>
    </row>
    <row r="3042" spans="1:8">
      <c r="A3042" t="n">
        <v>23711</v>
      </c>
      <c r="B3042" s="54" t="n">
        <v>59</v>
      </c>
      <c r="C3042" s="7" t="n">
        <v>0</v>
      </c>
      <c r="D3042" s="7" t="n">
        <v>16</v>
      </c>
      <c r="E3042" s="7" t="n">
        <v>0.150000005960464</v>
      </c>
      <c r="F3042" s="7" t="n">
        <v>0</v>
      </c>
    </row>
    <row r="3043" spans="1:8">
      <c r="A3043" t="s">
        <v>4</v>
      </c>
      <c r="B3043" s="4" t="s">
        <v>5</v>
      </c>
      <c r="C3043" s="4" t="s">
        <v>10</v>
      </c>
    </row>
    <row r="3044" spans="1:8">
      <c r="A3044" t="n">
        <v>23721</v>
      </c>
      <c r="B3044" s="26" t="n">
        <v>16</v>
      </c>
      <c r="C3044" s="7" t="n">
        <v>1000</v>
      </c>
    </row>
    <row r="3045" spans="1:8">
      <c r="A3045" t="s">
        <v>4</v>
      </c>
      <c r="B3045" s="4" t="s">
        <v>5</v>
      </c>
      <c r="C3045" s="4" t="s">
        <v>10</v>
      </c>
      <c r="D3045" s="4" t="s">
        <v>14</v>
      </c>
      <c r="E3045" s="4" t="s">
        <v>6</v>
      </c>
      <c r="F3045" s="4" t="s">
        <v>20</v>
      </c>
      <c r="G3045" s="4" t="s">
        <v>20</v>
      </c>
      <c r="H3045" s="4" t="s">
        <v>20</v>
      </c>
    </row>
    <row r="3046" spans="1:8">
      <c r="A3046" t="n">
        <v>23724</v>
      </c>
      <c r="B3046" s="61" t="n">
        <v>48</v>
      </c>
      <c r="C3046" s="7" t="n">
        <v>1000</v>
      </c>
      <c r="D3046" s="7" t="n">
        <v>0</v>
      </c>
      <c r="E3046" s="7" t="s">
        <v>273</v>
      </c>
      <c r="F3046" s="7" t="n">
        <v>-1</v>
      </c>
      <c r="G3046" s="7" t="n">
        <v>0.5</v>
      </c>
      <c r="H3046" s="7" t="n">
        <v>0</v>
      </c>
    </row>
    <row r="3047" spans="1:8">
      <c r="A3047" t="s">
        <v>4</v>
      </c>
      <c r="B3047" s="4" t="s">
        <v>5</v>
      </c>
      <c r="C3047" s="4" t="s">
        <v>10</v>
      </c>
    </row>
    <row r="3048" spans="1:8">
      <c r="A3048" t="n">
        <v>23750</v>
      </c>
      <c r="B3048" s="26" t="n">
        <v>16</v>
      </c>
      <c r="C3048" s="7" t="n">
        <v>500</v>
      </c>
    </row>
    <row r="3049" spans="1:8">
      <c r="A3049" t="s">
        <v>4</v>
      </c>
      <c r="B3049" s="4" t="s">
        <v>5</v>
      </c>
      <c r="C3049" s="4" t="s">
        <v>14</v>
      </c>
      <c r="D3049" s="4" t="s">
        <v>14</v>
      </c>
      <c r="E3049" s="4" t="s">
        <v>20</v>
      </c>
      <c r="F3049" s="4" t="s">
        <v>20</v>
      </c>
      <c r="G3049" s="4" t="s">
        <v>20</v>
      </c>
      <c r="H3049" s="4" t="s">
        <v>10</v>
      </c>
    </row>
    <row r="3050" spans="1:8">
      <c r="A3050" t="n">
        <v>23753</v>
      </c>
      <c r="B3050" s="32" t="n">
        <v>45</v>
      </c>
      <c r="C3050" s="7" t="n">
        <v>2</v>
      </c>
      <c r="D3050" s="7" t="n">
        <v>3</v>
      </c>
      <c r="E3050" s="7" t="n">
        <v>0.0799999982118607</v>
      </c>
      <c r="F3050" s="7" t="n">
        <v>-2.53999996185303</v>
      </c>
      <c r="G3050" s="7" t="n">
        <v>-188.860000610352</v>
      </c>
      <c r="H3050" s="7" t="n">
        <v>0</v>
      </c>
    </row>
    <row r="3051" spans="1:8">
      <c r="A3051" t="s">
        <v>4</v>
      </c>
      <c r="B3051" s="4" t="s">
        <v>5</v>
      </c>
      <c r="C3051" s="4" t="s">
        <v>14</v>
      </c>
      <c r="D3051" s="4" t="s">
        <v>14</v>
      </c>
      <c r="E3051" s="4" t="s">
        <v>20</v>
      </c>
      <c r="F3051" s="4" t="s">
        <v>20</v>
      </c>
      <c r="G3051" s="4" t="s">
        <v>20</v>
      </c>
      <c r="H3051" s="4" t="s">
        <v>10</v>
      </c>
      <c r="I3051" s="4" t="s">
        <v>14</v>
      </c>
    </row>
    <row r="3052" spans="1:8">
      <c r="A3052" t="n">
        <v>23770</v>
      </c>
      <c r="B3052" s="32" t="n">
        <v>45</v>
      </c>
      <c r="C3052" s="7" t="n">
        <v>4</v>
      </c>
      <c r="D3052" s="7" t="n">
        <v>3</v>
      </c>
      <c r="E3052" s="7" t="n">
        <v>344.260009765625</v>
      </c>
      <c r="F3052" s="7" t="n">
        <v>0.349999994039536</v>
      </c>
      <c r="G3052" s="7" t="n">
        <v>346</v>
      </c>
      <c r="H3052" s="7" t="n">
        <v>0</v>
      </c>
      <c r="I3052" s="7" t="n">
        <v>1</v>
      </c>
    </row>
    <row r="3053" spans="1:8">
      <c r="A3053" t="s">
        <v>4</v>
      </c>
      <c r="B3053" s="4" t="s">
        <v>5</v>
      </c>
      <c r="C3053" s="4" t="s">
        <v>14</v>
      </c>
      <c r="D3053" s="4" t="s">
        <v>14</v>
      </c>
      <c r="E3053" s="4" t="s">
        <v>20</v>
      </c>
      <c r="F3053" s="4" t="s">
        <v>10</v>
      </c>
    </row>
    <row r="3054" spans="1:8">
      <c r="A3054" t="n">
        <v>23788</v>
      </c>
      <c r="B3054" s="32" t="n">
        <v>45</v>
      </c>
      <c r="C3054" s="7" t="n">
        <v>5</v>
      </c>
      <c r="D3054" s="7" t="n">
        <v>3</v>
      </c>
      <c r="E3054" s="7" t="n">
        <v>7.5</v>
      </c>
      <c r="F3054" s="7" t="n">
        <v>0</v>
      </c>
    </row>
    <row r="3055" spans="1:8">
      <c r="A3055" t="s">
        <v>4</v>
      </c>
      <c r="B3055" s="4" t="s">
        <v>5</v>
      </c>
      <c r="C3055" s="4" t="s">
        <v>14</v>
      </c>
      <c r="D3055" s="4" t="s">
        <v>14</v>
      </c>
      <c r="E3055" s="4" t="s">
        <v>20</v>
      </c>
      <c r="F3055" s="4" t="s">
        <v>10</v>
      </c>
    </row>
    <row r="3056" spans="1:8">
      <c r="A3056" t="n">
        <v>23797</v>
      </c>
      <c r="B3056" s="32" t="n">
        <v>45</v>
      </c>
      <c r="C3056" s="7" t="n">
        <v>11</v>
      </c>
      <c r="D3056" s="7" t="n">
        <v>3</v>
      </c>
      <c r="E3056" s="7" t="n">
        <v>19.1000003814697</v>
      </c>
      <c r="F3056" s="7" t="n">
        <v>0</v>
      </c>
    </row>
    <row r="3057" spans="1:9">
      <c r="A3057" t="s">
        <v>4</v>
      </c>
      <c r="B3057" s="4" t="s">
        <v>5</v>
      </c>
      <c r="C3057" s="4" t="s">
        <v>14</v>
      </c>
      <c r="D3057" s="4" t="s">
        <v>14</v>
      </c>
      <c r="E3057" s="4" t="s">
        <v>20</v>
      </c>
      <c r="F3057" s="4" t="s">
        <v>10</v>
      </c>
    </row>
    <row r="3058" spans="1:9">
      <c r="A3058" t="n">
        <v>23806</v>
      </c>
      <c r="B3058" s="32" t="n">
        <v>45</v>
      </c>
      <c r="C3058" s="7" t="n">
        <v>5</v>
      </c>
      <c r="D3058" s="7" t="n">
        <v>3</v>
      </c>
      <c r="E3058" s="7" t="n">
        <v>4.59999990463257</v>
      </c>
      <c r="F3058" s="7" t="n">
        <v>3000</v>
      </c>
    </row>
    <row r="3059" spans="1:9">
      <c r="A3059" t="s">
        <v>4</v>
      </c>
      <c r="B3059" s="4" t="s">
        <v>5</v>
      </c>
      <c r="C3059" s="4" t="s">
        <v>14</v>
      </c>
      <c r="D3059" s="4" t="s">
        <v>10</v>
      </c>
      <c r="E3059" s="4" t="s">
        <v>6</v>
      </c>
      <c r="F3059" s="4" t="s">
        <v>6</v>
      </c>
      <c r="G3059" s="4" t="s">
        <v>6</v>
      </c>
      <c r="H3059" s="4" t="s">
        <v>6</v>
      </c>
    </row>
    <row r="3060" spans="1:9">
      <c r="A3060" t="n">
        <v>23815</v>
      </c>
      <c r="B3060" s="47" t="n">
        <v>51</v>
      </c>
      <c r="C3060" s="7" t="n">
        <v>3</v>
      </c>
      <c r="D3060" s="7" t="n">
        <v>1000</v>
      </c>
      <c r="E3060" s="7" t="s">
        <v>223</v>
      </c>
      <c r="F3060" s="7" t="s">
        <v>140</v>
      </c>
      <c r="G3060" s="7" t="s">
        <v>114</v>
      </c>
      <c r="H3060" s="7" t="s">
        <v>115</v>
      </c>
    </row>
    <row r="3061" spans="1:9">
      <c r="A3061" t="s">
        <v>4</v>
      </c>
      <c r="B3061" s="4" t="s">
        <v>5</v>
      </c>
      <c r="C3061" s="4" t="s">
        <v>10</v>
      </c>
      <c r="D3061" s="4" t="s">
        <v>14</v>
      </c>
      <c r="E3061" s="4" t="s">
        <v>6</v>
      </c>
      <c r="F3061" s="4" t="s">
        <v>20</v>
      </c>
      <c r="G3061" s="4" t="s">
        <v>20</v>
      </c>
      <c r="H3061" s="4" t="s">
        <v>20</v>
      </c>
    </row>
    <row r="3062" spans="1:9">
      <c r="A3062" t="n">
        <v>23828</v>
      </c>
      <c r="B3062" s="61" t="n">
        <v>48</v>
      </c>
      <c r="C3062" s="7" t="n">
        <v>1000</v>
      </c>
      <c r="D3062" s="7" t="n">
        <v>0</v>
      </c>
      <c r="E3062" s="7" t="s">
        <v>273</v>
      </c>
      <c r="F3062" s="7" t="n">
        <v>-1</v>
      </c>
      <c r="G3062" s="7" t="n">
        <v>1</v>
      </c>
      <c r="H3062" s="7" t="n">
        <v>0</v>
      </c>
    </row>
    <row r="3063" spans="1:9">
      <c r="A3063" t="s">
        <v>4</v>
      </c>
      <c r="B3063" s="4" t="s">
        <v>5</v>
      </c>
      <c r="C3063" s="4" t="s">
        <v>10</v>
      </c>
    </row>
    <row r="3064" spans="1:9">
      <c r="A3064" t="n">
        <v>23854</v>
      </c>
      <c r="B3064" s="26" t="n">
        <v>16</v>
      </c>
      <c r="C3064" s="7" t="n">
        <v>1000</v>
      </c>
    </row>
    <row r="3065" spans="1:9">
      <c r="A3065" t="s">
        <v>4</v>
      </c>
      <c r="B3065" s="4" t="s">
        <v>5</v>
      </c>
      <c r="C3065" s="4" t="s">
        <v>14</v>
      </c>
      <c r="D3065" s="4" t="s">
        <v>10</v>
      </c>
      <c r="E3065" s="4" t="s">
        <v>10</v>
      </c>
      <c r="F3065" s="4" t="s">
        <v>10</v>
      </c>
      <c r="G3065" s="4" t="s">
        <v>10</v>
      </c>
      <c r="H3065" s="4" t="s">
        <v>10</v>
      </c>
      <c r="I3065" s="4" t="s">
        <v>6</v>
      </c>
      <c r="J3065" s="4" t="s">
        <v>20</v>
      </c>
      <c r="K3065" s="4" t="s">
        <v>20</v>
      </c>
      <c r="L3065" s="4" t="s">
        <v>20</v>
      </c>
      <c r="M3065" s="4" t="s">
        <v>9</v>
      </c>
      <c r="N3065" s="4" t="s">
        <v>9</v>
      </c>
      <c r="O3065" s="4" t="s">
        <v>20</v>
      </c>
      <c r="P3065" s="4" t="s">
        <v>20</v>
      </c>
      <c r="Q3065" s="4" t="s">
        <v>20</v>
      </c>
      <c r="R3065" s="4" t="s">
        <v>20</v>
      </c>
      <c r="S3065" s="4" t="s">
        <v>14</v>
      </c>
    </row>
    <row r="3066" spans="1:9">
      <c r="A3066" t="n">
        <v>23857</v>
      </c>
      <c r="B3066" s="10" t="n">
        <v>39</v>
      </c>
      <c r="C3066" s="7" t="n">
        <v>12</v>
      </c>
      <c r="D3066" s="7" t="n">
        <v>65533</v>
      </c>
      <c r="E3066" s="7" t="n">
        <v>204</v>
      </c>
      <c r="F3066" s="7" t="n">
        <v>0</v>
      </c>
      <c r="G3066" s="7" t="n">
        <v>1000</v>
      </c>
      <c r="H3066" s="7" t="n">
        <v>3</v>
      </c>
      <c r="I3066" s="7" t="s">
        <v>326</v>
      </c>
      <c r="J3066" s="7" t="n">
        <v>0.200000002980232</v>
      </c>
      <c r="K3066" s="7" t="n">
        <v>0</v>
      </c>
      <c r="L3066" s="7" t="n">
        <v>0</v>
      </c>
      <c r="M3066" s="7" t="n">
        <v>0</v>
      </c>
      <c r="N3066" s="7" t="n">
        <v>0</v>
      </c>
      <c r="O3066" s="7" t="n">
        <v>0</v>
      </c>
      <c r="P3066" s="7" t="n">
        <v>0.699999988079071</v>
      </c>
      <c r="Q3066" s="7" t="n">
        <v>0.699999988079071</v>
      </c>
      <c r="R3066" s="7" t="n">
        <v>0.699999988079071</v>
      </c>
      <c r="S3066" s="7" t="n">
        <v>100</v>
      </c>
    </row>
    <row r="3067" spans="1:9">
      <c r="A3067" t="s">
        <v>4</v>
      </c>
      <c r="B3067" s="4" t="s">
        <v>5</v>
      </c>
      <c r="C3067" s="4" t="s">
        <v>14</v>
      </c>
      <c r="D3067" s="4" t="s">
        <v>10</v>
      </c>
      <c r="E3067" s="4" t="s">
        <v>20</v>
      </c>
      <c r="F3067" s="4" t="s">
        <v>10</v>
      </c>
      <c r="G3067" s="4" t="s">
        <v>9</v>
      </c>
      <c r="H3067" s="4" t="s">
        <v>9</v>
      </c>
      <c r="I3067" s="4" t="s">
        <v>10</v>
      </c>
      <c r="J3067" s="4" t="s">
        <v>10</v>
      </c>
      <c r="K3067" s="4" t="s">
        <v>9</v>
      </c>
      <c r="L3067" s="4" t="s">
        <v>9</v>
      </c>
      <c r="M3067" s="4" t="s">
        <v>9</v>
      </c>
      <c r="N3067" s="4" t="s">
        <v>9</v>
      </c>
      <c r="O3067" s="4" t="s">
        <v>6</v>
      </c>
    </row>
    <row r="3068" spans="1:9">
      <c r="A3068" t="n">
        <v>23917</v>
      </c>
      <c r="B3068" s="14" t="n">
        <v>50</v>
      </c>
      <c r="C3068" s="7" t="n">
        <v>0</v>
      </c>
      <c r="D3068" s="7" t="n">
        <v>4516</v>
      </c>
      <c r="E3068" s="7" t="n">
        <v>1</v>
      </c>
      <c r="F3068" s="7" t="n">
        <v>1000</v>
      </c>
      <c r="G3068" s="7" t="n">
        <v>0</v>
      </c>
      <c r="H3068" s="7" t="n">
        <v>1082130432</v>
      </c>
      <c r="I3068" s="7" t="n">
        <v>0</v>
      </c>
      <c r="J3068" s="7" t="n">
        <v>65533</v>
      </c>
      <c r="K3068" s="7" t="n">
        <v>0</v>
      </c>
      <c r="L3068" s="7" t="n">
        <v>0</v>
      </c>
      <c r="M3068" s="7" t="n">
        <v>0</v>
      </c>
      <c r="N3068" s="7" t="n">
        <v>0</v>
      </c>
      <c r="O3068" s="7" t="s">
        <v>13</v>
      </c>
    </row>
    <row r="3069" spans="1:9">
      <c r="A3069" t="s">
        <v>4</v>
      </c>
      <c r="B3069" s="4" t="s">
        <v>5</v>
      </c>
      <c r="C3069" s="4" t="s">
        <v>14</v>
      </c>
      <c r="D3069" s="4" t="s">
        <v>10</v>
      </c>
      <c r="E3069" s="4" t="s">
        <v>20</v>
      </c>
      <c r="F3069" s="4" t="s">
        <v>10</v>
      </c>
      <c r="G3069" s="4" t="s">
        <v>9</v>
      </c>
      <c r="H3069" s="4" t="s">
        <v>9</v>
      </c>
      <c r="I3069" s="4" t="s">
        <v>10</v>
      </c>
      <c r="J3069" s="4" t="s">
        <v>10</v>
      </c>
      <c r="K3069" s="4" t="s">
        <v>9</v>
      </c>
      <c r="L3069" s="4" t="s">
        <v>9</v>
      </c>
      <c r="M3069" s="4" t="s">
        <v>9</v>
      </c>
      <c r="N3069" s="4" t="s">
        <v>9</v>
      </c>
      <c r="O3069" s="4" t="s">
        <v>6</v>
      </c>
    </row>
    <row r="3070" spans="1:9">
      <c r="A3070" t="n">
        <v>23956</v>
      </c>
      <c r="B3070" s="14" t="n">
        <v>50</v>
      </c>
      <c r="C3070" s="7" t="n">
        <v>0</v>
      </c>
      <c r="D3070" s="7" t="n">
        <v>4284</v>
      </c>
      <c r="E3070" s="7" t="n">
        <v>1</v>
      </c>
      <c r="F3070" s="7" t="n">
        <v>0</v>
      </c>
      <c r="G3070" s="7" t="n">
        <v>0</v>
      </c>
      <c r="H3070" s="7" t="n">
        <v>0</v>
      </c>
      <c r="I3070" s="7" t="n">
        <v>0</v>
      </c>
      <c r="J3070" s="7" t="n">
        <v>65533</v>
      </c>
      <c r="K3070" s="7" t="n">
        <v>0</v>
      </c>
      <c r="L3070" s="7" t="n">
        <v>0</v>
      </c>
      <c r="M3070" s="7" t="n">
        <v>0</v>
      </c>
      <c r="N3070" s="7" t="n">
        <v>0</v>
      </c>
      <c r="O3070" s="7" t="s">
        <v>13</v>
      </c>
    </row>
    <row r="3071" spans="1:9">
      <c r="A3071" t="s">
        <v>4</v>
      </c>
      <c r="B3071" s="4" t="s">
        <v>5</v>
      </c>
      <c r="C3071" s="4" t="s">
        <v>10</v>
      </c>
    </row>
    <row r="3072" spans="1:9">
      <c r="A3072" t="n">
        <v>23995</v>
      </c>
      <c r="B3072" s="26" t="n">
        <v>16</v>
      </c>
      <c r="C3072" s="7" t="n">
        <v>1000</v>
      </c>
    </row>
    <row r="3073" spans="1:19">
      <c r="A3073" t="s">
        <v>4</v>
      </c>
      <c r="B3073" s="4" t="s">
        <v>5</v>
      </c>
      <c r="C3073" s="4" t="s">
        <v>14</v>
      </c>
      <c r="D3073" s="4" t="s">
        <v>10</v>
      </c>
      <c r="E3073" s="4" t="s">
        <v>6</v>
      </c>
      <c r="F3073" s="4" t="s">
        <v>6</v>
      </c>
      <c r="G3073" s="4" t="s">
        <v>6</v>
      </c>
      <c r="H3073" s="4" t="s">
        <v>6</v>
      </c>
    </row>
    <row r="3074" spans="1:19">
      <c r="A3074" t="n">
        <v>23998</v>
      </c>
      <c r="B3074" s="47" t="n">
        <v>51</v>
      </c>
      <c r="C3074" s="7" t="n">
        <v>3</v>
      </c>
      <c r="D3074" s="7" t="n">
        <v>1000</v>
      </c>
      <c r="E3074" s="7" t="s">
        <v>318</v>
      </c>
      <c r="F3074" s="7" t="s">
        <v>319</v>
      </c>
      <c r="G3074" s="7" t="s">
        <v>114</v>
      </c>
      <c r="H3074" s="7" t="s">
        <v>115</v>
      </c>
    </row>
    <row r="3075" spans="1:19">
      <c r="A3075" t="s">
        <v>4</v>
      </c>
      <c r="B3075" s="4" t="s">
        <v>5</v>
      </c>
      <c r="C3075" s="4" t="s">
        <v>14</v>
      </c>
      <c r="D3075" s="4" t="s">
        <v>10</v>
      </c>
    </row>
    <row r="3076" spans="1:19">
      <c r="A3076" t="n">
        <v>24011</v>
      </c>
      <c r="B3076" s="32" t="n">
        <v>45</v>
      </c>
      <c r="C3076" s="7" t="n">
        <v>7</v>
      </c>
      <c r="D3076" s="7" t="n">
        <v>255</v>
      </c>
    </row>
    <row r="3077" spans="1:19">
      <c r="A3077" t="s">
        <v>4</v>
      </c>
      <c r="B3077" s="4" t="s">
        <v>5</v>
      </c>
      <c r="C3077" s="4" t="s">
        <v>14</v>
      </c>
      <c r="D3077" s="4" t="s">
        <v>20</v>
      </c>
      <c r="E3077" s="4" t="s">
        <v>20</v>
      </c>
      <c r="F3077" s="4" t="s">
        <v>20</v>
      </c>
    </row>
    <row r="3078" spans="1:19">
      <c r="A3078" t="n">
        <v>24015</v>
      </c>
      <c r="B3078" s="32" t="n">
        <v>45</v>
      </c>
      <c r="C3078" s="7" t="n">
        <v>9</v>
      </c>
      <c r="D3078" s="7" t="n">
        <v>0.100000001490116</v>
      </c>
      <c r="E3078" s="7" t="n">
        <v>0.100000001490116</v>
      </c>
      <c r="F3078" s="7" t="n">
        <v>0.200000002980232</v>
      </c>
    </row>
    <row r="3079" spans="1:19">
      <c r="A3079" t="s">
        <v>4</v>
      </c>
      <c r="B3079" s="4" t="s">
        <v>5</v>
      </c>
      <c r="C3079" s="4" t="s">
        <v>14</v>
      </c>
      <c r="D3079" s="4" t="s">
        <v>10</v>
      </c>
      <c r="E3079" s="4" t="s">
        <v>10</v>
      </c>
      <c r="F3079" s="4" t="s">
        <v>14</v>
      </c>
    </row>
    <row r="3080" spans="1:19">
      <c r="A3080" t="n">
        <v>24029</v>
      </c>
      <c r="B3080" s="55" t="n">
        <v>25</v>
      </c>
      <c r="C3080" s="7" t="n">
        <v>1</v>
      </c>
      <c r="D3080" s="7" t="n">
        <v>260</v>
      </c>
      <c r="E3080" s="7" t="n">
        <v>640</v>
      </c>
      <c r="F3080" s="7" t="n">
        <v>2</v>
      </c>
    </row>
    <row r="3081" spans="1:19">
      <c r="A3081" t="s">
        <v>4</v>
      </c>
      <c r="B3081" s="4" t="s">
        <v>5</v>
      </c>
      <c r="C3081" s="4" t="s">
        <v>14</v>
      </c>
      <c r="D3081" s="4" t="s">
        <v>10</v>
      </c>
      <c r="E3081" s="4" t="s">
        <v>6</v>
      </c>
    </row>
    <row r="3082" spans="1:19">
      <c r="A3082" t="n">
        <v>24036</v>
      </c>
      <c r="B3082" s="47" t="n">
        <v>51</v>
      </c>
      <c r="C3082" s="7" t="n">
        <v>4</v>
      </c>
      <c r="D3082" s="7" t="n">
        <v>0</v>
      </c>
      <c r="E3082" s="7" t="s">
        <v>327</v>
      </c>
    </row>
    <row r="3083" spans="1:19">
      <c r="A3083" t="s">
        <v>4</v>
      </c>
      <c r="B3083" s="4" t="s">
        <v>5</v>
      </c>
      <c r="C3083" s="4" t="s">
        <v>10</v>
      </c>
    </row>
    <row r="3084" spans="1:19">
      <c r="A3084" t="n">
        <v>24050</v>
      </c>
      <c r="B3084" s="26" t="n">
        <v>16</v>
      </c>
      <c r="C3084" s="7" t="n">
        <v>0</v>
      </c>
    </row>
    <row r="3085" spans="1:19">
      <c r="A3085" t="s">
        <v>4</v>
      </c>
      <c r="B3085" s="4" t="s">
        <v>5</v>
      </c>
      <c r="C3085" s="4" t="s">
        <v>10</v>
      </c>
      <c r="D3085" s="4" t="s">
        <v>14</v>
      </c>
      <c r="E3085" s="4" t="s">
        <v>9</v>
      </c>
      <c r="F3085" s="4" t="s">
        <v>117</v>
      </c>
      <c r="G3085" s="4" t="s">
        <v>14</v>
      </c>
      <c r="H3085" s="4" t="s">
        <v>14</v>
      </c>
      <c r="I3085" s="4" t="s">
        <v>14</v>
      </c>
    </row>
    <row r="3086" spans="1:19">
      <c r="A3086" t="n">
        <v>24053</v>
      </c>
      <c r="B3086" s="51" t="n">
        <v>26</v>
      </c>
      <c r="C3086" s="7" t="n">
        <v>0</v>
      </c>
      <c r="D3086" s="7" t="n">
        <v>17</v>
      </c>
      <c r="E3086" s="7" t="n">
        <v>53079</v>
      </c>
      <c r="F3086" s="7" t="s">
        <v>328</v>
      </c>
      <c r="G3086" s="7" t="n">
        <v>8</v>
      </c>
      <c r="H3086" s="7" t="n">
        <v>2</v>
      </c>
      <c r="I3086" s="7" t="n">
        <v>0</v>
      </c>
    </row>
    <row r="3087" spans="1:19">
      <c r="A3087" t="s">
        <v>4</v>
      </c>
      <c r="B3087" s="4" t="s">
        <v>5</v>
      </c>
      <c r="C3087" s="4" t="s">
        <v>10</v>
      </c>
    </row>
    <row r="3088" spans="1:19">
      <c r="A3088" t="n">
        <v>24093</v>
      </c>
      <c r="B3088" s="26" t="n">
        <v>16</v>
      </c>
      <c r="C3088" s="7" t="n">
        <v>2000</v>
      </c>
    </row>
    <row r="3089" spans="1:9">
      <c r="A3089" t="s">
        <v>4</v>
      </c>
      <c r="B3089" s="4" t="s">
        <v>5</v>
      </c>
      <c r="C3089" s="4" t="s">
        <v>10</v>
      </c>
      <c r="D3089" s="4" t="s">
        <v>14</v>
      </c>
    </row>
    <row r="3090" spans="1:9">
      <c r="A3090" t="n">
        <v>24096</v>
      </c>
      <c r="B3090" s="53" t="n">
        <v>89</v>
      </c>
      <c r="C3090" s="7" t="n">
        <v>65533</v>
      </c>
      <c r="D3090" s="7" t="n">
        <v>0</v>
      </c>
    </row>
    <row r="3091" spans="1:9">
      <c r="A3091" t="s">
        <v>4</v>
      </c>
      <c r="B3091" s="4" t="s">
        <v>5</v>
      </c>
      <c r="C3091" s="4" t="s">
        <v>14</v>
      </c>
      <c r="D3091" s="4" t="s">
        <v>10</v>
      </c>
      <c r="E3091" s="4" t="s">
        <v>10</v>
      </c>
      <c r="F3091" s="4" t="s">
        <v>14</v>
      </c>
    </row>
    <row r="3092" spans="1:9">
      <c r="A3092" t="n">
        <v>24100</v>
      </c>
      <c r="B3092" s="55" t="n">
        <v>25</v>
      </c>
      <c r="C3092" s="7" t="n">
        <v>1</v>
      </c>
      <c r="D3092" s="7" t="n">
        <v>65535</v>
      </c>
      <c r="E3092" s="7" t="n">
        <v>65535</v>
      </c>
      <c r="F3092" s="7" t="n">
        <v>0</v>
      </c>
    </row>
    <row r="3093" spans="1:9">
      <c r="A3093" t="s">
        <v>4</v>
      </c>
      <c r="B3093" s="4" t="s">
        <v>5</v>
      </c>
      <c r="C3093" s="4" t="s">
        <v>10</v>
      </c>
      <c r="D3093" s="4" t="s">
        <v>14</v>
      </c>
      <c r="E3093" s="4" t="s">
        <v>6</v>
      </c>
      <c r="F3093" s="4" t="s">
        <v>20</v>
      </c>
      <c r="G3093" s="4" t="s">
        <v>20</v>
      </c>
      <c r="H3093" s="4" t="s">
        <v>20</v>
      </c>
    </row>
    <row r="3094" spans="1:9">
      <c r="A3094" t="n">
        <v>24107</v>
      </c>
      <c r="B3094" s="61" t="n">
        <v>48</v>
      </c>
      <c r="C3094" s="7" t="n">
        <v>1000</v>
      </c>
      <c r="D3094" s="7" t="n">
        <v>0</v>
      </c>
      <c r="E3094" s="7" t="s">
        <v>287</v>
      </c>
      <c r="F3094" s="7" t="n">
        <v>0.5</v>
      </c>
      <c r="G3094" s="7" t="n">
        <v>0.349999994039536</v>
      </c>
      <c r="H3094" s="7" t="n">
        <v>0</v>
      </c>
    </row>
    <row r="3095" spans="1:9">
      <c r="A3095" t="s">
        <v>4</v>
      </c>
      <c r="B3095" s="4" t="s">
        <v>5</v>
      </c>
      <c r="C3095" s="4" t="s">
        <v>10</v>
      </c>
    </row>
    <row r="3096" spans="1:9">
      <c r="A3096" t="n">
        <v>24140</v>
      </c>
      <c r="B3096" s="26" t="n">
        <v>16</v>
      </c>
      <c r="C3096" s="7" t="n">
        <v>500</v>
      </c>
    </row>
    <row r="3097" spans="1:9">
      <c r="A3097" t="s">
        <v>4</v>
      </c>
      <c r="B3097" s="4" t="s">
        <v>5</v>
      </c>
      <c r="C3097" s="4" t="s">
        <v>14</v>
      </c>
      <c r="D3097" s="4" t="s">
        <v>10</v>
      </c>
      <c r="E3097" s="4" t="s">
        <v>9</v>
      </c>
      <c r="F3097" s="4" t="s">
        <v>10</v>
      </c>
    </row>
    <row r="3098" spans="1:9">
      <c r="A3098" t="n">
        <v>24143</v>
      </c>
      <c r="B3098" s="14" t="n">
        <v>50</v>
      </c>
      <c r="C3098" s="7" t="n">
        <v>3</v>
      </c>
      <c r="D3098" s="7" t="n">
        <v>4515</v>
      </c>
      <c r="E3098" s="7" t="n">
        <v>1036831949</v>
      </c>
      <c r="F3098" s="7" t="n">
        <v>500</v>
      </c>
    </row>
    <row r="3099" spans="1:9">
      <c r="A3099" t="s">
        <v>4</v>
      </c>
      <c r="B3099" s="4" t="s">
        <v>5</v>
      </c>
      <c r="C3099" s="4" t="s">
        <v>14</v>
      </c>
      <c r="D3099" s="4" t="s">
        <v>14</v>
      </c>
      <c r="E3099" s="4" t="s">
        <v>20</v>
      </c>
      <c r="F3099" s="4" t="s">
        <v>20</v>
      </c>
      <c r="G3099" s="4" t="s">
        <v>20</v>
      </c>
      <c r="H3099" s="4" t="s">
        <v>10</v>
      </c>
    </row>
    <row r="3100" spans="1:9">
      <c r="A3100" t="n">
        <v>24153</v>
      </c>
      <c r="B3100" s="32" t="n">
        <v>45</v>
      </c>
      <c r="C3100" s="7" t="n">
        <v>2</v>
      </c>
      <c r="D3100" s="7" t="n">
        <v>3</v>
      </c>
      <c r="E3100" s="7" t="n">
        <v>0.0700000002980232</v>
      </c>
      <c r="F3100" s="7" t="n">
        <v>-2.07999992370605</v>
      </c>
      <c r="G3100" s="7" t="n">
        <v>-180.529998779297</v>
      </c>
      <c r="H3100" s="7" t="n">
        <v>0</v>
      </c>
    </row>
    <row r="3101" spans="1:9">
      <c r="A3101" t="s">
        <v>4</v>
      </c>
      <c r="B3101" s="4" t="s">
        <v>5</v>
      </c>
      <c r="C3101" s="4" t="s">
        <v>14</v>
      </c>
      <c r="D3101" s="4" t="s">
        <v>14</v>
      </c>
      <c r="E3101" s="4" t="s">
        <v>20</v>
      </c>
      <c r="F3101" s="4" t="s">
        <v>20</v>
      </c>
      <c r="G3101" s="4" t="s">
        <v>20</v>
      </c>
      <c r="H3101" s="4" t="s">
        <v>10</v>
      </c>
      <c r="I3101" s="4" t="s">
        <v>14</v>
      </c>
    </row>
    <row r="3102" spans="1:9">
      <c r="A3102" t="n">
        <v>24170</v>
      </c>
      <c r="B3102" s="32" t="n">
        <v>45</v>
      </c>
      <c r="C3102" s="7" t="n">
        <v>4</v>
      </c>
      <c r="D3102" s="7" t="n">
        <v>3</v>
      </c>
      <c r="E3102" s="7" t="n">
        <v>2.92000007629395</v>
      </c>
      <c r="F3102" s="7" t="n">
        <v>359.519989013672</v>
      </c>
      <c r="G3102" s="7" t="n">
        <v>0</v>
      </c>
      <c r="H3102" s="7" t="n">
        <v>0</v>
      </c>
      <c r="I3102" s="7" t="n">
        <v>1</v>
      </c>
    </row>
    <row r="3103" spans="1:9">
      <c r="A3103" t="s">
        <v>4</v>
      </c>
      <c r="B3103" s="4" t="s">
        <v>5</v>
      </c>
      <c r="C3103" s="4" t="s">
        <v>14</v>
      </c>
      <c r="D3103" s="4" t="s">
        <v>14</v>
      </c>
      <c r="E3103" s="4" t="s">
        <v>20</v>
      </c>
      <c r="F3103" s="4" t="s">
        <v>10</v>
      </c>
    </row>
    <row r="3104" spans="1:9">
      <c r="A3104" t="n">
        <v>24188</v>
      </c>
      <c r="B3104" s="32" t="n">
        <v>45</v>
      </c>
      <c r="C3104" s="7" t="n">
        <v>5</v>
      </c>
      <c r="D3104" s="7" t="n">
        <v>3</v>
      </c>
      <c r="E3104" s="7" t="n">
        <v>8.30000019073486</v>
      </c>
      <c r="F3104" s="7" t="n">
        <v>0</v>
      </c>
    </row>
    <row r="3105" spans="1:9">
      <c r="A3105" t="s">
        <v>4</v>
      </c>
      <c r="B3105" s="4" t="s">
        <v>5</v>
      </c>
      <c r="C3105" s="4" t="s">
        <v>14</v>
      </c>
      <c r="D3105" s="4" t="s">
        <v>14</v>
      </c>
      <c r="E3105" s="4" t="s">
        <v>20</v>
      </c>
      <c r="F3105" s="4" t="s">
        <v>10</v>
      </c>
    </row>
    <row r="3106" spans="1:9">
      <c r="A3106" t="n">
        <v>24197</v>
      </c>
      <c r="B3106" s="32" t="n">
        <v>45</v>
      </c>
      <c r="C3106" s="7" t="n">
        <v>11</v>
      </c>
      <c r="D3106" s="7" t="n">
        <v>3</v>
      </c>
      <c r="E3106" s="7" t="n">
        <v>27.7000007629395</v>
      </c>
      <c r="F3106" s="7" t="n">
        <v>0</v>
      </c>
    </row>
    <row r="3107" spans="1:9">
      <c r="A3107" t="s">
        <v>4</v>
      </c>
      <c r="B3107" s="4" t="s">
        <v>5</v>
      </c>
      <c r="C3107" s="4" t="s">
        <v>14</v>
      </c>
      <c r="D3107" s="4" t="s">
        <v>14</v>
      </c>
      <c r="E3107" s="4" t="s">
        <v>20</v>
      </c>
      <c r="F3107" s="4" t="s">
        <v>20</v>
      </c>
      <c r="G3107" s="4" t="s">
        <v>20</v>
      </c>
      <c r="H3107" s="4" t="s">
        <v>10</v>
      </c>
    </row>
    <row r="3108" spans="1:9">
      <c r="A3108" t="n">
        <v>24206</v>
      </c>
      <c r="B3108" s="32" t="n">
        <v>45</v>
      </c>
      <c r="C3108" s="7" t="n">
        <v>2</v>
      </c>
      <c r="D3108" s="7" t="n">
        <v>3</v>
      </c>
      <c r="E3108" s="7" t="n">
        <v>1.03999996185303</v>
      </c>
      <c r="F3108" s="7" t="n">
        <v>-0.75</v>
      </c>
      <c r="G3108" s="7" t="n">
        <v>-176.25</v>
      </c>
      <c r="H3108" s="7" t="n">
        <v>3000</v>
      </c>
    </row>
    <row r="3109" spans="1:9">
      <c r="A3109" t="s">
        <v>4</v>
      </c>
      <c r="B3109" s="4" t="s">
        <v>5</v>
      </c>
      <c r="C3109" s="4" t="s">
        <v>14</v>
      </c>
      <c r="D3109" s="4" t="s">
        <v>14</v>
      </c>
      <c r="E3109" s="4" t="s">
        <v>20</v>
      </c>
      <c r="F3109" s="4" t="s">
        <v>20</v>
      </c>
      <c r="G3109" s="4" t="s">
        <v>20</v>
      </c>
      <c r="H3109" s="4" t="s">
        <v>10</v>
      </c>
      <c r="I3109" s="4" t="s">
        <v>14</v>
      </c>
    </row>
    <row r="3110" spans="1:9">
      <c r="A3110" t="n">
        <v>24223</v>
      </c>
      <c r="B3110" s="32" t="n">
        <v>45</v>
      </c>
      <c r="C3110" s="7" t="n">
        <v>4</v>
      </c>
      <c r="D3110" s="7" t="n">
        <v>3</v>
      </c>
      <c r="E3110" s="7" t="n">
        <v>347.170013427734</v>
      </c>
      <c r="F3110" s="7" t="n">
        <v>310.399993896484</v>
      </c>
      <c r="G3110" s="7" t="n">
        <v>20</v>
      </c>
      <c r="H3110" s="7" t="n">
        <v>3000</v>
      </c>
      <c r="I3110" s="7" t="n">
        <v>1</v>
      </c>
    </row>
    <row r="3111" spans="1:9">
      <c r="A3111" t="s">
        <v>4</v>
      </c>
      <c r="B3111" s="4" t="s">
        <v>5</v>
      </c>
      <c r="C3111" s="4" t="s">
        <v>14</v>
      </c>
      <c r="D3111" s="4" t="s">
        <v>14</v>
      </c>
      <c r="E3111" s="4" t="s">
        <v>20</v>
      </c>
      <c r="F3111" s="4" t="s">
        <v>10</v>
      </c>
    </row>
    <row r="3112" spans="1:9">
      <c r="A3112" t="n">
        <v>24241</v>
      </c>
      <c r="B3112" s="32" t="n">
        <v>45</v>
      </c>
      <c r="C3112" s="7" t="n">
        <v>5</v>
      </c>
      <c r="D3112" s="7" t="n">
        <v>3</v>
      </c>
      <c r="E3112" s="7" t="n">
        <v>9.30000019073486</v>
      </c>
      <c r="F3112" s="7" t="n">
        <v>4500</v>
      </c>
    </row>
    <row r="3113" spans="1:9">
      <c r="A3113" t="s">
        <v>4</v>
      </c>
      <c r="B3113" s="4" t="s">
        <v>5</v>
      </c>
      <c r="C3113" s="4" t="s">
        <v>14</v>
      </c>
      <c r="D3113" s="4" t="s">
        <v>14</v>
      </c>
      <c r="E3113" s="4" t="s">
        <v>20</v>
      </c>
      <c r="F3113" s="4" t="s">
        <v>10</v>
      </c>
    </row>
    <row r="3114" spans="1:9">
      <c r="A3114" t="n">
        <v>24250</v>
      </c>
      <c r="B3114" s="32" t="n">
        <v>45</v>
      </c>
      <c r="C3114" s="7" t="n">
        <v>11</v>
      </c>
      <c r="D3114" s="7" t="n">
        <v>3</v>
      </c>
      <c r="E3114" s="7" t="n">
        <v>50.5999984741211</v>
      </c>
      <c r="F3114" s="7" t="n">
        <v>3000</v>
      </c>
    </row>
    <row r="3115" spans="1:9">
      <c r="A3115" t="s">
        <v>4</v>
      </c>
      <c r="B3115" s="4" t="s">
        <v>5</v>
      </c>
      <c r="C3115" s="4" t="s">
        <v>14</v>
      </c>
      <c r="D3115" s="4" t="s">
        <v>10</v>
      </c>
      <c r="E3115" s="4" t="s">
        <v>10</v>
      </c>
      <c r="F3115" s="4" t="s">
        <v>9</v>
      </c>
    </row>
    <row r="3116" spans="1:9">
      <c r="A3116" t="n">
        <v>24259</v>
      </c>
      <c r="B3116" s="67" t="n">
        <v>84</v>
      </c>
      <c r="C3116" s="7" t="n">
        <v>0</v>
      </c>
      <c r="D3116" s="7" t="n">
        <v>2</v>
      </c>
      <c r="E3116" s="7" t="n">
        <v>0</v>
      </c>
      <c r="F3116" s="7" t="n">
        <v>1056964608</v>
      </c>
    </row>
    <row r="3117" spans="1:9">
      <c r="A3117" t="s">
        <v>4</v>
      </c>
      <c r="B3117" s="4" t="s">
        <v>5</v>
      </c>
      <c r="C3117" s="4" t="s">
        <v>10</v>
      </c>
    </row>
    <row r="3118" spans="1:9">
      <c r="A3118" t="n">
        <v>24269</v>
      </c>
      <c r="B3118" s="26" t="n">
        <v>16</v>
      </c>
      <c r="C3118" s="7" t="n">
        <v>300</v>
      </c>
    </row>
    <row r="3119" spans="1:9">
      <c r="A3119" t="s">
        <v>4</v>
      </c>
      <c r="B3119" s="4" t="s">
        <v>5</v>
      </c>
      <c r="C3119" s="4" t="s">
        <v>14</v>
      </c>
      <c r="D3119" s="4" t="s">
        <v>10</v>
      </c>
      <c r="E3119" s="4" t="s">
        <v>14</v>
      </c>
    </row>
    <row r="3120" spans="1:9">
      <c r="A3120" t="n">
        <v>24272</v>
      </c>
      <c r="B3120" s="10" t="n">
        <v>39</v>
      </c>
      <c r="C3120" s="7" t="n">
        <v>13</v>
      </c>
      <c r="D3120" s="7" t="n">
        <v>65533</v>
      </c>
      <c r="E3120" s="7" t="n">
        <v>100</v>
      </c>
    </row>
    <row r="3121" spans="1:9">
      <c r="A3121" t="s">
        <v>4</v>
      </c>
      <c r="B3121" s="4" t="s">
        <v>5</v>
      </c>
      <c r="C3121" s="4" t="s">
        <v>14</v>
      </c>
      <c r="D3121" s="4" t="s">
        <v>10</v>
      </c>
      <c r="E3121" s="4" t="s">
        <v>10</v>
      </c>
      <c r="F3121" s="4" t="s">
        <v>10</v>
      </c>
      <c r="G3121" s="4" t="s">
        <v>10</v>
      </c>
      <c r="H3121" s="4" t="s">
        <v>10</v>
      </c>
      <c r="I3121" s="4" t="s">
        <v>6</v>
      </c>
      <c r="J3121" s="4" t="s">
        <v>20</v>
      </c>
      <c r="K3121" s="4" t="s">
        <v>20</v>
      </c>
      <c r="L3121" s="4" t="s">
        <v>20</v>
      </c>
      <c r="M3121" s="4" t="s">
        <v>9</v>
      </c>
      <c r="N3121" s="4" t="s">
        <v>9</v>
      </c>
      <c r="O3121" s="4" t="s">
        <v>20</v>
      </c>
      <c r="P3121" s="4" t="s">
        <v>20</v>
      </c>
      <c r="Q3121" s="4" t="s">
        <v>20</v>
      </c>
      <c r="R3121" s="4" t="s">
        <v>20</v>
      </c>
      <c r="S3121" s="4" t="s">
        <v>14</v>
      </c>
    </row>
    <row r="3122" spans="1:9">
      <c r="A3122" t="n">
        <v>24277</v>
      </c>
      <c r="B3122" s="10" t="n">
        <v>39</v>
      </c>
      <c r="C3122" s="7" t="n">
        <v>12</v>
      </c>
      <c r="D3122" s="7" t="n">
        <v>65533</v>
      </c>
      <c r="E3122" s="7" t="n">
        <v>205</v>
      </c>
      <c r="F3122" s="7" t="n">
        <v>0</v>
      </c>
      <c r="G3122" s="7" t="n">
        <v>1000</v>
      </c>
      <c r="H3122" s="7" t="n">
        <v>3</v>
      </c>
      <c r="I3122" s="7" t="s">
        <v>13</v>
      </c>
      <c r="J3122" s="7" t="n">
        <v>0</v>
      </c>
      <c r="K3122" s="7" t="n">
        <v>1.29999995231628</v>
      </c>
      <c r="L3122" s="7" t="n">
        <v>0</v>
      </c>
      <c r="M3122" s="7" t="n">
        <v>0</v>
      </c>
      <c r="N3122" s="7" t="n">
        <v>-1038090240</v>
      </c>
      <c r="O3122" s="7" t="n">
        <v>30</v>
      </c>
      <c r="P3122" s="7" t="n">
        <v>1.29999995231628</v>
      </c>
      <c r="Q3122" s="7" t="n">
        <v>1.29999995231628</v>
      </c>
      <c r="R3122" s="7" t="n">
        <v>1.29999995231628</v>
      </c>
      <c r="S3122" s="7" t="n">
        <v>255</v>
      </c>
    </row>
    <row r="3123" spans="1:9">
      <c r="A3123" t="s">
        <v>4</v>
      </c>
      <c r="B3123" s="4" t="s">
        <v>5</v>
      </c>
      <c r="C3123" s="4" t="s">
        <v>14</v>
      </c>
      <c r="D3123" s="4" t="s">
        <v>10</v>
      </c>
      <c r="E3123" s="4" t="s">
        <v>20</v>
      </c>
      <c r="F3123" s="4" t="s">
        <v>10</v>
      </c>
      <c r="G3123" s="4" t="s">
        <v>9</v>
      </c>
      <c r="H3123" s="4" t="s">
        <v>9</v>
      </c>
      <c r="I3123" s="4" t="s">
        <v>10</v>
      </c>
      <c r="J3123" s="4" t="s">
        <v>10</v>
      </c>
      <c r="K3123" s="4" t="s">
        <v>9</v>
      </c>
      <c r="L3123" s="4" t="s">
        <v>9</v>
      </c>
      <c r="M3123" s="4" t="s">
        <v>9</v>
      </c>
      <c r="N3123" s="4" t="s">
        <v>9</v>
      </c>
      <c r="O3123" s="4" t="s">
        <v>6</v>
      </c>
    </row>
    <row r="3124" spans="1:9">
      <c r="A3124" t="n">
        <v>24327</v>
      </c>
      <c r="B3124" s="14" t="n">
        <v>50</v>
      </c>
      <c r="C3124" s="7" t="n">
        <v>0</v>
      </c>
      <c r="D3124" s="7" t="n">
        <v>4431</v>
      </c>
      <c r="E3124" s="7" t="n">
        <v>1</v>
      </c>
      <c r="F3124" s="7" t="n">
        <v>0</v>
      </c>
      <c r="G3124" s="7" t="n">
        <v>0</v>
      </c>
      <c r="H3124" s="7" t="n">
        <v>0</v>
      </c>
      <c r="I3124" s="7" t="n">
        <v>0</v>
      </c>
      <c r="J3124" s="7" t="n">
        <v>65533</v>
      </c>
      <c r="K3124" s="7" t="n">
        <v>0</v>
      </c>
      <c r="L3124" s="7" t="n">
        <v>0</v>
      </c>
      <c r="M3124" s="7" t="n">
        <v>0</v>
      </c>
      <c r="N3124" s="7" t="n">
        <v>0</v>
      </c>
      <c r="O3124" s="7" t="s">
        <v>13</v>
      </c>
    </row>
    <row r="3125" spans="1:9">
      <c r="A3125" t="s">
        <v>4</v>
      </c>
      <c r="B3125" s="4" t="s">
        <v>5</v>
      </c>
      <c r="C3125" s="4" t="s">
        <v>14</v>
      </c>
      <c r="D3125" s="4" t="s">
        <v>10</v>
      </c>
      <c r="E3125" s="4" t="s">
        <v>20</v>
      </c>
      <c r="F3125" s="4" t="s">
        <v>10</v>
      </c>
      <c r="G3125" s="4" t="s">
        <v>9</v>
      </c>
      <c r="H3125" s="4" t="s">
        <v>9</v>
      </c>
      <c r="I3125" s="4" t="s">
        <v>10</v>
      </c>
      <c r="J3125" s="4" t="s">
        <v>10</v>
      </c>
      <c r="K3125" s="4" t="s">
        <v>9</v>
      </c>
      <c r="L3125" s="4" t="s">
        <v>9</v>
      </c>
      <c r="M3125" s="4" t="s">
        <v>9</v>
      </c>
      <c r="N3125" s="4" t="s">
        <v>9</v>
      </c>
      <c r="O3125" s="4" t="s">
        <v>6</v>
      </c>
    </row>
    <row r="3126" spans="1:9">
      <c r="A3126" t="n">
        <v>24366</v>
      </c>
      <c r="B3126" s="14" t="n">
        <v>50</v>
      </c>
      <c r="C3126" s="7" t="n">
        <v>0</v>
      </c>
      <c r="D3126" s="7" t="n">
        <v>4423</v>
      </c>
      <c r="E3126" s="7" t="n">
        <v>1</v>
      </c>
      <c r="F3126" s="7" t="n">
        <v>0</v>
      </c>
      <c r="G3126" s="7" t="n">
        <v>0</v>
      </c>
      <c r="H3126" s="7" t="n">
        <v>0</v>
      </c>
      <c r="I3126" s="7" t="n">
        <v>0</v>
      </c>
      <c r="J3126" s="7" t="n">
        <v>65533</v>
      </c>
      <c r="K3126" s="7" t="n">
        <v>0</v>
      </c>
      <c r="L3126" s="7" t="n">
        <v>0</v>
      </c>
      <c r="M3126" s="7" t="n">
        <v>0</v>
      </c>
      <c r="N3126" s="7" t="n">
        <v>0</v>
      </c>
      <c r="O3126" s="7" t="s">
        <v>13</v>
      </c>
    </row>
    <row r="3127" spans="1:9">
      <c r="A3127" t="s">
        <v>4</v>
      </c>
      <c r="B3127" s="4" t="s">
        <v>5</v>
      </c>
      <c r="C3127" s="4" t="s">
        <v>14</v>
      </c>
      <c r="D3127" s="4" t="s">
        <v>10</v>
      </c>
      <c r="E3127" s="4" t="s">
        <v>20</v>
      </c>
      <c r="F3127" s="4" t="s">
        <v>10</v>
      </c>
      <c r="G3127" s="4" t="s">
        <v>9</v>
      </c>
      <c r="H3127" s="4" t="s">
        <v>9</v>
      </c>
      <c r="I3127" s="4" t="s">
        <v>10</v>
      </c>
      <c r="J3127" s="4" t="s">
        <v>10</v>
      </c>
      <c r="K3127" s="4" t="s">
        <v>9</v>
      </c>
      <c r="L3127" s="4" t="s">
        <v>9</v>
      </c>
      <c r="M3127" s="4" t="s">
        <v>9</v>
      </c>
      <c r="N3127" s="4" t="s">
        <v>9</v>
      </c>
      <c r="O3127" s="4" t="s">
        <v>6</v>
      </c>
    </row>
    <row r="3128" spans="1:9">
      <c r="A3128" t="n">
        <v>24405</v>
      </c>
      <c r="B3128" s="14" t="n">
        <v>50</v>
      </c>
      <c r="C3128" s="7" t="n">
        <v>0</v>
      </c>
      <c r="D3128" s="7" t="n">
        <v>4219</v>
      </c>
      <c r="E3128" s="7" t="n">
        <v>1</v>
      </c>
      <c r="F3128" s="7" t="n">
        <v>0</v>
      </c>
      <c r="G3128" s="7" t="n">
        <v>0</v>
      </c>
      <c r="H3128" s="7" t="n">
        <v>0</v>
      </c>
      <c r="I3128" s="7" t="n">
        <v>0</v>
      </c>
      <c r="J3128" s="7" t="n">
        <v>65533</v>
      </c>
      <c r="K3128" s="7" t="n">
        <v>0</v>
      </c>
      <c r="L3128" s="7" t="n">
        <v>0</v>
      </c>
      <c r="M3128" s="7" t="n">
        <v>0</v>
      </c>
      <c r="N3128" s="7" t="n">
        <v>0</v>
      </c>
      <c r="O3128" s="7" t="s">
        <v>13</v>
      </c>
    </row>
    <row r="3129" spans="1:9">
      <c r="A3129" t="s">
        <v>4</v>
      </c>
      <c r="B3129" s="4" t="s">
        <v>5</v>
      </c>
      <c r="C3129" s="4" t="s">
        <v>14</v>
      </c>
      <c r="D3129" s="4" t="s">
        <v>10</v>
      </c>
      <c r="E3129" s="4" t="s">
        <v>20</v>
      </c>
      <c r="F3129" s="4" t="s">
        <v>10</v>
      </c>
      <c r="G3129" s="4" t="s">
        <v>9</v>
      </c>
      <c r="H3129" s="4" t="s">
        <v>9</v>
      </c>
      <c r="I3129" s="4" t="s">
        <v>10</v>
      </c>
      <c r="J3129" s="4" t="s">
        <v>10</v>
      </c>
      <c r="K3129" s="4" t="s">
        <v>9</v>
      </c>
      <c r="L3129" s="4" t="s">
        <v>9</v>
      </c>
      <c r="M3129" s="4" t="s">
        <v>9</v>
      </c>
      <c r="N3129" s="4" t="s">
        <v>9</v>
      </c>
      <c r="O3129" s="4" t="s">
        <v>6</v>
      </c>
    </row>
    <row r="3130" spans="1:9">
      <c r="A3130" t="n">
        <v>24444</v>
      </c>
      <c r="B3130" s="14" t="n">
        <v>50</v>
      </c>
      <c r="C3130" s="7" t="n">
        <v>0</v>
      </c>
      <c r="D3130" s="7" t="n">
        <v>4197</v>
      </c>
      <c r="E3130" s="7" t="n">
        <v>1</v>
      </c>
      <c r="F3130" s="7" t="n">
        <v>0</v>
      </c>
      <c r="G3130" s="7" t="n">
        <v>0</v>
      </c>
      <c r="H3130" s="7" t="n">
        <v>0</v>
      </c>
      <c r="I3130" s="7" t="n">
        <v>0</v>
      </c>
      <c r="J3130" s="7" t="n">
        <v>65533</v>
      </c>
      <c r="K3130" s="7" t="n">
        <v>0</v>
      </c>
      <c r="L3130" s="7" t="n">
        <v>0</v>
      </c>
      <c r="M3130" s="7" t="n">
        <v>0</v>
      </c>
      <c r="N3130" s="7" t="n">
        <v>0</v>
      </c>
      <c r="O3130" s="7" t="s">
        <v>13</v>
      </c>
    </row>
    <row r="3131" spans="1:9">
      <c r="A3131" t="s">
        <v>4</v>
      </c>
      <c r="B3131" s="4" t="s">
        <v>5</v>
      </c>
      <c r="C3131" s="4" t="s">
        <v>14</v>
      </c>
      <c r="D3131" s="4" t="s">
        <v>10</v>
      </c>
      <c r="E3131" s="4" t="s">
        <v>10</v>
      </c>
    </row>
    <row r="3132" spans="1:9">
      <c r="A3132" t="n">
        <v>24483</v>
      </c>
      <c r="B3132" s="14" t="n">
        <v>50</v>
      </c>
      <c r="C3132" s="7" t="n">
        <v>1</v>
      </c>
      <c r="D3132" s="7" t="n">
        <v>4516</v>
      </c>
      <c r="E3132" s="7" t="n">
        <v>200</v>
      </c>
    </row>
    <row r="3133" spans="1:9">
      <c r="A3133" t="s">
        <v>4</v>
      </c>
      <c r="B3133" s="4" t="s">
        <v>5</v>
      </c>
      <c r="C3133" s="4" t="s">
        <v>14</v>
      </c>
      <c r="D3133" s="4" t="s">
        <v>9</v>
      </c>
      <c r="E3133" s="4" t="s">
        <v>9</v>
      </c>
      <c r="F3133" s="4" t="s">
        <v>9</v>
      </c>
    </row>
    <row r="3134" spans="1:9">
      <c r="A3134" t="n">
        <v>24489</v>
      </c>
      <c r="B3134" s="14" t="n">
        <v>50</v>
      </c>
      <c r="C3134" s="7" t="n">
        <v>255</v>
      </c>
      <c r="D3134" s="7" t="n">
        <v>1050253722</v>
      </c>
      <c r="E3134" s="7" t="n">
        <v>1065353216</v>
      </c>
      <c r="F3134" s="7" t="n">
        <v>1045220557</v>
      </c>
    </row>
    <row r="3135" spans="1:9">
      <c r="A3135" t="s">
        <v>4</v>
      </c>
      <c r="B3135" s="4" t="s">
        <v>5</v>
      </c>
      <c r="C3135" s="4" t="s">
        <v>14</v>
      </c>
      <c r="D3135" s="4" t="s">
        <v>10</v>
      </c>
      <c r="E3135" s="4" t="s">
        <v>10</v>
      </c>
      <c r="F3135" s="4" t="s">
        <v>14</v>
      </c>
    </row>
    <row r="3136" spans="1:9">
      <c r="A3136" t="n">
        <v>24503</v>
      </c>
      <c r="B3136" s="55" t="n">
        <v>25</v>
      </c>
      <c r="C3136" s="7" t="n">
        <v>1</v>
      </c>
      <c r="D3136" s="7" t="n">
        <v>160</v>
      </c>
      <c r="E3136" s="7" t="n">
        <v>350</v>
      </c>
      <c r="F3136" s="7" t="n">
        <v>1</v>
      </c>
    </row>
    <row r="3137" spans="1:19">
      <c r="A3137" t="s">
        <v>4</v>
      </c>
      <c r="B3137" s="4" t="s">
        <v>5</v>
      </c>
      <c r="C3137" s="4" t="s">
        <v>14</v>
      </c>
      <c r="D3137" s="4" t="s">
        <v>10</v>
      </c>
      <c r="E3137" s="4" t="s">
        <v>6</v>
      </c>
    </row>
    <row r="3138" spans="1:19">
      <c r="A3138" t="n">
        <v>24510</v>
      </c>
      <c r="B3138" s="47" t="n">
        <v>51</v>
      </c>
      <c r="C3138" s="7" t="n">
        <v>4</v>
      </c>
      <c r="D3138" s="7" t="n">
        <v>1000</v>
      </c>
      <c r="E3138" s="7" t="s">
        <v>177</v>
      </c>
    </row>
    <row r="3139" spans="1:19">
      <c r="A3139" t="s">
        <v>4</v>
      </c>
      <c r="B3139" s="4" t="s">
        <v>5</v>
      </c>
      <c r="C3139" s="4" t="s">
        <v>10</v>
      </c>
    </row>
    <row r="3140" spans="1:19">
      <c r="A3140" t="n">
        <v>24523</v>
      </c>
      <c r="B3140" s="26" t="n">
        <v>16</v>
      </c>
      <c r="C3140" s="7" t="n">
        <v>0</v>
      </c>
    </row>
    <row r="3141" spans="1:19">
      <c r="A3141" t="s">
        <v>4</v>
      </c>
      <c r="B3141" s="4" t="s">
        <v>5</v>
      </c>
      <c r="C3141" s="4" t="s">
        <v>10</v>
      </c>
      <c r="D3141" s="4" t="s">
        <v>14</v>
      </c>
      <c r="E3141" s="4" t="s">
        <v>9</v>
      </c>
      <c r="F3141" s="4" t="s">
        <v>117</v>
      </c>
      <c r="G3141" s="4" t="s">
        <v>14</v>
      </c>
      <c r="H3141" s="4" t="s">
        <v>14</v>
      </c>
      <c r="I3141" s="4" t="s">
        <v>14</v>
      </c>
    </row>
    <row r="3142" spans="1:19">
      <c r="A3142" t="n">
        <v>24526</v>
      </c>
      <c r="B3142" s="51" t="n">
        <v>26</v>
      </c>
      <c r="C3142" s="7" t="n">
        <v>1000</v>
      </c>
      <c r="D3142" s="7" t="n">
        <v>17</v>
      </c>
      <c r="E3142" s="7" t="n">
        <v>31418</v>
      </c>
      <c r="F3142" s="7" t="s">
        <v>329</v>
      </c>
      <c r="G3142" s="7" t="n">
        <v>8</v>
      </c>
      <c r="H3142" s="7" t="n">
        <v>2</v>
      </c>
      <c r="I3142" s="7" t="n">
        <v>0</v>
      </c>
    </row>
    <row r="3143" spans="1:19">
      <c r="A3143" t="s">
        <v>4</v>
      </c>
      <c r="B3143" s="4" t="s">
        <v>5</v>
      </c>
      <c r="C3143" s="4" t="s">
        <v>10</v>
      </c>
      <c r="D3143" s="4" t="s">
        <v>14</v>
      </c>
      <c r="E3143" s="4" t="s">
        <v>6</v>
      </c>
      <c r="F3143" s="4" t="s">
        <v>20</v>
      </c>
      <c r="G3143" s="4" t="s">
        <v>20</v>
      </c>
      <c r="H3143" s="4" t="s">
        <v>20</v>
      </c>
    </row>
    <row r="3144" spans="1:19">
      <c r="A3144" t="n">
        <v>24553</v>
      </c>
      <c r="B3144" s="61" t="n">
        <v>48</v>
      </c>
      <c r="C3144" s="7" t="n">
        <v>61496</v>
      </c>
      <c r="D3144" s="7" t="n">
        <v>0</v>
      </c>
      <c r="E3144" s="7" t="s">
        <v>269</v>
      </c>
      <c r="F3144" s="7" t="n">
        <v>-1</v>
      </c>
      <c r="G3144" s="7" t="n">
        <v>0.5</v>
      </c>
      <c r="H3144" s="7" t="n">
        <v>0</v>
      </c>
    </row>
    <row r="3145" spans="1:19">
      <c r="A3145" t="s">
        <v>4</v>
      </c>
      <c r="B3145" s="4" t="s">
        <v>5</v>
      </c>
      <c r="C3145" s="4" t="s">
        <v>10</v>
      </c>
      <c r="D3145" s="4" t="s">
        <v>10</v>
      </c>
      <c r="E3145" s="4" t="s">
        <v>20</v>
      </c>
      <c r="F3145" s="4" t="s">
        <v>20</v>
      </c>
      <c r="G3145" s="4" t="s">
        <v>20</v>
      </c>
      <c r="H3145" s="4" t="s">
        <v>20</v>
      </c>
      <c r="I3145" s="4" t="s">
        <v>20</v>
      </c>
      <c r="J3145" s="4" t="s">
        <v>14</v>
      </c>
      <c r="K3145" s="4" t="s">
        <v>10</v>
      </c>
    </row>
    <row r="3146" spans="1:19">
      <c r="A3146" t="n">
        <v>24580</v>
      </c>
      <c r="B3146" s="49" t="n">
        <v>55</v>
      </c>
      <c r="C3146" s="7" t="n">
        <v>61496</v>
      </c>
      <c r="D3146" s="7" t="n">
        <v>65026</v>
      </c>
      <c r="E3146" s="7" t="n">
        <v>-2.29999995231628</v>
      </c>
      <c r="F3146" s="7" t="n">
        <v>-3.90000009536743</v>
      </c>
      <c r="G3146" s="7" t="n">
        <v>-173.5</v>
      </c>
      <c r="H3146" s="7" t="n">
        <v>0.25</v>
      </c>
      <c r="I3146" s="7" t="n">
        <v>5</v>
      </c>
      <c r="J3146" s="7" t="n">
        <v>0</v>
      </c>
      <c r="K3146" s="7" t="n">
        <v>1</v>
      </c>
    </row>
    <row r="3147" spans="1:19">
      <c r="A3147" t="s">
        <v>4</v>
      </c>
      <c r="B3147" s="4" t="s">
        <v>5</v>
      </c>
      <c r="C3147" s="4" t="s">
        <v>10</v>
      </c>
    </row>
    <row r="3148" spans="1:19">
      <c r="A3148" t="n">
        <v>24608</v>
      </c>
      <c r="B3148" s="26" t="n">
        <v>16</v>
      </c>
      <c r="C3148" s="7" t="n">
        <v>50</v>
      </c>
    </row>
    <row r="3149" spans="1:19">
      <c r="A3149" t="s">
        <v>4</v>
      </c>
      <c r="B3149" s="4" t="s">
        <v>5</v>
      </c>
      <c r="C3149" s="4" t="s">
        <v>10</v>
      </c>
      <c r="D3149" s="4" t="s">
        <v>14</v>
      </c>
      <c r="E3149" s="4" t="s">
        <v>6</v>
      </c>
      <c r="F3149" s="4" t="s">
        <v>20</v>
      </c>
      <c r="G3149" s="4" t="s">
        <v>20</v>
      </c>
      <c r="H3149" s="4" t="s">
        <v>20</v>
      </c>
    </row>
    <row r="3150" spans="1:19">
      <c r="A3150" t="n">
        <v>24611</v>
      </c>
      <c r="B3150" s="61" t="n">
        <v>48</v>
      </c>
      <c r="C3150" s="7" t="n">
        <v>61495</v>
      </c>
      <c r="D3150" s="7" t="n">
        <v>0</v>
      </c>
      <c r="E3150" s="7" t="s">
        <v>269</v>
      </c>
      <c r="F3150" s="7" t="n">
        <v>-1</v>
      </c>
      <c r="G3150" s="7" t="n">
        <v>0.5</v>
      </c>
      <c r="H3150" s="7" t="n">
        <v>0</v>
      </c>
    </row>
    <row r="3151" spans="1:19">
      <c r="A3151" t="s">
        <v>4</v>
      </c>
      <c r="B3151" s="4" t="s">
        <v>5</v>
      </c>
      <c r="C3151" s="4" t="s">
        <v>10</v>
      </c>
      <c r="D3151" s="4" t="s">
        <v>10</v>
      </c>
      <c r="E3151" s="4" t="s">
        <v>20</v>
      </c>
      <c r="F3151" s="4" t="s">
        <v>20</v>
      </c>
      <c r="G3151" s="4" t="s">
        <v>20</v>
      </c>
      <c r="H3151" s="4" t="s">
        <v>20</v>
      </c>
      <c r="I3151" s="4" t="s">
        <v>20</v>
      </c>
      <c r="J3151" s="4" t="s">
        <v>14</v>
      </c>
      <c r="K3151" s="4" t="s">
        <v>10</v>
      </c>
    </row>
    <row r="3152" spans="1:19">
      <c r="A3152" t="n">
        <v>24638</v>
      </c>
      <c r="B3152" s="49" t="n">
        <v>55</v>
      </c>
      <c r="C3152" s="7" t="n">
        <v>61495</v>
      </c>
      <c r="D3152" s="7" t="n">
        <v>65026</v>
      </c>
      <c r="E3152" s="7" t="n">
        <v>-0.699999988079071</v>
      </c>
      <c r="F3152" s="7" t="n">
        <v>-3.90000009536743</v>
      </c>
      <c r="G3152" s="7" t="n">
        <v>-173.5</v>
      </c>
      <c r="H3152" s="7" t="n">
        <v>0.25</v>
      </c>
      <c r="I3152" s="7" t="n">
        <v>5</v>
      </c>
      <c r="J3152" s="7" t="n">
        <v>0</v>
      </c>
      <c r="K3152" s="7" t="n">
        <v>1</v>
      </c>
    </row>
    <row r="3153" spans="1:11">
      <c r="A3153" t="s">
        <v>4</v>
      </c>
      <c r="B3153" s="4" t="s">
        <v>5</v>
      </c>
      <c r="C3153" s="4" t="s">
        <v>10</v>
      </c>
    </row>
    <row r="3154" spans="1:11">
      <c r="A3154" t="n">
        <v>24666</v>
      </c>
      <c r="B3154" s="26" t="n">
        <v>16</v>
      </c>
      <c r="C3154" s="7" t="n">
        <v>50</v>
      </c>
    </row>
    <row r="3155" spans="1:11">
      <c r="A3155" t="s">
        <v>4</v>
      </c>
      <c r="B3155" s="4" t="s">
        <v>5</v>
      </c>
      <c r="C3155" s="4" t="s">
        <v>10</v>
      </c>
      <c r="D3155" s="4" t="s">
        <v>14</v>
      </c>
      <c r="E3155" s="4" t="s">
        <v>6</v>
      </c>
      <c r="F3155" s="4" t="s">
        <v>20</v>
      </c>
      <c r="G3155" s="4" t="s">
        <v>20</v>
      </c>
      <c r="H3155" s="4" t="s">
        <v>20</v>
      </c>
    </row>
    <row r="3156" spans="1:11">
      <c r="A3156" t="n">
        <v>24669</v>
      </c>
      <c r="B3156" s="61" t="n">
        <v>48</v>
      </c>
      <c r="C3156" s="7" t="n">
        <v>61494</v>
      </c>
      <c r="D3156" s="7" t="n">
        <v>0</v>
      </c>
      <c r="E3156" s="7" t="s">
        <v>269</v>
      </c>
      <c r="F3156" s="7" t="n">
        <v>-1</v>
      </c>
      <c r="G3156" s="7" t="n">
        <v>0.5</v>
      </c>
      <c r="H3156" s="7" t="n">
        <v>0</v>
      </c>
    </row>
    <row r="3157" spans="1:11">
      <c r="A3157" t="s">
        <v>4</v>
      </c>
      <c r="B3157" s="4" t="s">
        <v>5</v>
      </c>
      <c r="C3157" s="4" t="s">
        <v>10</v>
      </c>
      <c r="D3157" s="4" t="s">
        <v>10</v>
      </c>
      <c r="E3157" s="4" t="s">
        <v>20</v>
      </c>
      <c r="F3157" s="4" t="s">
        <v>20</v>
      </c>
      <c r="G3157" s="4" t="s">
        <v>20</v>
      </c>
      <c r="H3157" s="4" t="s">
        <v>20</v>
      </c>
      <c r="I3157" s="4" t="s">
        <v>20</v>
      </c>
      <c r="J3157" s="4" t="s">
        <v>14</v>
      </c>
      <c r="K3157" s="4" t="s">
        <v>10</v>
      </c>
    </row>
    <row r="3158" spans="1:11">
      <c r="A3158" t="n">
        <v>24696</v>
      </c>
      <c r="B3158" s="49" t="n">
        <v>55</v>
      </c>
      <c r="C3158" s="7" t="n">
        <v>61494</v>
      </c>
      <c r="D3158" s="7" t="n">
        <v>65026</v>
      </c>
      <c r="E3158" s="7" t="n">
        <v>0.699999988079071</v>
      </c>
      <c r="F3158" s="7" t="n">
        <v>-3.90000009536743</v>
      </c>
      <c r="G3158" s="7" t="n">
        <v>-173.5</v>
      </c>
      <c r="H3158" s="7" t="n">
        <v>0.25</v>
      </c>
      <c r="I3158" s="7" t="n">
        <v>5</v>
      </c>
      <c r="J3158" s="7" t="n">
        <v>0</v>
      </c>
      <c r="K3158" s="7" t="n">
        <v>1</v>
      </c>
    </row>
    <row r="3159" spans="1:11">
      <c r="A3159" t="s">
        <v>4</v>
      </c>
      <c r="B3159" s="4" t="s">
        <v>5</v>
      </c>
      <c r="C3159" s="4" t="s">
        <v>10</v>
      </c>
    </row>
    <row r="3160" spans="1:11">
      <c r="A3160" t="n">
        <v>24724</v>
      </c>
      <c r="B3160" s="26" t="n">
        <v>16</v>
      </c>
      <c r="C3160" s="7" t="n">
        <v>50</v>
      </c>
    </row>
    <row r="3161" spans="1:11">
      <c r="A3161" t="s">
        <v>4</v>
      </c>
      <c r="B3161" s="4" t="s">
        <v>5</v>
      </c>
      <c r="C3161" s="4" t="s">
        <v>10</v>
      </c>
      <c r="D3161" s="4" t="s">
        <v>14</v>
      </c>
      <c r="E3161" s="4" t="s">
        <v>6</v>
      </c>
      <c r="F3161" s="4" t="s">
        <v>20</v>
      </c>
      <c r="G3161" s="4" t="s">
        <v>20</v>
      </c>
      <c r="H3161" s="4" t="s">
        <v>20</v>
      </c>
    </row>
    <row r="3162" spans="1:11">
      <c r="A3162" t="n">
        <v>24727</v>
      </c>
      <c r="B3162" s="61" t="n">
        <v>48</v>
      </c>
      <c r="C3162" s="7" t="n">
        <v>61493</v>
      </c>
      <c r="D3162" s="7" t="n">
        <v>0</v>
      </c>
      <c r="E3162" s="7" t="s">
        <v>269</v>
      </c>
      <c r="F3162" s="7" t="n">
        <v>-1</v>
      </c>
      <c r="G3162" s="7" t="n">
        <v>0.5</v>
      </c>
      <c r="H3162" s="7" t="n">
        <v>0</v>
      </c>
    </row>
    <row r="3163" spans="1:11">
      <c r="A3163" t="s">
        <v>4</v>
      </c>
      <c r="B3163" s="4" t="s">
        <v>5</v>
      </c>
      <c r="C3163" s="4" t="s">
        <v>10</v>
      </c>
      <c r="D3163" s="4" t="s">
        <v>10</v>
      </c>
      <c r="E3163" s="4" t="s">
        <v>20</v>
      </c>
      <c r="F3163" s="4" t="s">
        <v>20</v>
      </c>
      <c r="G3163" s="4" t="s">
        <v>20</v>
      </c>
      <c r="H3163" s="4" t="s">
        <v>20</v>
      </c>
      <c r="I3163" s="4" t="s">
        <v>20</v>
      </c>
      <c r="J3163" s="4" t="s">
        <v>14</v>
      </c>
      <c r="K3163" s="4" t="s">
        <v>10</v>
      </c>
    </row>
    <row r="3164" spans="1:11">
      <c r="A3164" t="n">
        <v>24754</v>
      </c>
      <c r="B3164" s="49" t="n">
        <v>55</v>
      </c>
      <c r="C3164" s="7" t="n">
        <v>61493</v>
      </c>
      <c r="D3164" s="7" t="n">
        <v>65026</v>
      </c>
      <c r="E3164" s="7" t="n">
        <v>2.29999995231628</v>
      </c>
      <c r="F3164" s="7" t="n">
        <v>-3.90000009536743</v>
      </c>
      <c r="G3164" s="7" t="n">
        <v>-173.5</v>
      </c>
      <c r="H3164" s="7" t="n">
        <v>0.25</v>
      </c>
      <c r="I3164" s="7" t="n">
        <v>5</v>
      </c>
      <c r="J3164" s="7" t="n">
        <v>0</v>
      </c>
      <c r="K3164" s="7" t="n">
        <v>1</v>
      </c>
    </row>
    <row r="3165" spans="1:11">
      <c r="A3165" t="s">
        <v>4</v>
      </c>
      <c r="B3165" s="4" t="s">
        <v>5</v>
      </c>
      <c r="C3165" s="4" t="s">
        <v>10</v>
      </c>
    </row>
    <row r="3166" spans="1:11">
      <c r="A3166" t="n">
        <v>24782</v>
      </c>
      <c r="B3166" s="26" t="n">
        <v>16</v>
      </c>
      <c r="C3166" s="7" t="n">
        <v>50</v>
      </c>
    </row>
    <row r="3167" spans="1:11">
      <c r="A3167" t="s">
        <v>4</v>
      </c>
      <c r="B3167" s="4" t="s">
        <v>5</v>
      </c>
      <c r="C3167" s="4" t="s">
        <v>10</v>
      </c>
      <c r="D3167" s="4" t="s">
        <v>14</v>
      </c>
      <c r="E3167" s="4" t="s">
        <v>6</v>
      </c>
      <c r="F3167" s="4" t="s">
        <v>20</v>
      </c>
      <c r="G3167" s="4" t="s">
        <v>20</v>
      </c>
      <c r="H3167" s="4" t="s">
        <v>20</v>
      </c>
    </row>
    <row r="3168" spans="1:11">
      <c r="A3168" t="n">
        <v>24785</v>
      </c>
      <c r="B3168" s="61" t="n">
        <v>48</v>
      </c>
      <c r="C3168" s="7" t="n">
        <v>61492</v>
      </c>
      <c r="D3168" s="7" t="n">
        <v>0</v>
      </c>
      <c r="E3168" s="7" t="s">
        <v>269</v>
      </c>
      <c r="F3168" s="7" t="n">
        <v>-1</v>
      </c>
      <c r="G3168" s="7" t="n">
        <v>0.5</v>
      </c>
      <c r="H3168" s="7" t="n">
        <v>0</v>
      </c>
    </row>
    <row r="3169" spans="1:11">
      <c r="A3169" t="s">
        <v>4</v>
      </c>
      <c r="B3169" s="4" t="s">
        <v>5</v>
      </c>
      <c r="C3169" s="4" t="s">
        <v>10</v>
      </c>
      <c r="D3169" s="4" t="s">
        <v>10</v>
      </c>
      <c r="E3169" s="4" t="s">
        <v>20</v>
      </c>
      <c r="F3169" s="4" t="s">
        <v>20</v>
      </c>
      <c r="G3169" s="4" t="s">
        <v>20</v>
      </c>
      <c r="H3169" s="4" t="s">
        <v>20</v>
      </c>
      <c r="I3169" s="4" t="s">
        <v>20</v>
      </c>
      <c r="J3169" s="4" t="s">
        <v>14</v>
      </c>
      <c r="K3169" s="4" t="s">
        <v>10</v>
      </c>
    </row>
    <row r="3170" spans="1:11">
      <c r="A3170" t="n">
        <v>24812</v>
      </c>
      <c r="B3170" s="49" t="n">
        <v>55</v>
      </c>
      <c r="C3170" s="7" t="n">
        <v>61492</v>
      </c>
      <c r="D3170" s="7" t="n">
        <v>65026</v>
      </c>
      <c r="E3170" s="7" t="n">
        <v>-1.5</v>
      </c>
      <c r="F3170" s="7" t="n">
        <v>-3.90000009536743</v>
      </c>
      <c r="G3170" s="7" t="n">
        <v>-175</v>
      </c>
      <c r="H3170" s="7" t="n">
        <v>0.25</v>
      </c>
      <c r="I3170" s="7" t="n">
        <v>5</v>
      </c>
      <c r="J3170" s="7" t="n">
        <v>0</v>
      </c>
      <c r="K3170" s="7" t="n">
        <v>1</v>
      </c>
    </row>
    <row r="3171" spans="1:11">
      <c r="A3171" t="s">
        <v>4</v>
      </c>
      <c r="B3171" s="4" t="s">
        <v>5</v>
      </c>
      <c r="C3171" s="4" t="s">
        <v>10</v>
      </c>
    </row>
    <row r="3172" spans="1:11">
      <c r="A3172" t="n">
        <v>24840</v>
      </c>
      <c r="B3172" s="26" t="n">
        <v>16</v>
      </c>
      <c r="C3172" s="7" t="n">
        <v>50</v>
      </c>
    </row>
    <row r="3173" spans="1:11">
      <c r="A3173" t="s">
        <v>4</v>
      </c>
      <c r="B3173" s="4" t="s">
        <v>5</v>
      </c>
      <c r="C3173" s="4" t="s">
        <v>10</v>
      </c>
      <c r="D3173" s="4" t="s">
        <v>14</v>
      </c>
      <c r="E3173" s="4" t="s">
        <v>6</v>
      </c>
      <c r="F3173" s="4" t="s">
        <v>20</v>
      </c>
      <c r="G3173" s="4" t="s">
        <v>20</v>
      </c>
      <c r="H3173" s="4" t="s">
        <v>20</v>
      </c>
    </row>
    <row r="3174" spans="1:11">
      <c r="A3174" t="n">
        <v>24843</v>
      </c>
      <c r="B3174" s="61" t="n">
        <v>48</v>
      </c>
      <c r="C3174" s="7" t="n">
        <v>61491</v>
      </c>
      <c r="D3174" s="7" t="n">
        <v>0</v>
      </c>
      <c r="E3174" s="7" t="s">
        <v>269</v>
      </c>
      <c r="F3174" s="7" t="n">
        <v>-1</v>
      </c>
      <c r="G3174" s="7" t="n">
        <v>0.5</v>
      </c>
      <c r="H3174" s="7" t="n">
        <v>0</v>
      </c>
    </row>
    <row r="3175" spans="1:11">
      <c r="A3175" t="s">
        <v>4</v>
      </c>
      <c r="B3175" s="4" t="s">
        <v>5</v>
      </c>
      <c r="C3175" s="4" t="s">
        <v>10</v>
      </c>
      <c r="D3175" s="4" t="s">
        <v>10</v>
      </c>
      <c r="E3175" s="4" t="s">
        <v>20</v>
      </c>
      <c r="F3175" s="4" t="s">
        <v>20</v>
      </c>
      <c r="G3175" s="4" t="s">
        <v>20</v>
      </c>
      <c r="H3175" s="4" t="s">
        <v>20</v>
      </c>
      <c r="I3175" s="4" t="s">
        <v>20</v>
      </c>
      <c r="J3175" s="4" t="s">
        <v>14</v>
      </c>
      <c r="K3175" s="4" t="s">
        <v>10</v>
      </c>
    </row>
    <row r="3176" spans="1:11">
      <c r="A3176" t="n">
        <v>24870</v>
      </c>
      <c r="B3176" s="49" t="n">
        <v>55</v>
      </c>
      <c r="C3176" s="7" t="n">
        <v>61491</v>
      </c>
      <c r="D3176" s="7" t="n">
        <v>65026</v>
      </c>
      <c r="E3176" s="7" t="n">
        <v>1.5</v>
      </c>
      <c r="F3176" s="7" t="n">
        <v>-3.90000009536743</v>
      </c>
      <c r="G3176" s="7" t="n">
        <v>-175</v>
      </c>
      <c r="H3176" s="7" t="n">
        <v>0.25</v>
      </c>
      <c r="I3176" s="7" t="n">
        <v>5</v>
      </c>
      <c r="J3176" s="7" t="n">
        <v>0</v>
      </c>
      <c r="K3176" s="7" t="n">
        <v>1</v>
      </c>
    </row>
    <row r="3177" spans="1:11">
      <c r="A3177" t="s">
        <v>4</v>
      </c>
      <c r="B3177" s="4" t="s">
        <v>5</v>
      </c>
      <c r="C3177" s="4" t="s">
        <v>10</v>
      </c>
    </row>
    <row r="3178" spans="1:11">
      <c r="A3178" t="n">
        <v>24898</v>
      </c>
      <c r="B3178" s="26" t="n">
        <v>16</v>
      </c>
      <c r="C3178" s="7" t="n">
        <v>50</v>
      </c>
    </row>
    <row r="3179" spans="1:11">
      <c r="A3179" t="s">
        <v>4</v>
      </c>
      <c r="B3179" s="4" t="s">
        <v>5</v>
      </c>
      <c r="C3179" s="4" t="s">
        <v>10</v>
      </c>
      <c r="D3179" s="4" t="s">
        <v>14</v>
      </c>
      <c r="E3179" s="4" t="s">
        <v>6</v>
      </c>
      <c r="F3179" s="4" t="s">
        <v>20</v>
      </c>
      <c r="G3179" s="4" t="s">
        <v>20</v>
      </c>
      <c r="H3179" s="4" t="s">
        <v>20</v>
      </c>
    </row>
    <row r="3180" spans="1:11">
      <c r="A3180" t="n">
        <v>24901</v>
      </c>
      <c r="B3180" s="61" t="n">
        <v>48</v>
      </c>
      <c r="C3180" s="7" t="n">
        <v>0</v>
      </c>
      <c r="D3180" s="7" t="n">
        <v>0</v>
      </c>
      <c r="E3180" s="7" t="s">
        <v>269</v>
      </c>
      <c r="F3180" s="7" t="n">
        <v>-1</v>
      </c>
      <c r="G3180" s="7" t="n">
        <v>0.5</v>
      </c>
      <c r="H3180" s="7" t="n">
        <v>0</v>
      </c>
    </row>
    <row r="3181" spans="1:11">
      <c r="A3181" t="s">
        <v>4</v>
      </c>
      <c r="B3181" s="4" t="s">
        <v>5</v>
      </c>
      <c r="C3181" s="4" t="s">
        <v>10</v>
      </c>
      <c r="D3181" s="4" t="s">
        <v>10</v>
      </c>
      <c r="E3181" s="4" t="s">
        <v>20</v>
      </c>
      <c r="F3181" s="4" t="s">
        <v>20</v>
      </c>
      <c r="G3181" s="4" t="s">
        <v>20</v>
      </c>
      <c r="H3181" s="4" t="s">
        <v>20</v>
      </c>
      <c r="I3181" s="4" t="s">
        <v>20</v>
      </c>
      <c r="J3181" s="4" t="s">
        <v>14</v>
      </c>
      <c r="K3181" s="4" t="s">
        <v>10</v>
      </c>
    </row>
    <row r="3182" spans="1:11">
      <c r="A3182" t="n">
        <v>24928</v>
      </c>
      <c r="B3182" s="49" t="n">
        <v>55</v>
      </c>
      <c r="C3182" s="7" t="n">
        <v>0</v>
      </c>
      <c r="D3182" s="7" t="n">
        <v>65026</v>
      </c>
      <c r="E3182" s="7" t="n">
        <v>0</v>
      </c>
      <c r="F3182" s="7" t="n">
        <v>-3.90000009536743</v>
      </c>
      <c r="G3182" s="7" t="n">
        <v>-175.5</v>
      </c>
      <c r="H3182" s="7" t="n">
        <v>0.25</v>
      </c>
      <c r="I3182" s="7" t="n">
        <v>5</v>
      </c>
      <c r="J3182" s="7" t="n">
        <v>0</v>
      </c>
      <c r="K3182" s="7" t="n">
        <v>1</v>
      </c>
    </row>
    <row r="3183" spans="1:11">
      <c r="A3183" t="s">
        <v>4</v>
      </c>
      <c r="B3183" s="4" t="s">
        <v>5</v>
      </c>
      <c r="C3183" s="4" t="s">
        <v>10</v>
      </c>
    </row>
    <row r="3184" spans="1:11">
      <c r="A3184" t="n">
        <v>24956</v>
      </c>
      <c r="B3184" s="26" t="n">
        <v>16</v>
      </c>
      <c r="C3184" s="7" t="n">
        <v>600</v>
      </c>
    </row>
    <row r="3185" spans="1:11">
      <c r="A3185" t="s">
        <v>4</v>
      </c>
      <c r="B3185" s="4" t="s">
        <v>5</v>
      </c>
      <c r="C3185" s="4" t="s">
        <v>14</v>
      </c>
      <c r="D3185" s="4" t="s">
        <v>10</v>
      </c>
      <c r="E3185" s="4" t="s">
        <v>20</v>
      </c>
      <c r="F3185" s="4" t="s">
        <v>10</v>
      </c>
      <c r="G3185" s="4" t="s">
        <v>9</v>
      </c>
      <c r="H3185" s="4" t="s">
        <v>9</v>
      </c>
      <c r="I3185" s="4" t="s">
        <v>10</v>
      </c>
      <c r="J3185" s="4" t="s">
        <v>10</v>
      </c>
      <c r="K3185" s="4" t="s">
        <v>9</v>
      </c>
      <c r="L3185" s="4" t="s">
        <v>9</v>
      </c>
      <c r="M3185" s="4" t="s">
        <v>9</v>
      </c>
      <c r="N3185" s="4" t="s">
        <v>9</v>
      </c>
      <c r="O3185" s="4" t="s">
        <v>6</v>
      </c>
    </row>
    <row r="3186" spans="1:11">
      <c r="A3186" t="n">
        <v>24959</v>
      </c>
      <c r="B3186" s="14" t="n">
        <v>50</v>
      </c>
      <c r="C3186" s="7" t="n">
        <v>0</v>
      </c>
      <c r="D3186" s="7" t="n">
        <v>4148</v>
      </c>
      <c r="E3186" s="7" t="n">
        <v>1</v>
      </c>
      <c r="F3186" s="7" t="n">
        <v>0</v>
      </c>
      <c r="G3186" s="7" t="n">
        <v>0</v>
      </c>
      <c r="H3186" s="7" t="n">
        <v>0</v>
      </c>
      <c r="I3186" s="7" t="n">
        <v>0</v>
      </c>
      <c r="J3186" s="7" t="n">
        <v>65533</v>
      </c>
      <c r="K3186" s="7" t="n">
        <v>0</v>
      </c>
      <c r="L3186" s="7" t="n">
        <v>0</v>
      </c>
      <c r="M3186" s="7" t="n">
        <v>0</v>
      </c>
      <c r="N3186" s="7" t="n">
        <v>0</v>
      </c>
      <c r="O3186" s="7" t="s">
        <v>13</v>
      </c>
    </row>
    <row r="3187" spans="1:11">
      <c r="A3187" t="s">
        <v>4</v>
      </c>
      <c r="B3187" s="4" t="s">
        <v>5</v>
      </c>
      <c r="C3187" s="4" t="s">
        <v>10</v>
      </c>
    </row>
    <row r="3188" spans="1:11">
      <c r="A3188" t="n">
        <v>24998</v>
      </c>
      <c r="B3188" s="26" t="n">
        <v>16</v>
      </c>
      <c r="C3188" s="7" t="n">
        <v>600</v>
      </c>
    </row>
    <row r="3189" spans="1:11">
      <c r="A3189" t="s">
        <v>4</v>
      </c>
      <c r="B3189" s="4" t="s">
        <v>5</v>
      </c>
      <c r="C3189" s="4" t="s">
        <v>10</v>
      </c>
      <c r="D3189" s="4" t="s">
        <v>14</v>
      </c>
    </row>
    <row r="3190" spans="1:11">
      <c r="A3190" t="n">
        <v>25001</v>
      </c>
      <c r="B3190" s="53" t="n">
        <v>89</v>
      </c>
      <c r="C3190" s="7" t="n">
        <v>65533</v>
      </c>
      <c r="D3190" s="7" t="n">
        <v>0</v>
      </c>
    </row>
    <row r="3191" spans="1:11">
      <c r="A3191" t="s">
        <v>4</v>
      </c>
      <c r="B3191" s="4" t="s">
        <v>5</v>
      </c>
      <c r="C3191" s="4" t="s">
        <v>14</v>
      </c>
      <c r="D3191" s="4" t="s">
        <v>10</v>
      </c>
      <c r="E3191" s="4" t="s">
        <v>10</v>
      </c>
      <c r="F3191" s="4" t="s">
        <v>10</v>
      </c>
      <c r="G3191" s="4" t="s">
        <v>10</v>
      </c>
      <c r="H3191" s="4" t="s">
        <v>10</v>
      </c>
      <c r="I3191" s="4" t="s">
        <v>6</v>
      </c>
      <c r="J3191" s="4" t="s">
        <v>20</v>
      </c>
      <c r="K3191" s="4" t="s">
        <v>20</v>
      </c>
      <c r="L3191" s="4" t="s">
        <v>20</v>
      </c>
      <c r="M3191" s="4" t="s">
        <v>9</v>
      </c>
      <c r="N3191" s="4" t="s">
        <v>9</v>
      </c>
      <c r="O3191" s="4" t="s">
        <v>20</v>
      </c>
      <c r="P3191" s="4" t="s">
        <v>20</v>
      </c>
      <c r="Q3191" s="4" t="s">
        <v>20</v>
      </c>
      <c r="R3191" s="4" t="s">
        <v>20</v>
      </c>
      <c r="S3191" s="4" t="s">
        <v>14</v>
      </c>
    </row>
    <row r="3192" spans="1:11">
      <c r="A3192" t="n">
        <v>25005</v>
      </c>
      <c r="B3192" s="10" t="n">
        <v>39</v>
      </c>
      <c r="C3192" s="7" t="n">
        <v>12</v>
      </c>
      <c r="D3192" s="7" t="n">
        <v>65533</v>
      </c>
      <c r="E3192" s="7" t="n">
        <v>206</v>
      </c>
      <c r="F3192" s="7" t="n">
        <v>0</v>
      </c>
      <c r="G3192" s="7" t="n">
        <v>65533</v>
      </c>
      <c r="H3192" s="7" t="n">
        <v>259</v>
      </c>
      <c r="I3192" s="7" t="s">
        <v>13</v>
      </c>
      <c r="J3192" s="7" t="n">
        <v>13.9399995803833</v>
      </c>
      <c r="K3192" s="7" t="n">
        <v>-3</v>
      </c>
      <c r="L3192" s="7" t="n">
        <v>-174.940002441406</v>
      </c>
      <c r="M3192" s="7" t="n">
        <v>0</v>
      </c>
      <c r="N3192" s="7" t="n">
        <v>0</v>
      </c>
      <c r="O3192" s="7" t="n">
        <v>0</v>
      </c>
      <c r="P3192" s="7" t="n">
        <v>0.899999976158142</v>
      </c>
      <c r="Q3192" s="7" t="n">
        <v>1.20000004768372</v>
      </c>
      <c r="R3192" s="7" t="n">
        <v>0.899999976158142</v>
      </c>
      <c r="S3192" s="7" t="n">
        <v>255</v>
      </c>
    </row>
    <row r="3193" spans="1:11">
      <c r="A3193" t="s">
        <v>4</v>
      </c>
      <c r="B3193" s="4" t="s">
        <v>5</v>
      </c>
      <c r="C3193" s="4" t="s">
        <v>14</v>
      </c>
      <c r="D3193" s="4" t="s">
        <v>20</v>
      </c>
      <c r="E3193" s="4" t="s">
        <v>20</v>
      </c>
      <c r="F3193" s="4" t="s">
        <v>20</v>
      </c>
    </row>
    <row r="3194" spans="1:11">
      <c r="A3194" t="n">
        <v>25055</v>
      </c>
      <c r="B3194" s="32" t="n">
        <v>45</v>
      </c>
      <c r="C3194" s="7" t="n">
        <v>9</v>
      </c>
      <c r="D3194" s="7" t="n">
        <v>0.100000001490116</v>
      </c>
      <c r="E3194" s="7" t="n">
        <v>0.100000001490116</v>
      </c>
      <c r="F3194" s="7" t="n">
        <v>3</v>
      </c>
    </row>
    <row r="3195" spans="1:11">
      <c r="A3195" t="s">
        <v>4</v>
      </c>
      <c r="B3195" s="4" t="s">
        <v>5</v>
      </c>
      <c r="C3195" s="4" t="s">
        <v>14</v>
      </c>
      <c r="D3195" s="4" t="s">
        <v>10</v>
      </c>
      <c r="E3195" s="4" t="s">
        <v>20</v>
      </c>
      <c r="F3195" s="4" t="s">
        <v>10</v>
      </c>
      <c r="G3195" s="4" t="s">
        <v>9</v>
      </c>
      <c r="H3195" s="4" t="s">
        <v>9</v>
      </c>
      <c r="I3195" s="4" t="s">
        <v>10</v>
      </c>
      <c r="J3195" s="4" t="s">
        <v>10</v>
      </c>
      <c r="K3195" s="4" t="s">
        <v>9</v>
      </c>
      <c r="L3195" s="4" t="s">
        <v>9</v>
      </c>
      <c r="M3195" s="4" t="s">
        <v>9</v>
      </c>
      <c r="N3195" s="4" t="s">
        <v>9</v>
      </c>
      <c r="O3195" s="4" t="s">
        <v>6</v>
      </c>
    </row>
    <row r="3196" spans="1:11">
      <c r="A3196" t="n">
        <v>25069</v>
      </c>
      <c r="B3196" s="14" t="n">
        <v>50</v>
      </c>
      <c r="C3196" s="7" t="n">
        <v>0</v>
      </c>
      <c r="D3196" s="7" t="n">
        <v>4197</v>
      </c>
      <c r="E3196" s="7" t="n">
        <v>1</v>
      </c>
      <c r="F3196" s="7" t="n">
        <v>0</v>
      </c>
      <c r="G3196" s="7" t="n">
        <v>0</v>
      </c>
      <c r="H3196" s="7" t="n">
        <v>0</v>
      </c>
      <c r="I3196" s="7" t="n">
        <v>0</v>
      </c>
      <c r="J3196" s="7" t="n">
        <v>65533</v>
      </c>
      <c r="K3196" s="7" t="n">
        <v>0</v>
      </c>
      <c r="L3196" s="7" t="n">
        <v>0</v>
      </c>
      <c r="M3196" s="7" t="n">
        <v>0</v>
      </c>
      <c r="N3196" s="7" t="n">
        <v>0</v>
      </c>
      <c r="O3196" s="7" t="s">
        <v>13</v>
      </c>
    </row>
    <row r="3197" spans="1:11">
      <c r="A3197" t="s">
        <v>4</v>
      </c>
      <c r="B3197" s="4" t="s">
        <v>5</v>
      </c>
      <c r="C3197" s="4" t="s">
        <v>14</v>
      </c>
      <c r="D3197" s="4" t="s">
        <v>10</v>
      </c>
      <c r="E3197" s="4" t="s">
        <v>20</v>
      </c>
      <c r="F3197" s="4" t="s">
        <v>10</v>
      </c>
      <c r="G3197" s="4" t="s">
        <v>9</v>
      </c>
      <c r="H3197" s="4" t="s">
        <v>9</v>
      </c>
      <c r="I3197" s="4" t="s">
        <v>10</v>
      </c>
      <c r="J3197" s="4" t="s">
        <v>10</v>
      </c>
      <c r="K3197" s="4" t="s">
        <v>9</v>
      </c>
      <c r="L3197" s="4" t="s">
        <v>9</v>
      </c>
      <c r="M3197" s="4" t="s">
        <v>9</v>
      </c>
      <c r="N3197" s="4" t="s">
        <v>9</v>
      </c>
      <c r="O3197" s="4" t="s">
        <v>6</v>
      </c>
    </row>
    <row r="3198" spans="1:11">
      <c r="A3198" t="n">
        <v>25108</v>
      </c>
      <c r="B3198" s="14" t="n">
        <v>50</v>
      </c>
      <c r="C3198" s="7" t="n">
        <v>0</v>
      </c>
      <c r="D3198" s="7" t="n">
        <v>4559</v>
      </c>
      <c r="E3198" s="7" t="n">
        <v>1</v>
      </c>
      <c r="F3198" s="7" t="n">
        <v>0</v>
      </c>
      <c r="G3198" s="7" t="n">
        <v>-1110651699</v>
      </c>
      <c r="H3198" s="7" t="n">
        <v>0</v>
      </c>
      <c r="I3198" s="7" t="n">
        <v>0</v>
      </c>
      <c r="J3198" s="7" t="n">
        <v>65533</v>
      </c>
      <c r="K3198" s="7" t="n">
        <v>0</v>
      </c>
      <c r="L3198" s="7" t="n">
        <v>0</v>
      </c>
      <c r="M3198" s="7" t="n">
        <v>0</v>
      </c>
      <c r="N3198" s="7" t="n">
        <v>0</v>
      </c>
      <c r="O3198" s="7" t="s">
        <v>13</v>
      </c>
    </row>
    <row r="3199" spans="1:11">
      <c r="A3199" t="s">
        <v>4</v>
      </c>
      <c r="B3199" s="4" t="s">
        <v>5</v>
      </c>
      <c r="C3199" s="4" t="s">
        <v>14</v>
      </c>
      <c r="D3199" s="4" t="s">
        <v>10</v>
      </c>
      <c r="E3199" s="4" t="s">
        <v>20</v>
      </c>
      <c r="F3199" s="4" t="s">
        <v>10</v>
      </c>
      <c r="G3199" s="4" t="s">
        <v>9</v>
      </c>
      <c r="H3199" s="4" t="s">
        <v>9</v>
      </c>
      <c r="I3199" s="4" t="s">
        <v>10</v>
      </c>
      <c r="J3199" s="4" t="s">
        <v>10</v>
      </c>
      <c r="K3199" s="4" t="s">
        <v>9</v>
      </c>
      <c r="L3199" s="4" t="s">
        <v>9</v>
      </c>
      <c r="M3199" s="4" t="s">
        <v>9</v>
      </c>
      <c r="N3199" s="4" t="s">
        <v>9</v>
      </c>
      <c r="O3199" s="4" t="s">
        <v>6</v>
      </c>
    </row>
    <row r="3200" spans="1:11">
      <c r="A3200" t="n">
        <v>25147</v>
      </c>
      <c r="B3200" s="14" t="n">
        <v>50</v>
      </c>
      <c r="C3200" s="7" t="n">
        <v>0</v>
      </c>
      <c r="D3200" s="7" t="n">
        <v>4560</v>
      </c>
      <c r="E3200" s="7" t="n">
        <v>1</v>
      </c>
      <c r="F3200" s="7" t="n">
        <v>0</v>
      </c>
      <c r="G3200" s="7" t="n">
        <v>1036831949</v>
      </c>
      <c r="H3200" s="7" t="n">
        <v>0</v>
      </c>
      <c r="I3200" s="7" t="n">
        <v>0</v>
      </c>
      <c r="J3200" s="7" t="n">
        <v>65533</v>
      </c>
      <c r="K3200" s="7" t="n">
        <v>0</v>
      </c>
      <c r="L3200" s="7" t="n">
        <v>0</v>
      </c>
      <c r="M3200" s="7" t="n">
        <v>0</v>
      </c>
      <c r="N3200" s="7" t="n">
        <v>0</v>
      </c>
      <c r="O3200" s="7" t="s">
        <v>13</v>
      </c>
    </row>
    <row r="3201" spans="1:19">
      <c r="A3201" t="s">
        <v>4</v>
      </c>
      <c r="B3201" s="4" t="s">
        <v>5</v>
      </c>
      <c r="C3201" s="4" t="s">
        <v>14</v>
      </c>
      <c r="D3201" s="4" t="s">
        <v>9</v>
      </c>
      <c r="E3201" s="4" t="s">
        <v>9</v>
      </c>
      <c r="F3201" s="4" t="s">
        <v>9</v>
      </c>
    </row>
    <row r="3202" spans="1:19">
      <c r="A3202" t="n">
        <v>25186</v>
      </c>
      <c r="B3202" s="14" t="n">
        <v>50</v>
      </c>
      <c r="C3202" s="7" t="n">
        <v>255</v>
      </c>
      <c r="D3202" s="7" t="n">
        <v>1056964608</v>
      </c>
      <c r="E3202" s="7" t="n">
        <v>1065353216</v>
      </c>
      <c r="F3202" s="7" t="n">
        <v>1056964608</v>
      </c>
    </row>
    <row r="3203" spans="1:19">
      <c r="A3203" t="s">
        <v>4</v>
      </c>
      <c r="B3203" s="4" t="s">
        <v>5</v>
      </c>
      <c r="C3203" s="4" t="s">
        <v>10</v>
      </c>
    </row>
    <row r="3204" spans="1:19">
      <c r="A3204" t="n">
        <v>25200</v>
      </c>
      <c r="B3204" s="26" t="n">
        <v>16</v>
      </c>
      <c r="C3204" s="7" t="n">
        <v>500</v>
      </c>
    </row>
    <row r="3205" spans="1:19">
      <c r="A3205" t="s">
        <v>4</v>
      </c>
      <c r="B3205" s="4" t="s">
        <v>5</v>
      </c>
      <c r="C3205" s="4" t="s">
        <v>6</v>
      </c>
      <c r="D3205" s="4" t="s">
        <v>6</v>
      </c>
    </row>
    <row r="3206" spans="1:19">
      <c r="A3206" t="n">
        <v>25203</v>
      </c>
      <c r="B3206" s="21" t="n">
        <v>70</v>
      </c>
      <c r="C3206" s="7" t="s">
        <v>48</v>
      </c>
      <c r="D3206" s="7" t="s">
        <v>330</v>
      </c>
    </row>
    <row r="3207" spans="1:19">
      <c r="A3207" t="s">
        <v>4</v>
      </c>
      <c r="B3207" s="4" t="s">
        <v>5</v>
      </c>
      <c r="C3207" s="4" t="s">
        <v>10</v>
      </c>
    </row>
    <row r="3208" spans="1:19">
      <c r="A3208" t="n">
        <v>25221</v>
      </c>
      <c r="B3208" s="26" t="n">
        <v>16</v>
      </c>
      <c r="C3208" s="7" t="n">
        <v>500</v>
      </c>
    </row>
    <row r="3209" spans="1:19">
      <c r="A3209" t="s">
        <v>4</v>
      </c>
      <c r="B3209" s="4" t="s">
        <v>5</v>
      </c>
      <c r="C3209" s="4" t="s">
        <v>14</v>
      </c>
      <c r="D3209" s="4" t="s">
        <v>10</v>
      </c>
      <c r="E3209" s="4" t="s">
        <v>10</v>
      </c>
      <c r="F3209" s="4" t="s">
        <v>10</v>
      </c>
      <c r="G3209" s="4" t="s">
        <v>10</v>
      </c>
      <c r="H3209" s="4" t="s">
        <v>10</v>
      </c>
      <c r="I3209" s="4" t="s">
        <v>6</v>
      </c>
      <c r="J3209" s="4" t="s">
        <v>20</v>
      </c>
      <c r="K3209" s="4" t="s">
        <v>20</v>
      </c>
      <c r="L3209" s="4" t="s">
        <v>20</v>
      </c>
      <c r="M3209" s="4" t="s">
        <v>9</v>
      </c>
      <c r="N3209" s="4" t="s">
        <v>9</v>
      </c>
      <c r="O3209" s="4" t="s">
        <v>20</v>
      </c>
      <c r="P3209" s="4" t="s">
        <v>20</v>
      </c>
      <c r="Q3209" s="4" t="s">
        <v>20</v>
      </c>
      <c r="R3209" s="4" t="s">
        <v>20</v>
      </c>
      <c r="S3209" s="4" t="s">
        <v>14</v>
      </c>
    </row>
    <row r="3210" spans="1:19">
      <c r="A3210" t="n">
        <v>25224</v>
      </c>
      <c r="B3210" s="10" t="n">
        <v>39</v>
      </c>
      <c r="C3210" s="7" t="n">
        <v>12</v>
      </c>
      <c r="D3210" s="7" t="n">
        <v>65533</v>
      </c>
      <c r="E3210" s="7" t="n">
        <v>206</v>
      </c>
      <c r="F3210" s="7" t="n">
        <v>0</v>
      </c>
      <c r="G3210" s="7" t="n">
        <v>65533</v>
      </c>
      <c r="H3210" s="7" t="n">
        <v>259</v>
      </c>
      <c r="I3210" s="7" t="s">
        <v>13</v>
      </c>
      <c r="J3210" s="7" t="n">
        <v>13.9399995803833</v>
      </c>
      <c r="K3210" s="7" t="n">
        <v>-3</v>
      </c>
      <c r="L3210" s="7" t="n">
        <v>-174.940002441406</v>
      </c>
      <c r="M3210" s="7" t="n">
        <v>0</v>
      </c>
      <c r="N3210" s="7" t="n">
        <v>0</v>
      </c>
      <c r="O3210" s="7" t="n">
        <v>0</v>
      </c>
      <c r="P3210" s="7" t="n">
        <v>0.899999976158142</v>
      </c>
      <c r="Q3210" s="7" t="n">
        <v>1</v>
      </c>
      <c r="R3210" s="7" t="n">
        <v>0.899999976158142</v>
      </c>
      <c r="S3210" s="7" t="n">
        <v>255</v>
      </c>
    </row>
    <row r="3211" spans="1:19">
      <c r="A3211" t="s">
        <v>4</v>
      </c>
      <c r="B3211" s="4" t="s">
        <v>5</v>
      </c>
      <c r="C3211" s="4" t="s">
        <v>14</v>
      </c>
      <c r="D3211" s="4" t="s">
        <v>10</v>
      </c>
      <c r="E3211" s="4" t="s">
        <v>20</v>
      </c>
      <c r="F3211" s="4" t="s">
        <v>10</v>
      </c>
      <c r="G3211" s="4" t="s">
        <v>9</v>
      </c>
      <c r="H3211" s="4" t="s">
        <v>9</v>
      </c>
      <c r="I3211" s="4" t="s">
        <v>10</v>
      </c>
      <c r="J3211" s="4" t="s">
        <v>10</v>
      </c>
      <c r="K3211" s="4" t="s">
        <v>9</v>
      </c>
      <c r="L3211" s="4" t="s">
        <v>9</v>
      </c>
      <c r="M3211" s="4" t="s">
        <v>9</v>
      </c>
      <c r="N3211" s="4" t="s">
        <v>9</v>
      </c>
      <c r="O3211" s="4" t="s">
        <v>6</v>
      </c>
    </row>
    <row r="3212" spans="1:19">
      <c r="A3212" t="n">
        <v>25274</v>
      </c>
      <c r="B3212" s="14" t="n">
        <v>50</v>
      </c>
      <c r="C3212" s="7" t="n">
        <v>0</v>
      </c>
      <c r="D3212" s="7" t="n">
        <v>4559</v>
      </c>
      <c r="E3212" s="7" t="n">
        <v>1</v>
      </c>
      <c r="F3212" s="7" t="n">
        <v>0</v>
      </c>
      <c r="G3212" s="7" t="n">
        <v>-1110651699</v>
      </c>
      <c r="H3212" s="7" t="n">
        <v>-1061158912</v>
      </c>
      <c r="I3212" s="7" t="n">
        <v>0</v>
      </c>
      <c r="J3212" s="7" t="n">
        <v>65533</v>
      </c>
      <c r="K3212" s="7" t="n">
        <v>0</v>
      </c>
      <c r="L3212" s="7" t="n">
        <v>0</v>
      </c>
      <c r="M3212" s="7" t="n">
        <v>0</v>
      </c>
      <c r="N3212" s="7" t="n">
        <v>0</v>
      </c>
      <c r="O3212" s="7" t="s">
        <v>13</v>
      </c>
    </row>
    <row r="3213" spans="1:19">
      <c r="A3213" t="s">
        <v>4</v>
      </c>
      <c r="B3213" s="4" t="s">
        <v>5</v>
      </c>
      <c r="C3213" s="4" t="s">
        <v>14</v>
      </c>
      <c r="D3213" s="4" t="s">
        <v>10</v>
      </c>
      <c r="E3213" s="4" t="s">
        <v>20</v>
      </c>
      <c r="F3213" s="4" t="s">
        <v>10</v>
      </c>
      <c r="G3213" s="4" t="s">
        <v>9</v>
      </c>
      <c r="H3213" s="4" t="s">
        <v>9</v>
      </c>
      <c r="I3213" s="4" t="s">
        <v>10</v>
      </c>
      <c r="J3213" s="4" t="s">
        <v>10</v>
      </c>
      <c r="K3213" s="4" t="s">
        <v>9</v>
      </c>
      <c r="L3213" s="4" t="s">
        <v>9</v>
      </c>
      <c r="M3213" s="4" t="s">
        <v>9</v>
      </c>
      <c r="N3213" s="4" t="s">
        <v>9</v>
      </c>
      <c r="O3213" s="4" t="s">
        <v>6</v>
      </c>
    </row>
    <row r="3214" spans="1:19">
      <c r="A3214" t="n">
        <v>25313</v>
      </c>
      <c r="B3214" s="14" t="n">
        <v>50</v>
      </c>
      <c r="C3214" s="7" t="n">
        <v>0</v>
      </c>
      <c r="D3214" s="7" t="n">
        <v>4560</v>
      </c>
      <c r="E3214" s="7" t="n">
        <v>1</v>
      </c>
      <c r="F3214" s="7" t="n">
        <v>0</v>
      </c>
      <c r="G3214" s="7" t="n">
        <v>1036831949</v>
      </c>
      <c r="H3214" s="7" t="n">
        <v>-1061158912</v>
      </c>
      <c r="I3214" s="7" t="n">
        <v>0</v>
      </c>
      <c r="J3214" s="7" t="n">
        <v>65533</v>
      </c>
      <c r="K3214" s="7" t="n">
        <v>0</v>
      </c>
      <c r="L3214" s="7" t="n">
        <v>0</v>
      </c>
      <c r="M3214" s="7" t="n">
        <v>0</v>
      </c>
      <c r="N3214" s="7" t="n">
        <v>0</v>
      </c>
      <c r="O3214" s="7" t="s">
        <v>13</v>
      </c>
    </row>
    <row r="3215" spans="1:19">
      <c r="A3215" t="s">
        <v>4</v>
      </c>
      <c r="B3215" s="4" t="s">
        <v>5</v>
      </c>
      <c r="C3215" s="4" t="s">
        <v>14</v>
      </c>
      <c r="D3215" s="4" t="s">
        <v>9</v>
      </c>
      <c r="E3215" s="4" t="s">
        <v>9</v>
      </c>
      <c r="F3215" s="4" t="s">
        <v>9</v>
      </c>
    </row>
    <row r="3216" spans="1:19">
      <c r="A3216" t="n">
        <v>25352</v>
      </c>
      <c r="B3216" s="14" t="n">
        <v>50</v>
      </c>
      <c r="C3216" s="7" t="n">
        <v>255</v>
      </c>
      <c r="D3216" s="7" t="n">
        <v>1056964608</v>
      </c>
      <c r="E3216" s="7" t="n">
        <v>1065353216</v>
      </c>
      <c r="F3216" s="7" t="n">
        <v>1056964608</v>
      </c>
    </row>
    <row r="3217" spans="1:19">
      <c r="A3217" t="s">
        <v>4</v>
      </c>
      <c r="B3217" s="4" t="s">
        <v>5</v>
      </c>
      <c r="C3217" s="4" t="s">
        <v>10</v>
      </c>
    </row>
    <row r="3218" spans="1:19">
      <c r="A3218" t="n">
        <v>25366</v>
      </c>
      <c r="B3218" s="26" t="n">
        <v>16</v>
      </c>
      <c r="C3218" s="7" t="n">
        <v>500</v>
      </c>
    </row>
    <row r="3219" spans="1:19">
      <c r="A3219" t="s">
        <v>4</v>
      </c>
      <c r="B3219" s="4" t="s">
        <v>5</v>
      </c>
      <c r="C3219" s="4" t="s">
        <v>14</v>
      </c>
      <c r="D3219" s="4" t="s">
        <v>10</v>
      </c>
      <c r="E3219" s="4" t="s">
        <v>10</v>
      </c>
      <c r="F3219" s="4" t="s">
        <v>14</v>
      </c>
    </row>
    <row r="3220" spans="1:19">
      <c r="A3220" t="n">
        <v>25369</v>
      </c>
      <c r="B3220" s="55" t="n">
        <v>25</v>
      </c>
      <c r="C3220" s="7" t="n">
        <v>1</v>
      </c>
      <c r="D3220" s="7" t="n">
        <v>65535</v>
      </c>
      <c r="E3220" s="7" t="n">
        <v>65535</v>
      </c>
      <c r="F3220" s="7" t="n">
        <v>0</v>
      </c>
    </row>
    <row r="3221" spans="1:19">
      <c r="A3221" t="s">
        <v>4</v>
      </c>
      <c r="B3221" s="4" t="s">
        <v>5</v>
      </c>
      <c r="C3221" s="4" t="s">
        <v>14</v>
      </c>
      <c r="D3221" s="4" t="s">
        <v>10</v>
      </c>
    </row>
    <row r="3222" spans="1:19">
      <c r="A3222" t="n">
        <v>25376</v>
      </c>
      <c r="B3222" s="32" t="n">
        <v>45</v>
      </c>
      <c r="C3222" s="7" t="n">
        <v>7</v>
      </c>
      <c r="D3222" s="7" t="n">
        <v>255</v>
      </c>
    </row>
    <row r="3223" spans="1:19">
      <c r="A3223" t="s">
        <v>4</v>
      </c>
      <c r="B3223" s="4" t="s">
        <v>5</v>
      </c>
      <c r="C3223" s="4" t="s">
        <v>14</v>
      </c>
      <c r="D3223" s="4" t="s">
        <v>10</v>
      </c>
      <c r="E3223" s="4" t="s">
        <v>9</v>
      </c>
      <c r="F3223" s="4" t="s">
        <v>10</v>
      </c>
    </row>
    <row r="3224" spans="1:19">
      <c r="A3224" t="n">
        <v>25380</v>
      </c>
      <c r="B3224" s="14" t="n">
        <v>50</v>
      </c>
      <c r="C3224" s="7" t="n">
        <v>3</v>
      </c>
      <c r="D3224" s="7" t="n">
        <v>4515</v>
      </c>
      <c r="E3224" s="7" t="n">
        <v>1053609165</v>
      </c>
      <c r="F3224" s="7" t="n">
        <v>500</v>
      </c>
    </row>
    <row r="3225" spans="1:19">
      <c r="A3225" t="s">
        <v>4</v>
      </c>
      <c r="B3225" s="4" t="s">
        <v>5</v>
      </c>
      <c r="C3225" s="4" t="s">
        <v>14</v>
      </c>
      <c r="D3225" s="4" t="s">
        <v>14</v>
      </c>
      <c r="E3225" s="4" t="s">
        <v>20</v>
      </c>
      <c r="F3225" s="4" t="s">
        <v>20</v>
      </c>
      <c r="G3225" s="4" t="s">
        <v>20</v>
      </c>
      <c r="H3225" s="4" t="s">
        <v>10</v>
      </c>
    </row>
    <row r="3226" spans="1:19">
      <c r="A3226" t="n">
        <v>25390</v>
      </c>
      <c r="B3226" s="32" t="n">
        <v>45</v>
      </c>
      <c r="C3226" s="7" t="n">
        <v>2</v>
      </c>
      <c r="D3226" s="7" t="n">
        <v>3</v>
      </c>
      <c r="E3226" s="7" t="n">
        <v>-0.0900000035762787</v>
      </c>
      <c r="F3226" s="7" t="n">
        <v>-2.30999994277954</v>
      </c>
      <c r="G3226" s="7" t="n">
        <v>-186.75</v>
      </c>
      <c r="H3226" s="7" t="n">
        <v>0</v>
      </c>
    </row>
    <row r="3227" spans="1:19">
      <c r="A3227" t="s">
        <v>4</v>
      </c>
      <c r="B3227" s="4" t="s">
        <v>5</v>
      </c>
      <c r="C3227" s="4" t="s">
        <v>14</v>
      </c>
      <c r="D3227" s="4" t="s">
        <v>14</v>
      </c>
      <c r="E3227" s="4" t="s">
        <v>20</v>
      </c>
      <c r="F3227" s="4" t="s">
        <v>20</v>
      </c>
      <c r="G3227" s="4" t="s">
        <v>20</v>
      </c>
      <c r="H3227" s="4" t="s">
        <v>10</v>
      </c>
      <c r="I3227" s="4" t="s">
        <v>14</v>
      </c>
    </row>
    <row r="3228" spans="1:19">
      <c r="A3228" t="n">
        <v>25407</v>
      </c>
      <c r="B3228" s="32" t="n">
        <v>45</v>
      </c>
      <c r="C3228" s="7" t="n">
        <v>4</v>
      </c>
      <c r="D3228" s="7" t="n">
        <v>3</v>
      </c>
      <c r="E3228" s="7" t="n">
        <v>349.350006103516</v>
      </c>
      <c r="F3228" s="7" t="n">
        <v>190.940002441406</v>
      </c>
      <c r="G3228" s="7" t="n">
        <v>324</v>
      </c>
      <c r="H3228" s="7" t="n">
        <v>0</v>
      </c>
      <c r="I3228" s="7" t="n">
        <v>1</v>
      </c>
    </row>
    <row r="3229" spans="1:19">
      <c r="A3229" t="s">
        <v>4</v>
      </c>
      <c r="B3229" s="4" t="s">
        <v>5</v>
      </c>
      <c r="C3229" s="4" t="s">
        <v>14</v>
      </c>
      <c r="D3229" s="4" t="s">
        <v>14</v>
      </c>
      <c r="E3229" s="4" t="s">
        <v>20</v>
      </c>
      <c r="F3229" s="4" t="s">
        <v>10</v>
      </c>
    </row>
    <row r="3230" spans="1:19">
      <c r="A3230" t="n">
        <v>25425</v>
      </c>
      <c r="B3230" s="32" t="n">
        <v>45</v>
      </c>
      <c r="C3230" s="7" t="n">
        <v>5</v>
      </c>
      <c r="D3230" s="7" t="n">
        <v>3</v>
      </c>
      <c r="E3230" s="7" t="n">
        <v>4.59999990463257</v>
      </c>
      <c r="F3230" s="7" t="n">
        <v>0</v>
      </c>
    </row>
    <row r="3231" spans="1:19">
      <c r="A3231" t="s">
        <v>4</v>
      </c>
      <c r="B3231" s="4" t="s">
        <v>5</v>
      </c>
      <c r="C3231" s="4" t="s">
        <v>14</v>
      </c>
      <c r="D3231" s="4" t="s">
        <v>14</v>
      </c>
      <c r="E3231" s="4" t="s">
        <v>20</v>
      </c>
      <c r="F3231" s="4" t="s">
        <v>10</v>
      </c>
    </row>
    <row r="3232" spans="1:19">
      <c r="A3232" t="n">
        <v>25434</v>
      </c>
      <c r="B3232" s="32" t="n">
        <v>45</v>
      </c>
      <c r="C3232" s="7" t="n">
        <v>11</v>
      </c>
      <c r="D3232" s="7" t="n">
        <v>3</v>
      </c>
      <c r="E3232" s="7" t="n">
        <v>40.9000015258789</v>
      </c>
      <c r="F3232" s="7" t="n">
        <v>0</v>
      </c>
    </row>
    <row r="3233" spans="1:9">
      <c r="A3233" t="s">
        <v>4</v>
      </c>
      <c r="B3233" s="4" t="s">
        <v>5</v>
      </c>
      <c r="C3233" s="4" t="s">
        <v>14</v>
      </c>
      <c r="D3233" s="4" t="s">
        <v>14</v>
      </c>
      <c r="E3233" s="4" t="s">
        <v>20</v>
      </c>
      <c r="F3233" s="4" t="s">
        <v>20</v>
      </c>
      <c r="G3233" s="4" t="s">
        <v>20</v>
      </c>
      <c r="H3233" s="4" t="s">
        <v>10</v>
      </c>
    </row>
    <row r="3234" spans="1:9">
      <c r="A3234" t="n">
        <v>25443</v>
      </c>
      <c r="B3234" s="32" t="n">
        <v>45</v>
      </c>
      <c r="C3234" s="7" t="n">
        <v>2</v>
      </c>
      <c r="D3234" s="7" t="n">
        <v>3</v>
      </c>
      <c r="E3234" s="7" t="n">
        <v>-0.140000000596046</v>
      </c>
      <c r="F3234" s="7" t="n">
        <v>-1.16999995708466</v>
      </c>
      <c r="G3234" s="7" t="n">
        <v>-187.25</v>
      </c>
      <c r="H3234" s="7" t="n">
        <v>4000</v>
      </c>
    </row>
    <row r="3235" spans="1:9">
      <c r="A3235" t="s">
        <v>4</v>
      </c>
      <c r="B3235" s="4" t="s">
        <v>5</v>
      </c>
      <c r="C3235" s="4" t="s">
        <v>14</v>
      </c>
      <c r="D3235" s="4" t="s">
        <v>14</v>
      </c>
      <c r="E3235" s="4" t="s">
        <v>20</v>
      </c>
      <c r="F3235" s="4" t="s">
        <v>20</v>
      </c>
      <c r="G3235" s="4" t="s">
        <v>20</v>
      </c>
      <c r="H3235" s="4" t="s">
        <v>10</v>
      </c>
      <c r="I3235" s="4" t="s">
        <v>14</v>
      </c>
    </row>
    <row r="3236" spans="1:9">
      <c r="A3236" t="n">
        <v>25460</v>
      </c>
      <c r="B3236" s="32" t="n">
        <v>45</v>
      </c>
      <c r="C3236" s="7" t="n">
        <v>4</v>
      </c>
      <c r="D3236" s="7" t="n">
        <v>3</v>
      </c>
      <c r="E3236" s="7" t="n">
        <v>339.839996337891</v>
      </c>
      <c r="F3236" s="7" t="n">
        <v>130.25</v>
      </c>
      <c r="G3236" s="7" t="n">
        <v>324</v>
      </c>
      <c r="H3236" s="7" t="n">
        <v>4000</v>
      </c>
      <c r="I3236" s="7" t="n">
        <v>1</v>
      </c>
    </row>
    <row r="3237" spans="1:9">
      <c r="A3237" t="s">
        <v>4</v>
      </c>
      <c r="B3237" s="4" t="s">
        <v>5</v>
      </c>
      <c r="C3237" s="4" t="s">
        <v>14</v>
      </c>
      <c r="D3237" s="4" t="s">
        <v>14</v>
      </c>
      <c r="E3237" s="4" t="s">
        <v>20</v>
      </c>
      <c r="F3237" s="4" t="s">
        <v>10</v>
      </c>
    </row>
    <row r="3238" spans="1:9">
      <c r="A3238" t="n">
        <v>25478</v>
      </c>
      <c r="B3238" s="32" t="n">
        <v>45</v>
      </c>
      <c r="C3238" s="7" t="n">
        <v>5</v>
      </c>
      <c r="D3238" s="7" t="n">
        <v>3</v>
      </c>
      <c r="E3238" s="7" t="n">
        <v>6.09999990463257</v>
      </c>
      <c r="F3238" s="7" t="n">
        <v>4000</v>
      </c>
    </row>
    <row r="3239" spans="1:9">
      <c r="A3239" t="s">
        <v>4</v>
      </c>
      <c r="B3239" s="4" t="s">
        <v>5</v>
      </c>
      <c r="C3239" s="4" t="s">
        <v>14</v>
      </c>
      <c r="D3239" s="4" t="s">
        <v>14</v>
      </c>
      <c r="E3239" s="4" t="s">
        <v>20</v>
      </c>
      <c r="F3239" s="4" t="s">
        <v>10</v>
      </c>
    </row>
    <row r="3240" spans="1:9">
      <c r="A3240" t="n">
        <v>25487</v>
      </c>
      <c r="B3240" s="32" t="n">
        <v>45</v>
      </c>
      <c r="C3240" s="7" t="n">
        <v>11</v>
      </c>
      <c r="D3240" s="7" t="n">
        <v>3</v>
      </c>
      <c r="E3240" s="7" t="n">
        <v>40.9000015258789</v>
      </c>
      <c r="F3240" s="7" t="n">
        <v>4000</v>
      </c>
    </row>
    <row r="3241" spans="1:9">
      <c r="A3241" t="s">
        <v>4</v>
      </c>
      <c r="B3241" s="4" t="s">
        <v>5</v>
      </c>
      <c r="C3241" s="4" t="s">
        <v>14</v>
      </c>
      <c r="D3241" s="4" t="s">
        <v>10</v>
      </c>
      <c r="E3241" s="4" t="s">
        <v>10</v>
      </c>
      <c r="F3241" s="4" t="s">
        <v>14</v>
      </c>
    </row>
    <row r="3242" spans="1:9">
      <c r="A3242" t="n">
        <v>25496</v>
      </c>
      <c r="B3242" s="55" t="n">
        <v>25</v>
      </c>
      <c r="C3242" s="7" t="n">
        <v>1</v>
      </c>
      <c r="D3242" s="7" t="n">
        <v>60</v>
      </c>
      <c r="E3242" s="7" t="n">
        <v>640</v>
      </c>
      <c r="F3242" s="7" t="n">
        <v>2</v>
      </c>
    </row>
    <row r="3243" spans="1:9">
      <c r="A3243" t="s">
        <v>4</v>
      </c>
      <c r="B3243" s="4" t="s">
        <v>5</v>
      </c>
      <c r="C3243" s="4" t="s">
        <v>14</v>
      </c>
      <c r="D3243" s="4" t="s">
        <v>10</v>
      </c>
      <c r="E3243" s="4" t="s">
        <v>6</v>
      </c>
    </row>
    <row r="3244" spans="1:9">
      <c r="A3244" t="n">
        <v>25503</v>
      </c>
      <c r="B3244" s="47" t="n">
        <v>51</v>
      </c>
      <c r="C3244" s="7" t="n">
        <v>4</v>
      </c>
      <c r="D3244" s="7" t="n">
        <v>1000</v>
      </c>
      <c r="E3244" s="7" t="s">
        <v>177</v>
      </c>
    </row>
    <row r="3245" spans="1:9">
      <c r="A3245" t="s">
        <v>4</v>
      </c>
      <c r="B3245" s="4" t="s">
        <v>5</v>
      </c>
      <c r="C3245" s="4" t="s">
        <v>10</v>
      </c>
    </row>
    <row r="3246" spans="1:9">
      <c r="A3246" t="n">
        <v>25516</v>
      </c>
      <c r="B3246" s="26" t="n">
        <v>16</v>
      </c>
      <c r="C3246" s="7" t="n">
        <v>0</v>
      </c>
    </row>
    <row r="3247" spans="1:9">
      <c r="A3247" t="s">
        <v>4</v>
      </c>
      <c r="B3247" s="4" t="s">
        <v>5</v>
      </c>
      <c r="C3247" s="4" t="s">
        <v>10</v>
      </c>
      <c r="D3247" s="4" t="s">
        <v>14</v>
      </c>
      <c r="E3247" s="4" t="s">
        <v>9</v>
      </c>
      <c r="F3247" s="4" t="s">
        <v>117</v>
      </c>
      <c r="G3247" s="4" t="s">
        <v>14</v>
      </c>
      <c r="H3247" s="4" t="s">
        <v>14</v>
      </c>
      <c r="I3247" s="4" t="s">
        <v>14</v>
      </c>
    </row>
    <row r="3248" spans="1:9">
      <c r="A3248" t="n">
        <v>25519</v>
      </c>
      <c r="B3248" s="51" t="n">
        <v>26</v>
      </c>
      <c r="C3248" s="7" t="n">
        <v>1000</v>
      </c>
      <c r="D3248" s="7" t="n">
        <v>17</v>
      </c>
      <c r="E3248" s="7" t="n">
        <v>31419</v>
      </c>
      <c r="F3248" s="7" t="s">
        <v>331</v>
      </c>
      <c r="G3248" s="7" t="n">
        <v>8</v>
      </c>
      <c r="H3248" s="7" t="n">
        <v>2</v>
      </c>
      <c r="I3248" s="7" t="n">
        <v>0</v>
      </c>
    </row>
    <row r="3249" spans="1:9">
      <c r="A3249" t="s">
        <v>4</v>
      </c>
      <c r="B3249" s="4" t="s">
        <v>5</v>
      </c>
      <c r="C3249" s="4" t="s">
        <v>14</v>
      </c>
      <c r="D3249" s="4" t="s">
        <v>10</v>
      </c>
      <c r="E3249" s="4" t="s">
        <v>10</v>
      </c>
    </row>
    <row r="3250" spans="1:9">
      <c r="A3250" t="n">
        <v>25547</v>
      </c>
      <c r="B3250" s="10" t="n">
        <v>39</v>
      </c>
      <c r="C3250" s="7" t="n">
        <v>16</v>
      </c>
      <c r="D3250" s="7" t="n">
        <v>65533</v>
      </c>
      <c r="E3250" s="7" t="n">
        <v>205</v>
      </c>
    </row>
    <row r="3251" spans="1:9">
      <c r="A3251" t="s">
        <v>4</v>
      </c>
      <c r="B3251" s="4" t="s">
        <v>5</v>
      </c>
      <c r="C3251" s="4" t="s">
        <v>10</v>
      </c>
    </row>
    <row r="3252" spans="1:9">
      <c r="A3252" t="n">
        <v>25553</v>
      </c>
      <c r="B3252" s="26" t="n">
        <v>16</v>
      </c>
      <c r="C3252" s="7" t="n">
        <v>300</v>
      </c>
    </row>
    <row r="3253" spans="1:9">
      <c r="A3253" t="s">
        <v>4</v>
      </c>
      <c r="B3253" s="4" t="s">
        <v>5</v>
      </c>
      <c r="C3253" s="4" t="s">
        <v>10</v>
      </c>
      <c r="D3253" s="4" t="s">
        <v>14</v>
      </c>
      <c r="E3253" s="4" t="s">
        <v>6</v>
      </c>
      <c r="F3253" s="4" t="s">
        <v>20</v>
      </c>
      <c r="G3253" s="4" t="s">
        <v>20</v>
      </c>
      <c r="H3253" s="4" t="s">
        <v>20</v>
      </c>
    </row>
    <row r="3254" spans="1:9">
      <c r="A3254" t="n">
        <v>25556</v>
      </c>
      <c r="B3254" s="61" t="n">
        <v>48</v>
      </c>
      <c r="C3254" s="7" t="n">
        <v>1000</v>
      </c>
      <c r="D3254" s="7" t="n">
        <v>0</v>
      </c>
      <c r="E3254" s="7" t="s">
        <v>288</v>
      </c>
      <c r="F3254" s="7" t="n">
        <v>0.349999994039536</v>
      </c>
      <c r="G3254" s="7" t="n">
        <v>0.949999988079071</v>
      </c>
      <c r="H3254" s="7" t="n">
        <v>0</v>
      </c>
    </row>
    <row r="3255" spans="1:9">
      <c r="A3255" t="s">
        <v>4</v>
      </c>
      <c r="B3255" s="4" t="s">
        <v>5</v>
      </c>
      <c r="C3255" s="4" t="s">
        <v>14</v>
      </c>
      <c r="D3255" s="4" t="s">
        <v>10</v>
      </c>
      <c r="E3255" s="4" t="s">
        <v>10</v>
      </c>
      <c r="F3255" s="4" t="s">
        <v>10</v>
      </c>
      <c r="G3255" s="4" t="s">
        <v>10</v>
      </c>
      <c r="H3255" s="4" t="s">
        <v>10</v>
      </c>
      <c r="I3255" s="4" t="s">
        <v>6</v>
      </c>
      <c r="J3255" s="4" t="s">
        <v>20</v>
      </c>
      <c r="K3255" s="4" t="s">
        <v>20</v>
      </c>
      <c r="L3255" s="4" t="s">
        <v>20</v>
      </c>
      <c r="M3255" s="4" t="s">
        <v>9</v>
      </c>
      <c r="N3255" s="4" t="s">
        <v>9</v>
      </c>
      <c r="O3255" s="4" t="s">
        <v>20</v>
      </c>
      <c r="P3255" s="4" t="s">
        <v>20</v>
      </c>
      <c r="Q3255" s="4" t="s">
        <v>20</v>
      </c>
      <c r="R3255" s="4" t="s">
        <v>20</v>
      </c>
      <c r="S3255" s="4" t="s">
        <v>14</v>
      </c>
    </row>
    <row r="3256" spans="1:9">
      <c r="A3256" t="n">
        <v>25589</v>
      </c>
      <c r="B3256" s="10" t="n">
        <v>39</v>
      </c>
      <c r="C3256" s="7" t="n">
        <v>12</v>
      </c>
      <c r="D3256" s="7" t="n">
        <v>65533</v>
      </c>
      <c r="E3256" s="7" t="n">
        <v>205</v>
      </c>
      <c r="F3256" s="7" t="n">
        <v>0</v>
      </c>
      <c r="G3256" s="7" t="n">
        <v>1000</v>
      </c>
      <c r="H3256" s="7" t="n">
        <v>3</v>
      </c>
      <c r="I3256" s="7" t="s">
        <v>13</v>
      </c>
      <c r="J3256" s="7" t="n">
        <v>0</v>
      </c>
      <c r="K3256" s="7" t="n">
        <v>1.29999995231628</v>
      </c>
      <c r="L3256" s="7" t="n">
        <v>0</v>
      </c>
      <c r="M3256" s="7" t="n">
        <v>0</v>
      </c>
      <c r="N3256" s="7" t="n">
        <v>-1038090240</v>
      </c>
      <c r="O3256" s="7" t="n">
        <v>150</v>
      </c>
      <c r="P3256" s="7" t="n">
        <v>1.29999995231628</v>
      </c>
      <c r="Q3256" s="7" t="n">
        <v>1.29999995231628</v>
      </c>
      <c r="R3256" s="7" t="n">
        <v>1.29999995231628</v>
      </c>
      <c r="S3256" s="7" t="n">
        <v>255</v>
      </c>
    </row>
    <row r="3257" spans="1:9">
      <c r="A3257" t="s">
        <v>4</v>
      </c>
      <c r="B3257" s="4" t="s">
        <v>5</v>
      </c>
      <c r="C3257" s="4" t="s">
        <v>14</v>
      </c>
      <c r="D3257" s="4" t="s">
        <v>10</v>
      </c>
      <c r="E3257" s="4" t="s">
        <v>20</v>
      </c>
      <c r="F3257" s="4" t="s">
        <v>10</v>
      </c>
      <c r="G3257" s="4" t="s">
        <v>9</v>
      </c>
      <c r="H3257" s="4" t="s">
        <v>9</v>
      </c>
      <c r="I3257" s="4" t="s">
        <v>10</v>
      </c>
      <c r="J3257" s="4" t="s">
        <v>10</v>
      </c>
      <c r="K3257" s="4" t="s">
        <v>9</v>
      </c>
      <c r="L3257" s="4" t="s">
        <v>9</v>
      </c>
      <c r="M3257" s="4" t="s">
        <v>9</v>
      </c>
      <c r="N3257" s="4" t="s">
        <v>9</v>
      </c>
      <c r="O3257" s="4" t="s">
        <v>6</v>
      </c>
    </row>
    <row r="3258" spans="1:9">
      <c r="A3258" t="n">
        <v>25639</v>
      </c>
      <c r="B3258" s="14" t="n">
        <v>50</v>
      </c>
      <c r="C3258" s="7" t="n">
        <v>0</v>
      </c>
      <c r="D3258" s="7" t="n">
        <v>4431</v>
      </c>
      <c r="E3258" s="7" t="n">
        <v>1</v>
      </c>
      <c r="F3258" s="7" t="n">
        <v>0</v>
      </c>
      <c r="G3258" s="7" t="n">
        <v>-1102263091</v>
      </c>
      <c r="H3258" s="7" t="n">
        <v>-1065353216</v>
      </c>
      <c r="I3258" s="7" t="n">
        <v>0</v>
      </c>
      <c r="J3258" s="7" t="n">
        <v>65533</v>
      </c>
      <c r="K3258" s="7" t="n">
        <v>0</v>
      </c>
      <c r="L3258" s="7" t="n">
        <v>0</v>
      </c>
      <c r="M3258" s="7" t="n">
        <v>0</v>
      </c>
      <c r="N3258" s="7" t="n">
        <v>0</v>
      </c>
      <c r="O3258" s="7" t="s">
        <v>13</v>
      </c>
    </row>
    <row r="3259" spans="1:9">
      <c r="A3259" t="s">
        <v>4</v>
      </c>
      <c r="B3259" s="4" t="s">
        <v>5</v>
      </c>
      <c r="C3259" s="4" t="s">
        <v>14</v>
      </c>
      <c r="D3259" s="4" t="s">
        <v>10</v>
      </c>
      <c r="E3259" s="4" t="s">
        <v>20</v>
      </c>
      <c r="F3259" s="4" t="s">
        <v>10</v>
      </c>
      <c r="G3259" s="4" t="s">
        <v>9</v>
      </c>
      <c r="H3259" s="4" t="s">
        <v>9</v>
      </c>
      <c r="I3259" s="4" t="s">
        <v>10</v>
      </c>
      <c r="J3259" s="4" t="s">
        <v>10</v>
      </c>
      <c r="K3259" s="4" t="s">
        <v>9</v>
      </c>
      <c r="L3259" s="4" t="s">
        <v>9</v>
      </c>
      <c r="M3259" s="4" t="s">
        <v>9</v>
      </c>
      <c r="N3259" s="4" t="s">
        <v>9</v>
      </c>
      <c r="O3259" s="4" t="s">
        <v>6</v>
      </c>
    </row>
    <row r="3260" spans="1:9">
      <c r="A3260" t="n">
        <v>25678</v>
      </c>
      <c r="B3260" s="14" t="n">
        <v>50</v>
      </c>
      <c r="C3260" s="7" t="n">
        <v>0</v>
      </c>
      <c r="D3260" s="7" t="n">
        <v>4423</v>
      </c>
      <c r="E3260" s="7" t="n">
        <v>1</v>
      </c>
      <c r="F3260" s="7" t="n">
        <v>0</v>
      </c>
      <c r="G3260" s="7" t="n">
        <v>0</v>
      </c>
      <c r="H3260" s="7" t="n">
        <v>0</v>
      </c>
      <c r="I3260" s="7" t="n">
        <v>0</v>
      </c>
      <c r="J3260" s="7" t="n">
        <v>65533</v>
      </c>
      <c r="K3260" s="7" t="n">
        <v>0</v>
      </c>
      <c r="L3260" s="7" t="n">
        <v>0</v>
      </c>
      <c r="M3260" s="7" t="n">
        <v>0</v>
      </c>
      <c r="N3260" s="7" t="n">
        <v>0</v>
      </c>
      <c r="O3260" s="7" t="s">
        <v>13</v>
      </c>
    </row>
    <row r="3261" spans="1:9">
      <c r="A3261" t="s">
        <v>4</v>
      </c>
      <c r="B3261" s="4" t="s">
        <v>5</v>
      </c>
      <c r="C3261" s="4" t="s">
        <v>14</v>
      </c>
      <c r="D3261" s="4" t="s">
        <v>10</v>
      </c>
      <c r="E3261" s="4" t="s">
        <v>20</v>
      </c>
      <c r="F3261" s="4" t="s">
        <v>10</v>
      </c>
      <c r="G3261" s="4" t="s">
        <v>9</v>
      </c>
      <c r="H3261" s="4" t="s">
        <v>9</v>
      </c>
      <c r="I3261" s="4" t="s">
        <v>10</v>
      </c>
      <c r="J3261" s="4" t="s">
        <v>10</v>
      </c>
      <c r="K3261" s="4" t="s">
        <v>9</v>
      </c>
      <c r="L3261" s="4" t="s">
        <v>9</v>
      </c>
      <c r="M3261" s="4" t="s">
        <v>9</v>
      </c>
      <c r="N3261" s="4" t="s">
        <v>9</v>
      </c>
      <c r="O3261" s="4" t="s">
        <v>6</v>
      </c>
    </row>
    <row r="3262" spans="1:9">
      <c r="A3262" t="n">
        <v>25717</v>
      </c>
      <c r="B3262" s="14" t="n">
        <v>50</v>
      </c>
      <c r="C3262" s="7" t="n">
        <v>0</v>
      </c>
      <c r="D3262" s="7" t="n">
        <v>4219</v>
      </c>
      <c r="E3262" s="7" t="n">
        <v>1</v>
      </c>
      <c r="F3262" s="7" t="n">
        <v>0</v>
      </c>
      <c r="G3262" s="7" t="n">
        <v>0</v>
      </c>
      <c r="H3262" s="7" t="n">
        <v>0</v>
      </c>
      <c r="I3262" s="7" t="n">
        <v>0</v>
      </c>
      <c r="J3262" s="7" t="n">
        <v>65533</v>
      </c>
      <c r="K3262" s="7" t="n">
        <v>0</v>
      </c>
      <c r="L3262" s="7" t="n">
        <v>0</v>
      </c>
      <c r="M3262" s="7" t="n">
        <v>0</v>
      </c>
      <c r="N3262" s="7" t="n">
        <v>0</v>
      </c>
      <c r="O3262" s="7" t="s">
        <v>13</v>
      </c>
    </row>
    <row r="3263" spans="1:9">
      <c r="A3263" t="s">
        <v>4</v>
      </c>
      <c r="B3263" s="4" t="s">
        <v>5</v>
      </c>
      <c r="C3263" s="4" t="s">
        <v>14</v>
      </c>
      <c r="D3263" s="4" t="s">
        <v>10</v>
      </c>
      <c r="E3263" s="4" t="s">
        <v>20</v>
      </c>
      <c r="F3263" s="4" t="s">
        <v>10</v>
      </c>
      <c r="G3263" s="4" t="s">
        <v>9</v>
      </c>
      <c r="H3263" s="4" t="s">
        <v>9</v>
      </c>
      <c r="I3263" s="4" t="s">
        <v>10</v>
      </c>
      <c r="J3263" s="4" t="s">
        <v>10</v>
      </c>
      <c r="K3263" s="4" t="s">
        <v>9</v>
      </c>
      <c r="L3263" s="4" t="s">
        <v>9</v>
      </c>
      <c r="M3263" s="4" t="s">
        <v>9</v>
      </c>
      <c r="N3263" s="4" t="s">
        <v>9</v>
      </c>
      <c r="O3263" s="4" t="s">
        <v>6</v>
      </c>
    </row>
    <row r="3264" spans="1:9">
      <c r="A3264" t="n">
        <v>25756</v>
      </c>
      <c r="B3264" s="14" t="n">
        <v>50</v>
      </c>
      <c r="C3264" s="7" t="n">
        <v>0</v>
      </c>
      <c r="D3264" s="7" t="n">
        <v>4197</v>
      </c>
      <c r="E3264" s="7" t="n">
        <v>1</v>
      </c>
      <c r="F3264" s="7" t="n">
        <v>0</v>
      </c>
      <c r="G3264" s="7" t="n">
        <v>0</v>
      </c>
      <c r="H3264" s="7" t="n">
        <v>0</v>
      </c>
      <c r="I3264" s="7" t="n">
        <v>0</v>
      </c>
      <c r="J3264" s="7" t="n">
        <v>65533</v>
      </c>
      <c r="K3264" s="7" t="n">
        <v>0</v>
      </c>
      <c r="L3264" s="7" t="n">
        <v>0</v>
      </c>
      <c r="M3264" s="7" t="n">
        <v>0</v>
      </c>
      <c r="N3264" s="7" t="n">
        <v>0</v>
      </c>
      <c r="O3264" s="7" t="s">
        <v>13</v>
      </c>
    </row>
    <row r="3265" spans="1:19">
      <c r="A3265" t="s">
        <v>4</v>
      </c>
      <c r="B3265" s="4" t="s">
        <v>5</v>
      </c>
      <c r="C3265" s="4" t="s">
        <v>10</v>
      </c>
    </row>
    <row r="3266" spans="1:19">
      <c r="A3266" t="n">
        <v>25795</v>
      </c>
      <c r="B3266" s="26" t="n">
        <v>16</v>
      </c>
      <c r="C3266" s="7" t="n">
        <v>600</v>
      </c>
    </row>
    <row r="3267" spans="1:19">
      <c r="A3267" t="s">
        <v>4</v>
      </c>
      <c r="B3267" s="4" t="s">
        <v>5</v>
      </c>
      <c r="C3267" s="4" t="s">
        <v>14</v>
      </c>
      <c r="D3267" s="4" t="s">
        <v>10</v>
      </c>
      <c r="E3267" s="4" t="s">
        <v>20</v>
      </c>
      <c r="F3267" s="4" t="s">
        <v>10</v>
      </c>
      <c r="G3267" s="4" t="s">
        <v>9</v>
      </c>
      <c r="H3267" s="4" t="s">
        <v>9</v>
      </c>
      <c r="I3267" s="4" t="s">
        <v>10</v>
      </c>
      <c r="J3267" s="4" t="s">
        <v>10</v>
      </c>
      <c r="K3267" s="4" t="s">
        <v>9</v>
      </c>
      <c r="L3267" s="4" t="s">
        <v>9</v>
      </c>
      <c r="M3267" s="4" t="s">
        <v>9</v>
      </c>
      <c r="N3267" s="4" t="s">
        <v>9</v>
      </c>
      <c r="O3267" s="4" t="s">
        <v>6</v>
      </c>
    </row>
    <row r="3268" spans="1:19">
      <c r="A3268" t="n">
        <v>25798</v>
      </c>
      <c r="B3268" s="14" t="n">
        <v>50</v>
      </c>
      <c r="C3268" s="7" t="n">
        <v>0</v>
      </c>
      <c r="D3268" s="7" t="n">
        <v>4148</v>
      </c>
      <c r="E3268" s="7" t="n">
        <v>1</v>
      </c>
      <c r="F3268" s="7" t="n">
        <v>0</v>
      </c>
      <c r="G3268" s="7" t="n">
        <v>-1102263091</v>
      </c>
      <c r="H3268" s="7" t="n">
        <v>-1065353216</v>
      </c>
      <c r="I3268" s="7" t="n">
        <v>0</v>
      </c>
      <c r="J3268" s="7" t="n">
        <v>65533</v>
      </c>
      <c r="K3268" s="7" t="n">
        <v>0</v>
      </c>
      <c r="L3268" s="7" t="n">
        <v>0</v>
      </c>
      <c r="M3268" s="7" t="n">
        <v>0</v>
      </c>
      <c r="N3268" s="7" t="n">
        <v>0</v>
      </c>
      <c r="O3268" s="7" t="s">
        <v>13</v>
      </c>
    </row>
    <row r="3269" spans="1:19">
      <c r="A3269" t="s">
        <v>4</v>
      </c>
      <c r="B3269" s="4" t="s">
        <v>5</v>
      </c>
      <c r="C3269" s="4" t="s">
        <v>10</v>
      </c>
    </row>
    <row r="3270" spans="1:19">
      <c r="A3270" t="n">
        <v>25837</v>
      </c>
      <c r="B3270" s="26" t="n">
        <v>16</v>
      </c>
      <c r="C3270" s="7" t="n">
        <v>600</v>
      </c>
    </row>
    <row r="3271" spans="1:19">
      <c r="A3271" t="s">
        <v>4</v>
      </c>
      <c r="B3271" s="4" t="s">
        <v>5</v>
      </c>
      <c r="C3271" s="4" t="s">
        <v>10</v>
      </c>
      <c r="D3271" s="4" t="s">
        <v>14</v>
      </c>
    </row>
    <row r="3272" spans="1:19">
      <c r="A3272" t="n">
        <v>25840</v>
      </c>
      <c r="B3272" s="53" t="n">
        <v>89</v>
      </c>
      <c r="C3272" s="7" t="n">
        <v>65533</v>
      </c>
      <c r="D3272" s="7" t="n">
        <v>0</v>
      </c>
    </row>
    <row r="3273" spans="1:19">
      <c r="A3273" t="s">
        <v>4</v>
      </c>
      <c r="B3273" s="4" t="s">
        <v>5</v>
      </c>
      <c r="C3273" s="4" t="s">
        <v>14</v>
      </c>
      <c r="D3273" s="4" t="s">
        <v>10</v>
      </c>
      <c r="E3273" s="4" t="s">
        <v>10</v>
      </c>
      <c r="F3273" s="4" t="s">
        <v>10</v>
      </c>
      <c r="G3273" s="4" t="s">
        <v>10</v>
      </c>
      <c r="H3273" s="4" t="s">
        <v>10</v>
      </c>
      <c r="I3273" s="4" t="s">
        <v>6</v>
      </c>
      <c r="J3273" s="4" t="s">
        <v>20</v>
      </c>
      <c r="K3273" s="4" t="s">
        <v>20</v>
      </c>
      <c r="L3273" s="4" t="s">
        <v>20</v>
      </c>
      <c r="M3273" s="4" t="s">
        <v>9</v>
      </c>
      <c r="N3273" s="4" t="s">
        <v>9</v>
      </c>
      <c r="O3273" s="4" t="s">
        <v>20</v>
      </c>
      <c r="P3273" s="4" t="s">
        <v>20</v>
      </c>
      <c r="Q3273" s="4" t="s">
        <v>20</v>
      </c>
      <c r="R3273" s="4" t="s">
        <v>20</v>
      </c>
      <c r="S3273" s="4" t="s">
        <v>14</v>
      </c>
    </row>
    <row r="3274" spans="1:19">
      <c r="A3274" t="n">
        <v>25844</v>
      </c>
      <c r="B3274" s="10" t="n">
        <v>39</v>
      </c>
      <c r="C3274" s="7" t="n">
        <v>12</v>
      </c>
      <c r="D3274" s="7" t="n">
        <v>65533</v>
      </c>
      <c r="E3274" s="7" t="n">
        <v>206</v>
      </c>
      <c r="F3274" s="7" t="n">
        <v>0</v>
      </c>
      <c r="G3274" s="7" t="n">
        <v>65533</v>
      </c>
      <c r="H3274" s="7" t="n">
        <v>259</v>
      </c>
      <c r="I3274" s="7" t="s">
        <v>13</v>
      </c>
      <c r="J3274" s="7" t="n">
        <v>-13.9399995803833</v>
      </c>
      <c r="K3274" s="7" t="n">
        <v>-3</v>
      </c>
      <c r="L3274" s="7" t="n">
        <v>-174.940002441406</v>
      </c>
      <c r="M3274" s="7" t="n">
        <v>0</v>
      </c>
      <c r="N3274" s="7" t="n">
        <v>0</v>
      </c>
      <c r="O3274" s="7" t="n">
        <v>0</v>
      </c>
      <c r="P3274" s="7" t="n">
        <v>0.899999976158142</v>
      </c>
      <c r="Q3274" s="7" t="n">
        <v>1.20000004768372</v>
      </c>
      <c r="R3274" s="7" t="n">
        <v>0.899999976158142</v>
      </c>
      <c r="S3274" s="7" t="n">
        <v>255</v>
      </c>
    </row>
    <row r="3275" spans="1:19">
      <c r="A3275" t="s">
        <v>4</v>
      </c>
      <c r="B3275" s="4" t="s">
        <v>5</v>
      </c>
      <c r="C3275" s="4" t="s">
        <v>14</v>
      </c>
      <c r="D3275" s="4" t="s">
        <v>20</v>
      </c>
      <c r="E3275" s="4" t="s">
        <v>20</v>
      </c>
      <c r="F3275" s="4" t="s">
        <v>20</v>
      </c>
    </row>
    <row r="3276" spans="1:19">
      <c r="A3276" t="n">
        <v>25894</v>
      </c>
      <c r="B3276" s="32" t="n">
        <v>45</v>
      </c>
      <c r="C3276" s="7" t="n">
        <v>9</v>
      </c>
      <c r="D3276" s="7" t="n">
        <v>0.100000001490116</v>
      </c>
      <c r="E3276" s="7" t="n">
        <v>0.100000001490116</v>
      </c>
      <c r="F3276" s="7" t="n">
        <v>3</v>
      </c>
    </row>
    <row r="3277" spans="1:19">
      <c r="A3277" t="s">
        <v>4</v>
      </c>
      <c r="B3277" s="4" t="s">
        <v>5</v>
      </c>
      <c r="C3277" s="4" t="s">
        <v>14</v>
      </c>
      <c r="D3277" s="4" t="s">
        <v>10</v>
      </c>
      <c r="E3277" s="4" t="s">
        <v>20</v>
      </c>
      <c r="F3277" s="4" t="s">
        <v>10</v>
      </c>
      <c r="G3277" s="4" t="s">
        <v>9</v>
      </c>
      <c r="H3277" s="4" t="s">
        <v>9</v>
      </c>
      <c r="I3277" s="4" t="s">
        <v>10</v>
      </c>
      <c r="J3277" s="4" t="s">
        <v>10</v>
      </c>
      <c r="K3277" s="4" t="s">
        <v>9</v>
      </c>
      <c r="L3277" s="4" t="s">
        <v>9</v>
      </c>
      <c r="M3277" s="4" t="s">
        <v>9</v>
      </c>
      <c r="N3277" s="4" t="s">
        <v>9</v>
      </c>
      <c r="O3277" s="4" t="s">
        <v>6</v>
      </c>
    </row>
    <row r="3278" spans="1:19">
      <c r="A3278" t="n">
        <v>25908</v>
      </c>
      <c r="B3278" s="14" t="n">
        <v>50</v>
      </c>
      <c r="C3278" s="7" t="n">
        <v>0</v>
      </c>
      <c r="D3278" s="7" t="n">
        <v>4197</v>
      </c>
      <c r="E3278" s="7" t="n">
        <v>1</v>
      </c>
      <c r="F3278" s="7" t="n">
        <v>0</v>
      </c>
      <c r="G3278" s="7" t="n">
        <v>0</v>
      </c>
      <c r="H3278" s="7" t="n">
        <v>0</v>
      </c>
      <c r="I3278" s="7" t="n">
        <v>0</v>
      </c>
      <c r="J3278" s="7" t="n">
        <v>65533</v>
      </c>
      <c r="K3278" s="7" t="n">
        <v>0</v>
      </c>
      <c r="L3278" s="7" t="n">
        <v>0</v>
      </c>
      <c r="M3278" s="7" t="n">
        <v>0</v>
      </c>
      <c r="N3278" s="7" t="n">
        <v>0</v>
      </c>
      <c r="O3278" s="7" t="s">
        <v>13</v>
      </c>
    </row>
    <row r="3279" spans="1:19">
      <c r="A3279" t="s">
        <v>4</v>
      </c>
      <c r="B3279" s="4" t="s">
        <v>5</v>
      </c>
      <c r="C3279" s="4" t="s">
        <v>14</v>
      </c>
      <c r="D3279" s="4" t="s">
        <v>10</v>
      </c>
      <c r="E3279" s="4" t="s">
        <v>20</v>
      </c>
      <c r="F3279" s="4" t="s">
        <v>10</v>
      </c>
      <c r="G3279" s="4" t="s">
        <v>9</v>
      </c>
      <c r="H3279" s="4" t="s">
        <v>9</v>
      </c>
      <c r="I3279" s="4" t="s">
        <v>10</v>
      </c>
      <c r="J3279" s="4" t="s">
        <v>10</v>
      </c>
      <c r="K3279" s="4" t="s">
        <v>9</v>
      </c>
      <c r="L3279" s="4" t="s">
        <v>9</v>
      </c>
      <c r="M3279" s="4" t="s">
        <v>9</v>
      </c>
      <c r="N3279" s="4" t="s">
        <v>9</v>
      </c>
      <c r="O3279" s="4" t="s">
        <v>6</v>
      </c>
    </row>
    <row r="3280" spans="1:19">
      <c r="A3280" t="n">
        <v>25947</v>
      </c>
      <c r="B3280" s="14" t="n">
        <v>50</v>
      </c>
      <c r="C3280" s="7" t="n">
        <v>0</v>
      </c>
      <c r="D3280" s="7" t="n">
        <v>4559</v>
      </c>
      <c r="E3280" s="7" t="n">
        <v>1</v>
      </c>
      <c r="F3280" s="7" t="n">
        <v>0</v>
      </c>
      <c r="G3280" s="7" t="n">
        <v>-1110651699</v>
      </c>
      <c r="H3280" s="7" t="n">
        <v>-1082130432</v>
      </c>
      <c r="I3280" s="7" t="n">
        <v>0</v>
      </c>
      <c r="J3280" s="7" t="n">
        <v>65533</v>
      </c>
      <c r="K3280" s="7" t="n">
        <v>0</v>
      </c>
      <c r="L3280" s="7" t="n">
        <v>0</v>
      </c>
      <c r="M3280" s="7" t="n">
        <v>0</v>
      </c>
      <c r="N3280" s="7" t="n">
        <v>0</v>
      </c>
      <c r="O3280" s="7" t="s">
        <v>13</v>
      </c>
    </row>
    <row r="3281" spans="1:19">
      <c r="A3281" t="s">
        <v>4</v>
      </c>
      <c r="B3281" s="4" t="s">
        <v>5</v>
      </c>
      <c r="C3281" s="4" t="s">
        <v>14</v>
      </c>
      <c r="D3281" s="4" t="s">
        <v>10</v>
      </c>
      <c r="E3281" s="4" t="s">
        <v>20</v>
      </c>
      <c r="F3281" s="4" t="s">
        <v>10</v>
      </c>
      <c r="G3281" s="4" t="s">
        <v>9</v>
      </c>
      <c r="H3281" s="4" t="s">
        <v>9</v>
      </c>
      <c r="I3281" s="4" t="s">
        <v>10</v>
      </c>
      <c r="J3281" s="4" t="s">
        <v>10</v>
      </c>
      <c r="K3281" s="4" t="s">
        <v>9</v>
      </c>
      <c r="L3281" s="4" t="s">
        <v>9</v>
      </c>
      <c r="M3281" s="4" t="s">
        <v>9</v>
      </c>
      <c r="N3281" s="4" t="s">
        <v>9</v>
      </c>
      <c r="O3281" s="4" t="s">
        <v>6</v>
      </c>
    </row>
    <row r="3282" spans="1:19">
      <c r="A3282" t="n">
        <v>25986</v>
      </c>
      <c r="B3282" s="14" t="n">
        <v>50</v>
      </c>
      <c r="C3282" s="7" t="n">
        <v>0</v>
      </c>
      <c r="D3282" s="7" t="n">
        <v>4560</v>
      </c>
      <c r="E3282" s="7" t="n">
        <v>1</v>
      </c>
      <c r="F3282" s="7" t="n">
        <v>0</v>
      </c>
      <c r="G3282" s="7" t="n">
        <v>1036831949</v>
      </c>
      <c r="H3282" s="7" t="n">
        <v>-1082130432</v>
      </c>
      <c r="I3282" s="7" t="n">
        <v>0</v>
      </c>
      <c r="J3282" s="7" t="n">
        <v>65533</v>
      </c>
      <c r="K3282" s="7" t="n">
        <v>0</v>
      </c>
      <c r="L3282" s="7" t="n">
        <v>0</v>
      </c>
      <c r="M3282" s="7" t="n">
        <v>0</v>
      </c>
      <c r="N3282" s="7" t="n">
        <v>0</v>
      </c>
      <c r="O3282" s="7" t="s">
        <v>13</v>
      </c>
    </row>
    <row r="3283" spans="1:19">
      <c r="A3283" t="s">
        <v>4</v>
      </c>
      <c r="B3283" s="4" t="s">
        <v>5</v>
      </c>
      <c r="C3283" s="4" t="s">
        <v>14</v>
      </c>
      <c r="D3283" s="4" t="s">
        <v>9</v>
      </c>
      <c r="E3283" s="4" t="s">
        <v>9</v>
      </c>
      <c r="F3283" s="4" t="s">
        <v>9</v>
      </c>
    </row>
    <row r="3284" spans="1:19">
      <c r="A3284" t="n">
        <v>26025</v>
      </c>
      <c r="B3284" s="14" t="n">
        <v>50</v>
      </c>
      <c r="C3284" s="7" t="n">
        <v>255</v>
      </c>
      <c r="D3284" s="7" t="n">
        <v>1056964608</v>
      </c>
      <c r="E3284" s="7" t="n">
        <v>1065353216</v>
      </c>
      <c r="F3284" s="7" t="n">
        <v>1056964608</v>
      </c>
    </row>
    <row r="3285" spans="1:19">
      <c r="A3285" t="s">
        <v>4</v>
      </c>
      <c r="B3285" s="4" t="s">
        <v>5</v>
      </c>
      <c r="C3285" s="4" t="s">
        <v>10</v>
      </c>
    </row>
    <row r="3286" spans="1:19">
      <c r="A3286" t="n">
        <v>26039</v>
      </c>
      <c r="B3286" s="26" t="n">
        <v>16</v>
      </c>
      <c r="C3286" s="7" t="n">
        <v>1500</v>
      </c>
    </row>
    <row r="3287" spans="1:19">
      <c r="A3287" t="s">
        <v>4</v>
      </c>
      <c r="B3287" s="4" t="s">
        <v>5</v>
      </c>
      <c r="C3287" s="4" t="s">
        <v>14</v>
      </c>
      <c r="D3287" s="4" t="s">
        <v>10</v>
      </c>
      <c r="E3287" s="4" t="s">
        <v>20</v>
      </c>
      <c r="F3287" s="4" t="s">
        <v>10</v>
      </c>
      <c r="G3287" s="4" t="s">
        <v>9</v>
      </c>
      <c r="H3287" s="4" t="s">
        <v>9</v>
      </c>
      <c r="I3287" s="4" t="s">
        <v>10</v>
      </c>
      <c r="J3287" s="4" t="s">
        <v>10</v>
      </c>
      <c r="K3287" s="4" t="s">
        <v>9</v>
      </c>
      <c r="L3287" s="4" t="s">
        <v>9</v>
      </c>
      <c r="M3287" s="4" t="s">
        <v>9</v>
      </c>
      <c r="N3287" s="4" t="s">
        <v>9</v>
      </c>
      <c r="O3287" s="4" t="s">
        <v>6</v>
      </c>
    </row>
    <row r="3288" spans="1:19">
      <c r="A3288" t="n">
        <v>26042</v>
      </c>
      <c r="B3288" s="14" t="n">
        <v>50</v>
      </c>
      <c r="C3288" s="7" t="n">
        <v>0</v>
      </c>
      <c r="D3288" s="7" t="n">
        <v>4559</v>
      </c>
      <c r="E3288" s="7" t="n">
        <v>1</v>
      </c>
      <c r="F3288" s="7" t="n">
        <v>0</v>
      </c>
      <c r="G3288" s="7" t="n">
        <v>-1110651699</v>
      </c>
      <c r="H3288" s="7" t="n">
        <v>-1056964608</v>
      </c>
      <c r="I3288" s="7" t="n">
        <v>0</v>
      </c>
      <c r="J3288" s="7" t="n">
        <v>65533</v>
      </c>
      <c r="K3288" s="7" t="n">
        <v>0</v>
      </c>
      <c r="L3288" s="7" t="n">
        <v>0</v>
      </c>
      <c r="M3288" s="7" t="n">
        <v>0</v>
      </c>
      <c r="N3288" s="7" t="n">
        <v>0</v>
      </c>
      <c r="O3288" s="7" t="s">
        <v>13</v>
      </c>
    </row>
    <row r="3289" spans="1:19">
      <c r="A3289" t="s">
        <v>4</v>
      </c>
      <c r="B3289" s="4" t="s">
        <v>5</v>
      </c>
      <c r="C3289" s="4" t="s">
        <v>14</v>
      </c>
      <c r="D3289" s="4" t="s">
        <v>10</v>
      </c>
      <c r="E3289" s="4" t="s">
        <v>20</v>
      </c>
      <c r="F3289" s="4" t="s">
        <v>10</v>
      </c>
      <c r="G3289" s="4" t="s">
        <v>9</v>
      </c>
      <c r="H3289" s="4" t="s">
        <v>9</v>
      </c>
      <c r="I3289" s="4" t="s">
        <v>10</v>
      </c>
      <c r="J3289" s="4" t="s">
        <v>10</v>
      </c>
      <c r="K3289" s="4" t="s">
        <v>9</v>
      </c>
      <c r="L3289" s="4" t="s">
        <v>9</v>
      </c>
      <c r="M3289" s="4" t="s">
        <v>9</v>
      </c>
      <c r="N3289" s="4" t="s">
        <v>9</v>
      </c>
      <c r="O3289" s="4" t="s">
        <v>6</v>
      </c>
    </row>
    <row r="3290" spans="1:19">
      <c r="A3290" t="n">
        <v>26081</v>
      </c>
      <c r="B3290" s="14" t="n">
        <v>50</v>
      </c>
      <c r="C3290" s="7" t="n">
        <v>0</v>
      </c>
      <c r="D3290" s="7" t="n">
        <v>4560</v>
      </c>
      <c r="E3290" s="7" t="n">
        <v>1</v>
      </c>
      <c r="F3290" s="7" t="n">
        <v>0</v>
      </c>
      <c r="G3290" s="7" t="n">
        <v>1036831949</v>
      </c>
      <c r="H3290" s="7" t="n">
        <v>-1056964608</v>
      </c>
      <c r="I3290" s="7" t="n">
        <v>0</v>
      </c>
      <c r="J3290" s="7" t="n">
        <v>65533</v>
      </c>
      <c r="K3290" s="7" t="n">
        <v>0</v>
      </c>
      <c r="L3290" s="7" t="n">
        <v>0</v>
      </c>
      <c r="M3290" s="7" t="n">
        <v>0</v>
      </c>
      <c r="N3290" s="7" t="n">
        <v>0</v>
      </c>
      <c r="O3290" s="7" t="s">
        <v>13</v>
      </c>
    </row>
    <row r="3291" spans="1:19">
      <c r="A3291" t="s">
        <v>4</v>
      </c>
      <c r="B3291" s="4" t="s">
        <v>5</v>
      </c>
      <c r="C3291" s="4" t="s">
        <v>14</v>
      </c>
      <c r="D3291" s="4" t="s">
        <v>9</v>
      </c>
      <c r="E3291" s="4" t="s">
        <v>9</v>
      </c>
      <c r="F3291" s="4" t="s">
        <v>9</v>
      </c>
    </row>
    <row r="3292" spans="1:19">
      <c r="A3292" t="n">
        <v>26120</v>
      </c>
      <c r="B3292" s="14" t="n">
        <v>50</v>
      </c>
      <c r="C3292" s="7" t="n">
        <v>255</v>
      </c>
      <c r="D3292" s="7" t="n">
        <v>1056964608</v>
      </c>
      <c r="E3292" s="7" t="n">
        <v>1065353216</v>
      </c>
      <c r="F3292" s="7" t="n">
        <v>1056964608</v>
      </c>
    </row>
    <row r="3293" spans="1:19">
      <c r="A3293" t="s">
        <v>4</v>
      </c>
      <c r="B3293" s="4" t="s">
        <v>5</v>
      </c>
      <c r="C3293" s="4" t="s">
        <v>14</v>
      </c>
      <c r="D3293" s="4" t="s">
        <v>10</v>
      </c>
      <c r="E3293" s="4" t="s">
        <v>10</v>
      </c>
      <c r="F3293" s="4" t="s">
        <v>10</v>
      </c>
      <c r="G3293" s="4" t="s">
        <v>10</v>
      </c>
      <c r="H3293" s="4" t="s">
        <v>10</v>
      </c>
      <c r="I3293" s="4" t="s">
        <v>6</v>
      </c>
      <c r="J3293" s="4" t="s">
        <v>20</v>
      </c>
      <c r="K3293" s="4" t="s">
        <v>20</v>
      </c>
      <c r="L3293" s="4" t="s">
        <v>20</v>
      </c>
      <c r="M3293" s="4" t="s">
        <v>9</v>
      </c>
      <c r="N3293" s="4" t="s">
        <v>9</v>
      </c>
      <c r="O3293" s="4" t="s">
        <v>20</v>
      </c>
      <c r="P3293" s="4" t="s">
        <v>20</v>
      </c>
      <c r="Q3293" s="4" t="s">
        <v>20</v>
      </c>
      <c r="R3293" s="4" t="s">
        <v>20</v>
      </c>
      <c r="S3293" s="4" t="s">
        <v>14</v>
      </c>
    </row>
    <row r="3294" spans="1:19">
      <c r="A3294" t="n">
        <v>26134</v>
      </c>
      <c r="B3294" s="10" t="n">
        <v>39</v>
      </c>
      <c r="C3294" s="7" t="n">
        <v>12</v>
      </c>
      <c r="D3294" s="7" t="n">
        <v>65533</v>
      </c>
      <c r="E3294" s="7" t="n">
        <v>206</v>
      </c>
      <c r="F3294" s="7" t="n">
        <v>0</v>
      </c>
      <c r="G3294" s="7" t="n">
        <v>65533</v>
      </c>
      <c r="H3294" s="7" t="n">
        <v>259</v>
      </c>
      <c r="I3294" s="7" t="s">
        <v>13</v>
      </c>
      <c r="J3294" s="7" t="n">
        <v>-13.9399995803833</v>
      </c>
      <c r="K3294" s="7" t="n">
        <v>-3</v>
      </c>
      <c r="L3294" s="7" t="n">
        <v>-174.940002441406</v>
      </c>
      <c r="M3294" s="7" t="n">
        <v>0</v>
      </c>
      <c r="N3294" s="7" t="n">
        <v>0</v>
      </c>
      <c r="O3294" s="7" t="n">
        <v>0</v>
      </c>
      <c r="P3294" s="7" t="n">
        <v>0.899999976158142</v>
      </c>
      <c r="Q3294" s="7" t="n">
        <v>1</v>
      </c>
      <c r="R3294" s="7" t="n">
        <v>0.899999976158142</v>
      </c>
      <c r="S3294" s="7" t="n">
        <v>255</v>
      </c>
    </row>
    <row r="3295" spans="1:19">
      <c r="A3295" t="s">
        <v>4</v>
      </c>
      <c r="B3295" s="4" t="s">
        <v>5</v>
      </c>
      <c r="C3295" s="4" t="s">
        <v>10</v>
      </c>
    </row>
    <row r="3296" spans="1:19">
      <c r="A3296" t="n">
        <v>26184</v>
      </c>
      <c r="B3296" s="26" t="n">
        <v>16</v>
      </c>
      <c r="C3296" s="7" t="n">
        <v>500</v>
      </c>
    </row>
    <row r="3297" spans="1:19">
      <c r="A3297" t="s">
        <v>4</v>
      </c>
      <c r="B3297" s="4" t="s">
        <v>5</v>
      </c>
      <c r="C3297" s="4" t="s">
        <v>6</v>
      </c>
      <c r="D3297" s="4" t="s">
        <v>6</v>
      </c>
    </row>
    <row r="3298" spans="1:19">
      <c r="A3298" t="n">
        <v>26187</v>
      </c>
      <c r="B3298" s="21" t="n">
        <v>70</v>
      </c>
      <c r="C3298" s="7" t="s">
        <v>44</v>
      </c>
      <c r="D3298" s="7" t="s">
        <v>332</v>
      </c>
    </row>
    <row r="3299" spans="1:19">
      <c r="A3299" t="s">
        <v>4</v>
      </c>
      <c r="B3299" s="4" t="s">
        <v>5</v>
      </c>
      <c r="C3299" s="4" t="s">
        <v>14</v>
      </c>
      <c r="D3299" s="4" t="s">
        <v>10</v>
      </c>
      <c r="E3299" s="4" t="s">
        <v>10</v>
      </c>
      <c r="F3299" s="4" t="s">
        <v>14</v>
      </c>
    </row>
    <row r="3300" spans="1:19">
      <c r="A3300" t="n">
        <v>26205</v>
      </c>
      <c r="B3300" s="55" t="n">
        <v>25</v>
      </c>
      <c r="C3300" s="7" t="n">
        <v>1</v>
      </c>
      <c r="D3300" s="7" t="n">
        <v>65535</v>
      </c>
      <c r="E3300" s="7" t="n">
        <v>65535</v>
      </c>
      <c r="F3300" s="7" t="n">
        <v>0</v>
      </c>
    </row>
    <row r="3301" spans="1:19">
      <c r="A3301" t="s">
        <v>4</v>
      </c>
      <c r="B3301" s="4" t="s">
        <v>5</v>
      </c>
      <c r="C3301" s="4" t="s">
        <v>10</v>
      </c>
      <c r="D3301" s="4" t="s">
        <v>14</v>
      </c>
    </row>
    <row r="3302" spans="1:19">
      <c r="A3302" t="n">
        <v>26212</v>
      </c>
      <c r="B3302" s="53" t="n">
        <v>89</v>
      </c>
      <c r="C3302" s="7" t="n">
        <v>65533</v>
      </c>
      <c r="D3302" s="7" t="n">
        <v>0</v>
      </c>
    </row>
    <row r="3303" spans="1:19">
      <c r="A3303" t="s">
        <v>4</v>
      </c>
      <c r="B3303" s="4" t="s">
        <v>5</v>
      </c>
      <c r="C3303" s="4" t="s">
        <v>10</v>
      </c>
      <c r="D3303" s="4" t="s">
        <v>14</v>
      </c>
    </row>
    <row r="3304" spans="1:19">
      <c r="A3304" t="n">
        <v>26216</v>
      </c>
      <c r="B3304" s="53" t="n">
        <v>89</v>
      </c>
      <c r="C3304" s="7" t="n">
        <v>65533</v>
      </c>
      <c r="D3304" s="7" t="n">
        <v>1</v>
      </c>
    </row>
    <row r="3305" spans="1:19">
      <c r="A3305" t="s">
        <v>4</v>
      </c>
      <c r="B3305" s="4" t="s">
        <v>5</v>
      </c>
      <c r="C3305" s="4" t="s">
        <v>14</v>
      </c>
      <c r="D3305" s="4" t="s">
        <v>10</v>
      </c>
      <c r="E3305" s="4" t="s">
        <v>10</v>
      </c>
      <c r="F3305" s="4" t="s">
        <v>14</v>
      </c>
    </row>
    <row r="3306" spans="1:19">
      <c r="A3306" t="n">
        <v>26220</v>
      </c>
      <c r="B3306" s="55" t="n">
        <v>25</v>
      </c>
      <c r="C3306" s="7" t="n">
        <v>1</v>
      </c>
      <c r="D3306" s="7" t="n">
        <v>65535</v>
      </c>
      <c r="E3306" s="7" t="n">
        <v>65535</v>
      </c>
      <c r="F3306" s="7" t="n">
        <v>0</v>
      </c>
    </row>
    <row r="3307" spans="1:19">
      <c r="A3307" t="s">
        <v>4</v>
      </c>
      <c r="B3307" s="4" t="s">
        <v>5</v>
      </c>
      <c r="C3307" s="4" t="s">
        <v>10</v>
      </c>
    </row>
    <row r="3308" spans="1:19">
      <c r="A3308" t="n">
        <v>26227</v>
      </c>
      <c r="B3308" s="26" t="n">
        <v>16</v>
      </c>
      <c r="C3308" s="7" t="n">
        <v>1000</v>
      </c>
    </row>
    <row r="3309" spans="1:19">
      <c r="A3309" t="s">
        <v>4</v>
      </c>
      <c r="B3309" s="4" t="s">
        <v>5</v>
      </c>
      <c r="C3309" s="4" t="s">
        <v>14</v>
      </c>
      <c r="D3309" s="4" t="s">
        <v>10</v>
      </c>
      <c r="E3309" s="4" t="s">
        <v>9</v>
      </c>
      <c r="F3309" s="4" t="s">
        <v>10</v>
      </c>
    </row>
    <row r="3310" spans="1:19">
      <c r="A3310" t="n">
        <v>26230</v>
      </c>
      <c r="B3310" s="14" t="n">
        <v>50</v>
      </c>
      <c r="C3310" s="7" t="n">
        <v>3</v>
      </c>
      <c r="D3310" s="7" t="n">
        <v>4515</v>
      </c>
      <c r="E3310" s="7" t="n">
        <v>1045220557</v>
      </c>
      <c r="F3310" s="7" t="n">
        <v>500</v>
      </c>
    </row>
    <row r="3311" spans="1:19">
      <c r="A3311" t="s">
        <v>4</v>
      </c>
      <c r="B3311" s="4" t="s">
        <v>5</v>
      </c>
      <c r="C3311" s="4" t="s">
        <v>14</v>
      </c>
      <c r="D3311" s="4" t="s">
        <v>14</v>
      </c>
      <c r="E3311" s="4" t="s">
        <v>20</v>
      </c>
      <c r="F3311" s="4" t="s">
        <v>20</v>
      </c>
      <c r="G3311" s="4" t="s">
        <v>20</v>
      </c>
      <c r="H3311" s="4" t="s">
        <v>10</v>
      </c>
    </row>
    <row r="3312" spans="1:19">
      <c r="A3312" t="n">
        <v>26240</v>
      </c>
      <c r="B3312" s="32" t="n">
        <v>45</v>
      </c>
      <c r="C3312" s="7" t="n">
        <v>2</v>
      </c>
      <c r="D3312" s="7" t="n">
        <v>3</v>
      </c>
      <c r="E3312" s="7" t="n">
        <v>-0.0799999982118607</v>
      </c>
      <c r="F3312" s="7" t="n">
        <v>-2.65000009536743</v>
      </c>
      <c r="G3312" s="7" t="n">
        <v>-178.679992675781</v>
      </c>
      <c r="H3312" s="7" t="n">
        <v>0</v>
      </c>
    </row>
    <row r="3313" spans="1:8">
      <c r="A3313" t="s">
        <v>4</v>
      </c>
      <c r="B3313" s="4" t="s">
        <v>5</v>
      </c>
      <c r="C3313" s="4" t="s">
        <v>14</v>
      </c>
      <c r="D3313" s="4" t="s">
        <v>14</v>
      </c>
      <c r="E3313" s="4" t="s">
        <v>20</v>
      </c>
      <c r="F3313" s="4" t="s">
        <v>20</v>
      </c>
      <c r="G3313" s="4" t="s">
        <v>20</v>
      </c>
      <c r="H3313" s="4" t="s">
        <v>10</v>
      </c>
      <c r="I3313" s="4" t="s">
        <v>14</v>
      </c>
    </row>
    <row r="3314" spans="1:8">
      <c r="A3314" t="n">
        <v>26257</v>
      </c>
      <c r="B3314" s="32" t="n">
        <v>45</v>
      </c>
      <c r="C3314" s="7" t="n">
        <v>4</v>
      </c>
      <c r="D3314" s="7" t="n">
        <v>3</v>
      </c>
      <c r="E3314" s="7" t="n">
        <v>13.460000038147</v>
      </c>
      <c r="F3314" s="7" t="n">
        <v>17.3299999237061</v>
      </c>
      <c r="G3314" s="7" t="n">
        <v>20</v>
      </c>
      <c r="H3314" s="7" t="n">
        <v>0</v>
      </c>
      <c r="I3314" s="7" t="n">
        <v>1</v>
      </c>
    </row>
    <row r="3315" spans="1:8">
      <c r="A3315" t="s">
        <v>4</v>
      </c>
      <c r="B3315" s="4" t="s">
        <v>5</v>
      </c>
      <c r="C3315" s="4" t="s">
        <v>14</v>
      </c>
      <c r="D3315" s="4" t="s">
        <v>14</v>
      </c>
      <c r="E3315" s="4" t="s">
        <v>20</v>
      </c>
      <c r="F3315" s="4" t="s">
        <v>10</v>
      </c>
    </row>
    <row r="3316" spans="1:8">
      <c r="A3316" t="n">
        <v>26275</v>
      </c>
      <c r="B3316" s="32" t="n">
        <v>45</v>
      </c>
      <c r="C3316" s="7" t="n">
        <v>5</v>
      </c>
      <c r="D3316" s="7" t="n">
        <v>3</v>
      </c>
      <c r="E3316" s="7" t="n">
        <v>17.3999996185303</v>
      </c>
      <c r="F3316" s="7" t="n">
        <v>0</v>
      </c>
    </row>
    <row r="3317" spans="1:8">
      <c r="A3317" t="s">
        <v>4</v>
      </c>
      <c r="B3317" s="4" t="s">
        <v>5</v>
      </c>
      <c r="C3317" s="4" t="s">
        <v>14</v>
      </c>
      <c r="D3317" s="4" t="s">
        <v>14</v>
      </c>
      <c r="E3317" s="4" t="s">
        <v>20</v>
      </c>
      <c r="F3317" s="4" t="s">
        <v>10</v>
      </c>
    </row>
    <row r="3318" spans="1:8">
      <c r="A3318" t="n">
        <v>26284</v>
      </c>
      <c r="B3318" s="32" t="n">
        <v>45</v>
      </c>
      <c r="C3318" s="7" t="n">
        <v>11</v>
      </c>
      <c r="D3318" s="7" t="n">
        <v>3</v>
      </c>
      <c r="E3318" s="7" t="n">
        <v>13.8999996185303</v>
      </c>
      <c r="F3318" s="7" t="n">
        <v>0</v>
      </c>
    </row>
    <row r="3319" spans="1:8">
      <c r="A3319" t="s">
        <v>4</v>
      </c>
      <c r="B3319" s="4" t="s">
        <v>5</v>
      </c>
      <c r="C3319" s="4" t="s">
        <v>14</v>
      </c>
      <c r="D3319" s="4" t="s">
        <v>14</v>
      </c>
      <c r="E3319" s="4" t="s">
        <v>20</v>
      </c>
      <c r="F3319" s="4" t="s">
        <v>20</v>
      </c>
      <c r="G3319" s="4" t="s">
        <v>20</v>
      </c>
      <c r="H3319" s="4" t="s">
        <v>10</v>
      </c>
      <c r="I3319" s="4" t="s">
        <v>14</v>
      </c>
    </row>
    <row r="3320" spans="1:8">
      <c r="A3320" t="n">
        <v>26293</v>
      </c>
      <c r="B3320" s="32" t="n">
        <v>45</v>
      </c>
      <c r="C3320" s="7" t="n">
        <v>4</v>
      </c>
      <c r="D3320" s="7" t="n">
        <v>3</v>
      </c>
      <c r="E3320" s="7" t="n">
        <v>5.34000015258789</v>
      </c>
      <c r="F3320" s="7" t="n">
        <v>17.3299999237061</v>
      </c>
      <c r="G3320" s="7" t="n">
        <v>20</v>
      </c>
      <c r="H3320" s="7" t="n">
        <v>15000</v>
      </c>
      <c r="I3320" s="7" t="n">
        <v>1</v>
      </c>
    </row>
    <row r="3321" spans="1:8">
      <c r="A3321" t="s">
        <v>4</v>
      </c>
      <c r="B3321" s="4" t="s">
        <v>5</v>
      </c>
      <c r="C3321" s="4" t="s">
        <v>14</v>
      </c>
      <c r="D3321" s="4" t="s">
        <v>14</v>
      </c>
      <c r="E3321" s="4" t="s">
        <v>20</v>
      </c>
      <c r="F3321" s="4" t="s">
        <v>10</v>
      </c>
    </row>
    <row r="3322" spans="1:8">
      <c r="A3322" t="n">
        <v>26311</v>
      </c>
      <c r="B3322" s="32" t="n">
        <v>45</v>
      </c>
      <c r="C3322" s="7" t="n">
        <v>5</v>
      </c>
      <c r="D3322" s="7" t="n">
        <v>3</v>
      </c>
      <c r="E3322" s="7" t="n">
        <v>14.6999998092651</v>
      </c>
      <c r="F3322" s="7" t="n">
        <v>15000</v>
      </c>
    </row>
    <row r="3323" spans="1:8">
      <c r="A3323" t="s">
        <v>4</v>
      </c>
      <c r="B3323" s="4" t="s">
        <v>5</v>
      </c>
      <c r="C3323" s="4" t="s">
        <v>14</v>
      </c>
      <c r="D3323" s="4" t="s">
        <v>14</v>
      </c>
      <c r="E3323" s="4" t="s">
        <v>20</v>
      </c>
      <c r="F3323" s="4" t="s">
        <v>10</v>
      </c>
    </row>
    <row r="3324" spans="1:8">
      <c r="A3324" t="n">
        <v>26320</v>
      </c>
      <c r="B3324" s="32" t="n">
        <v>45</v>
      </c>
      <c r="C3324" s="7" t="n">
        <v>11</v>
      </c>
      <c r="D3324" s="7" t="n">
        <v>3</v>
      </c>
      <c r="E3324" s="7" t="n">
        <v>13.8999996185303</v>
      </c>
      <c r="F3324" s="7" t="n">
        <v>15000</v>
      </c>
    </row>
    <row r="3325" spans="1:8">
      <c r="A3325" t="s">
        <v>4</v>
      </c>
      <c r="B3325" s="4" t="s">
        <v>5</v>
      </c>
      <c r="C3325" s="4" t="s">
        <v>14</v>
      </c>
      <c r="D3325" s="4" t="s">
        <v>20</v>
      </c>
      <c r="E3325" s="4" t="s">
        <v>20</v>
      </c>
      <c r="F3325" s="4" t="s">
        <v>20</v>
      </c>
    </row>
    <row r="3326" spans="1:8">
      <c r="A3326" t="n">
        <v>26329</v>
      </c>
      <c r="B3326" s="32" t="n">
        <v>45</v>
      </c>
      <c r="C3326" s="7" t="n">
        <v>9</v>
      </c>
      <c r="D3326" s="7" t="n">
        <v>0.0299999993294477</v>
      </c>
      <c r="E3326" s="7" t="n">
        <v>0.0299999993294477</v>
      </c>
      <c r="F3326" s="7" t="n">
        <v>3</v>
      </c>
    </row>
    <row r="3327" spans="1:8">
      <c r="A3327" t="s">
        <v>4</v>
      </c>
      <c r="B3327" s="4" t="s">
        <v>5</v>
      </c>
      <c r="C3327" s="4" t="s">
        <v>10</v>
      </c>
      <c r="D3327" s="4" t="s">
        <v>20</v>
      </c>
      <c r="E3327" s="4" t="s">
        <v>20</v>
      </c>
      <c r="F3327" s="4" t="s">
        <v>20</v>
      </c>
      <c r="G3327" s="4" t="s">
        <v>20</v>
      </c>
    </row>
    <row r="3328" spans="1:8">
      <c r="A3328" t="n">
        <v>26343</v>
      </c>
      <c r="B3328" s="38" t="n">
        <v>46</v>
      </c>
      <c r="C3328" s="7" t="n">
        <v>0</v>
      </c>
      <c r="D3328" s="7" t="n">
        <v>0</v>
      </c>
      <c r="E3328" s="7" t="n">
        <v>-3.90000009536743</v>
      </c>
      <c r="F3328" s="7" t="n">
        <v>-178.5</v>
      </c>
      <c r="G3328" s="7" t="n">
        <v>180</v>
      </c>
    </row>
    <row r="3329" spans="1:9">
      <c r="A3329" t="s">
        <v>4</v>
      </c>
      <c r="B3329" s="4" t="s">
        <v>5</v>
      </c>
      <c r="C3329" s="4" t="s">
        <v>10</v>
      </c>
      <c r="D3329" s="4" t="s">
        <v>20</v>
      </c>
      <c r="E3329" s="4" t="s">
        <v>20</v>
      </c>
      <c r="F3329" s="4" t="s">
        <v>20</v>
      </c>
      <c r="G3329" s="4" t="s">
        <v>20</v>
      </c>
    </row>
    <row r="3330" spans="1:9">
      <c r="A3330" t="n">
        <v>26362</v>
      </c>
      <c r="B3330" s="38" t="n">
        <v>46</v>
      </c>
      <c r="C3330" s="7" t="n">
        <v>61491</v>
      </c>
      <c r="D3330" s="7" t="n">
        <v>1.5</v>
      </c>
      <c r="E3330" s="7" t="n">
        <v>-3.90000009536743</v>
      </c>
      <c r="F3330" s="7" t="n">
        <v>-178</v>
      </c>
      <c r="G3330" s="7" t="n">
        <v>180</v>
      </c>
    </row>
    <row r="3331" spans="1:9">
      <c r="A3331" t="s">
        <v>4</v>
      </c>
      <c r="B3331" s="4" t="s">
        <v>5</v>
      </c>
      <c r="C3331" s="4" t="s">
        <v>10</v>
      </c>
      <c r="D3331" s="4" t="s">
        <v>20</v>
      </c>
      <c r="E3331" s="4" t="s">
        <v>20</v>
      </c>
      <c r="F3331" s="4" t="s">
        <v>20</v>
      </c>
      <c r="G3331" s="4" t="s">
        <v>20</v>
      </c>
    </row>
    <row r="3332" spans="1:9">
      <c r="A3332" t="n">
        <v>26381</v>
      </c>
      <c r="B3332" s="38" t="n">
        <v>46</v>
      </c>
      <c r="C3332" s="7" t="n">
        <v>61492</v>
      </c>
      <c r="D3332" s="7" t="n">
        <v>-1.5</v>
      </c>
      <c r="E3332" s="7" t="n">
        <v>-3.90000009536743</v>
      </c>
      <c r="F3332" s="7" t="n">
        <v>-178</v>
      </c>
      <c r="G3332" s="7" t="n">
        <v>180</v>
      </c>
    </row>
    <row r="3333" spans="1:9">
      <c r="A3333" t="s">
        <v>4</v>
      </c>
      <c r="B3333" s="4" t="s">
        <v>5</v>
      </c>
      <c r="C3333" s="4" t="s">
        <v>10</v>
      </c>
      <c r="D3333" s="4" t="s">
        <v>20</v>
      </c>
      <c r="E3333" s="4" t="s">
        <v>20</v>
      </c>
      <c r="F3333" s="4" t="s">
        <v>20</v>
      </c>
      <c r="G3333" s="4" t="s">
        <v>20</v>
      </c>
    </row>
    <row r="3334" spans="1:9">
      <c r="A3334" t="n">
        <v>26400</v>
      </c>
      <c r="B3334" s="38" t="n">
        <v>46</v>
      </c>
      <c r="C3334" s="7" t="n">
        <v>61493</v>
      </c>
      <c r="D3334" s="7" t="n">
        <v>2.29999995231628</v>
      </c>
      <c r="E3334" s="7" t="n">
        <v>-3.90000009536743</v>
      </c>
      <c r="F3334" s="7" t="n">
        <v>-176.5</v>
      </c>
      <c r="G3334" s="7" t="n">
        <v>180</v>
      </c>
    </row>
    <row r="3335" spans="1:9">
      <c r="A3335" t="s">
        <v>4</v>
      </c>
      <c r="B3335" s="4" t="s">
        <v>5</v>
      </c>
      <c r="C3335" s="4" t="s">
        <v>10</v>
      </c>
      <c r="D3335" s="4" t="s">
        <v>20</v>
      </c>
      <c r="E3335" s="4" t="s">
        <v>20</v>
      </c>
      <c r="F3335" s="4" t="s">
        <v>20</v>
      </c>
      <c r="G3335" s="4" t="s">
        <v>20</v>
      </c>
    </row>
    <row r="3336" spans="1:9">
      <c r="A3336" t="n">
        <v>26419</v>
      </c>
      <c r="B3336" s="38" t="n">
        <v>46</v>
      </c>
      <c r="C3336" s="7" t="n">
        <v>61494</v>
      </c>
      <c r="D3336" s="7" t="n">
        <v>0.699999988079071</v>
      </c>
      <c r="E3336" s="7" t="n">
        <v>-3.90000009536743</v>
      </c>
      <c r="F3336" s="7" t="n">
        <v>-176.5</v>
      </c>
      <c r="G3336" s="7" t="n">
        <v>180</v>
      </c>
    </row>
    <row r="3337" spans="1:9">
      <c r="A3337" t="s">
        <v>4</v>
      </c>
      <c r="B3337" s="4" t="s">
        <v>5</v>
      </c>
      <c r="C3337" s="4" t="s">
        <v>10</v>
      </c>
      <c r="D3337" s="4" t="s">
        <v>20</v>
      </c>
      <c r="E3337" s="4" t="s">
        <v>20</v>
      </c>
      <c r="F3337" s="4" t="s">
        <v>20</v>
      </c>
      <c r="G3337" s="4" t="s">
        <v>20</v>
      </c>
    </row>
    <row r="3338" spans="1:9">
      <c r="A3338" t="n">
        <v>26438</v>
      </c>
      <c r="B3338" s="38" t="n">
        <v>46</v>
      </c>
      <c r="C3338" s="7" t="n">
        <v>61495</v>
      </c>
      <c r="D3338" s="7" t="n">
        <v>-0.699999988079071</v>
      </c>
      <c r="E3338" s="7" t="n">
        <v>-3.90000009536743</v>
      </c>
      <c r="F3338" s="7" t="n">
        <v>-176.5</v>
      </c>
      <c r="G3338" s="7" t="n">
        <v>180</v>
      </c>
    </row>
    <row r="3339" spans="1:9">
      <c r="A3339" t="s">
        <v>4</v>
      </c>
      <c r="B3339" s="4" t="s">
        <v>5</v>
      </c>
      <c r="C3339" s="4" t="s">
        <v>10</v>
      </c>
      <c r="D3339" s="4" t="s">
        <v>20</v>
      </c>
      <c r="E3339" s="4" t="s">
        <v>20</v>
      </c>
      <c r="F3339" s="4" t="s">
        <v>20</v>
      </c>
      <c r="G3339" s="4" t="s">
        <v>20</v>
      </c>
    </row>
    <row r="3340" spans="1:9">
      <c r="A3340" t="n">
        <v>26457</v>
      </c>
      <c r="B3340" s="38" t="n">
        <v>46</v>
      </c>
      <c r="C3340" s="7" t="n">
        <v>61496</v>
      </c>
      <c r="D3340" s="7" t="n">
        <v>-2.29999995231628</v>
      </c>
      <c r="E3340" s="7" t="n">
        <v>-3.90000009536743</v>
      </c>
      <c r="F3340" s="7" t="n">
        <v>-176.5</v>
      </c>
      <c r="G3340" s="7" t="n">
        <v>180</v>
      </c>
    </row>
    <row r="3341" spans="1:9">
      <c r="A3341" t="s">
        <v>4</v>
      </c>
      <c r="B3341" s="4" t="s">
        <v>5</v>
      </c>
      <c r="C3341" s="4" t="s">
        <v>14</v>
      </c>
      <c r="D3341" s="4" t="s">
        <v>10</v>
      </c>
      <c r="E3341" s="4" t="s">
        <v>10</v>
      </c>
      <c r="F3341" s="4" t="s">
        <v>10</v>
      </c>
      <c r="G3341" s="4" t="s">
        <v>10</v>
      </c>
      <c r="H3341" s="4" t="s">
        <v>10</v>
      </c>
      <c r="I3341" s="4" t="s">
        <v>6</v>
      </c>
      <c r="J3341" s="4" t="s">
        <v>20</v>
      </c>
      <c r="K3341" s="4" t="s">
        <v>20</v>
      </c>
      <c r="L3341" s="4" t="s">
        <v>20</v>
      </c>
      <c r="M3341" s="4" t="s">
        <v>9</v>
      </c>
      <c r="N3341" s="4" t="s">
        <v>9</v>
      </c>
      <c r="O3341" s="4" t="s">
        <v>20</v>
      </c>
      <c r="P3341" s="4" t="s">
        <v>20</v>
      </c>
      <c r="Q3341" s="4" t="s">
        <v>20</v>
      </c>
      <c r="R3341" s="4" t="s">
        <v>20</v>
      </c>
      <c r="S3341" s="4" t="s">
        <v>14</v>
      </c>
    </row>
    <row r="3342" spans="1:9">
      <c r="A3342" t="n">
        <v>26476</v>
      </c>
      <c r="B3342" s="10" t="n">
        <v>39</v>
      </c>
      <c r="C3342" s="7" t="n">
        <v>12</v>
      </c>
      <c r="D3342" s="7" t="n">
        <v>65533</v>
      </c>
      <c r="E3342" s="7" t="n">
        <v>206</v>
      </c>
      <c r="F3342" s="7" t="n">
        <v>0</v>
      </c>
      <c r="G3342" s="7" t="n">
        <v>65533</v>
      </c>
      <c r="H3342" s="7" t="n">
        <v>259</v>
      </c>
      <c r="I3342" s="7" t="s">
        <v>13</v>
      </c>
      <c r="J3342" s="7" t="n">
        <v>13.9399995803833</v>
      </c>
      <c r="K3342" s="7" t="n">
        <v>-3</v>
      </c>
      <c r="L3342" s="7" t="n">
        <v>-174.940002441406</v>
      </c>
      <c r="M3342" s="7" t="n">
        <v>0</v>
      </c>
      <c r="N3342" s="7" t="n">
        <v>0</v>
      </c>
      <c r="O3342" s="7" t="n">
        <v>0</v>
      </c>
      <c r="P3342" s="7" t="n">
        <v>1</v>
      </c>
      <c r="Q3342" s="7" t="n">
        <v>1</v>
      </c>
      <c r="R3342" s="7" t="n">
        <v>1</v>
      </c>
      <c r="S3342" s="7" t="n">
        <v>255</v>
      </c>
    </row>
    <row r="3343" spans="1:9">
      <c r="A3343" t="s">
        <v>4</v>
      </c>
      <c r="B3343" s="4" t="s">
        <v>5</v>
      </c>
      <c r="C3343" s="4" t="s">
        <v>14</v>
      </c>
      <c r="D3343" s="4" t="s">
        <v>10</v>
      </c>
      <c r="E3343" s="4" t="s">
        <v>10</v>
      </c>
      <c r="F3343" s="4" t="s">
        <v>10</v>
      </c>
      <c r="G3343" s="4" t="s">
        <v>10</v>
      </c>
      <c r="H3343" s="4" t="s">
        <v>10</v>
      </c>
      <c r="I3343" s="4" t="s">
        <v>6</v>
      </c>
      <c r="J3343" s="4" t="s">
        <v>20</v>
      </c>
      <c r="K3343" s="4" t="s">
        <v>20</v>
      </c>
      <c r="L3343" s="4" t="s">
        <v>20</v>
      </c>
      <c r="M3343" s="4" t="s">
        <v>9</v>
      </c>
      <c r="N3343" s="4" t="s">
        <v>9</v>
      </c>
      <c r="O3343" s="4" t="s">
        <v>20</v>
      </c>
      <c r="P3343" s="4" t="s">
        <v>20</v>
      </c>
      <c r="Q3343" s="4" t="s">
        <v>20</v>
      </c>
      <c r="R3343" s="4" t="s">
        <v>20</v>
      </c>
      <c r="S3343" s="4" t="s">
        <v>14</v>
      </c>
    </row>
    <row r="3344" spans="1:9">
      <c r="A3344" t="n">
        <v>26526</v>
      </c>
      <c r="B3344" s="10" t="n">
        <v>39</v>
      </c>
      <c r="C3344" s="7" t="n">
        <v>12</v>
      </c>
      <c r="D3344" s="7" t="n">
        <v>65533</v>
      </c>
      <c r="E3344" s="7" t="n">
        <v>206</v>
      </c>
      <c r="F3344" s="7" t="n">
        <v>0</v>
      </c>
      <c r="G3344" s="7" t="n">
        <v>65533</v>
      </c>
      <c r="H3344" s="7" t="n">
        <v>259</v>
      </c>
      <c r="I3344" s="7" t="s">
        <v>13</v>
      </c>
      <c r="J3344" s="7" t="n">
        <v>-13.9399995803833</v>
      </c>
      <c r="K3344" s="7" t="n">
        <v>-3</v>
      </c>
      <c r="L3344" s="7" t="n">
        <v>-174.940002441406</v>
      </c>
      <c r="M3344" s="7" t="n">
        <v>0</v>
      </c>
      <c r="N3344" s="7" t="n">
        <v>0</v>
      </c>
      <c r="O3344" s="7" t="n">
        <v>0</v>
      </c>
      <c r="P3344" s="7" t="n">
        <v>1</v>
      </c>
      <c r="Q3344" s="7" t="n">
        <v>1</v>
      </c>
      <c r="R3344" s="7" t="n">
        <v>1</v>
      </c>
      <c r="S3344" s="7" t="n">
        <v>255</v>
      </c>
    </row>
    <row r="3345" spans="1:19">
      <c r="A3345" t="s">
        <v>4</v>
      </c>
      <c r="B3345" s="4" t="s">
        <v>5</v>
      </c>
      <c r="C3345" s="4" t="s">
        <v>10</v>
      </c>
      <c r="D3345" s="4" t="s">
        <v>20</v>
      </c>
      <c r="E3345" s="4" t="s">
        <v>20</v>
      </c>
      <c r="F3345" s="4" t="s">
        <v>20</v>
      </c>
      <c r="G3345" s="4" t="s">
        <v>20</v>
      </c>
    </row>
    <row r="3346" spans="1:19">
      <c r="A3346" t="n">
        <v>26576</v>
      </c>
      <c r="B3346" s="38" t="n">
        <v>46</v>
      </c>
      <c r="C3346" s="7" t="n">
        <v>1000</v>
      </c>
      <c r="D3346" s="7" t="n">
        <v>0</v>
      </c>
      <c r="E3346" s="7" t="n">
        <v>-3.90000009536743</v>
      </c>
      <c r="F3346" s="7" t="n">
        <v>-188.839996337891</v>
      </c>
      <c r="G3346" s="7" t="n">
        <v>339.899993896484</v>
      </c>
    </row>
    <row r="3347" spans="1:19">
      <c r="A3347" t="s">
        <v>4</v>
      </c>
      <c r="B3347" s="4" t="s">
        <v>5</v>
      </c>
      <c r="C3347" s="4" t="s">
        <v>10</v>
      </c>
      <c r="D3347" s="4" t="s">
        <v>10</v>
      </c>
      <c r="E3347" s="4" t="s">
        <v>10</v>
      </c>
    </row>
    <row r="3348" spans="1:19">
      <c r="A3348" t="n">
        <v>26595</v>
      </c>
      <c r="B3348" s="66" t="n">
        <v>61</v>
      </c>
      <c r="C3348" s="7" t="n">
        <v>1000</v>
      </c>
      <c r="D3348" s="7" t="n">
        <v>0</v>
      </c>
      <c r="E3348" s="7" t="n">
        <v>0</v>
      </c>
    </row>
    <row r="3349" spans="1:19">
      <c r="A3349" t="s">
        <v>4</v>
      </c>
      <c r="B3349" s="4" t="s">
        <v>5</v>
      </c>
      <c r="C3349" s="4" t="s">
        <v>14</v>
      </c>
      <c r="D3349" s="4" t="s">
        <v>10</v>
      </c>
      <c r="E3349" s="4" t="s">
        <v>10</v>
      </c>
      <c r="F3349" s="4" t="s">
        <v>9</v>
      </c>
    </row>
    <row r="3350" spans="1:19">
      <c r="A3350" t="n">
        <v>26602</v>
      </c>
      <c r="B3350" s="67" t="n">
        <v>84</v>
      </c>
      <c r="C3350" s="7" t="n">
        <v>0</v>
      </c>
      <c r="D3350" s="7" t="n">
        <v>0</v>
      </c>
      <c r="E3350" s="7" t="n">
        <v>0</v>
      </c>
      <c r="F3350" s="7" t="n">
        <v>1050253722</v>
      </c>
    </row>
    <row r="3351" spans="1:19">
      <c r="A3351" t="s">
        <v>4</v>
      </c>
      <c r="B3351" s="4" t="s">
        <v>5</v>
      </c>
      <c r="C3351" s="4" t="s">
        <v>10</v>
      </c>
      <c r="D3351" s="4" t="s">
        <v>14</v>
      </c>
      <c r="E3351" s="4" t="s">
        <v>6</v>
      </c>
      <c r="F3351" s="4" t="s">
        <v>20</v>
      </c>
      <c r="G3351" s="4" t="s">
        <v>20</v>
      </c>
      <c r="H3351" s="4" t="s">
        <v>20</v>
      </c>
    </row>
    <row r="3352" spans="1:19">
      <c r="A3352" t="n">
        <v>26612</v>
      </c>
      <c r="B3352" s="61" t="n">
        <v>48</v>
      </c>
      <c r="C3352" s="7" t="n">
        <v>1000</v>
      </c>
      <c r="D3352" s="7" t="n">
        <v>0</v>
      </c>
      <c r="E3352" s="7" t="s">
        <v>110</v>
      </c>
      <c r="F3352" s="7" t="n">
        <v>2</v>
      </c>
      <c r="G3352" s="7" t="n">
        <v>1</v>
      </c>
      <c r="H3352" s="7" t="n">
        <v>0</v>
      </c>
    </row>
    <row r="3353" spans="1:19">
      <c r="A3353" t="s">
        <v>4</v>
      </c>
      <c r="B3353" s="4" t="s">
        <v>5</v>
      </c>
      <c r="C3353" s="4" t="s">
        <v>10</v>
      </c>
    </row>
    <row r="3354" spans="1:19">
      <c r="A3354" t="n">
        <v>26641</v>
      </c>
      <c r="B3354" s="26" t="n">
        <v>16</v>
      </c>
      <c r="C3354" s="7" t="n">
        <v>500</v>
      </c>
    </row>
    <row r="3355" spans="1:19">
      <c r="A3355" t="s">
        <v>4</v>
      </c>
      <c r="B3355" s="4" t="s">
        <v>5</v>
      </c>
      <c r="C3355" s="4" t="s">
        <v>14</v>
      </c>
      <c r="D3355" s="4" t="s">
        <v>10</v>
      </c>
      <c r="E3355" s="4" t="s">
        <v>6</v>
      </c>
    </row>
    <row r="3356" spans="1:19">
      <c r="A3356" t="n">
        <v>26644</v>
      </c>
      <c r="B3356" s="47" t="n">
        <v>51</v>
      </c>
      <c r="C3356" s="7" t="n">
        <v>4</v>
      </c>
      <c r="D3356" s="7" t="n">
        <v>7032</v>
      </c>
      <c r="E3356" s="7" t="s">
        <v>172</v>
      </c>
    </row>
    <row r="3357" spans="1:19">
      <c r="A3357" t="s">
        <v>4</v>
      </c>
      <c r="B3357" s="4" t="s">
        <v>5</v>
      </c>
      <c r="C3357" s="4" t="s">
        <v>10</v>
      </c>
    </row>
    <row r="3358" spans="1:19">
      <c r="A3358" t="n">
        <v>26657</v>
      </c>
      <c r="B3358" s="26" t="n">
        <v>16</v>
      </c>
      <c r="C3358" s="7" t="n">
        <v>0</v>
      </c>
    </row>
    <row r="3359" spans="1:19">
      <c r="A3359" t="s">
        <v>4</v>
      </c>
      <c r="B3359" s="4" t="s">
        <v>5</v>
      </c>
      <c r="C3359" s="4" t="s">
        <v>10</v>
      </c>
      <c r="D3359" s="4" t="s">
        <v>14</v>
      </c>
      <c r="E3359" s="4" t="s">
        <v>9</v>
      </c>
      <c r="F3359" s="4" t="s">
        <v>117</v>
      </c>
      <c r="G3359" s="4" t="s">
        <v>14</v>
      </c>
      <c r="H3359" s="4" t="s">
        <v>14</v>
      </c>
    </row>
    <row r="3360" spans="1:19">
      <c r="A3360" t="n">
        <v>26660</v>
      </c>
      <c r="B3360" s="51" t="n">
        <v>26</v>
      </c>
      <c r="C3360" s="7" t="n">
        <v>7032</v>
      </c>
      <c r="D3360" s="7" t="n">
        <v>17</v>
      </c>
      <c r="E3360" s="7" t="n">
        <v>18515</v>
      </c>
      <c r="F3360" s="7" t="s">
        <v>333</v>
      </c>
      <c r="G3360" s="7" t="n">
        <v>2</v>
      </c>
      <c r="H3360" s="7" t="n">
        <v>0</v>
      </c>
    </row>
    <row r="3361" spans="1:8">
      <c r="A3361" t="s">
        <v>4</v>
      </c>
      <c r="B3361" s="4" t="s">
        <v>5</v>
      </c>
    </row>
    <row r="3362" spans="1:8">
      <c r="A3362" t="n">
        <v>26715</v>
      </c>
      <c r="B3362" s="52" t="n">
        <v>28</v>
      </c>
    </row>
    <row r="3363" spans="1:8">
      <c r="A3363" t="s">
        <v>4</v>
      </c>
      <c r="B3363" s="4" t="s">
        <v>5</v>
      </c>
      <c r="C3363" s="4" t="s">
        <v>14</v>
      </c>
      <c r="D3363" s="41" t="s">
        <v>92</v>
      </c>
      <c r="E3363" s="4" t="s">
        <v>5</v>
      </c>
      <c r="F3363" s="4" t="s">
        <v>14</v>
      </c>
      <c r="G3363" s="4" t="s">
        <v>10</v>
      </c>
      <c r="H3363" s="41" t="s">
        <v>93</v>
      </c>
      <c r="I3363" s="4" t="s">
        <v>14</v>
      </c>
      <c r="J3363" s="4" t="s">
        <v>21</v>
      </c>
    </row>
    <row r="3364" spans="1:8">
      <c r="A3364" t="n">
        <v>26716</v>
      </c>
      <c r="B3364" s="11" t="n">
        <v>5</v>
      </c>
      <c r="C3364" s="7" t="n">
        <v>28</v>
      </c>
      <c r="D3364" s="41" t="s">
        <v>3</v>
      </c>
      <c r="E3364" s="31" t="n">
        <v>64</v>
      </c>
      <c r="F3364" s="7" t="n">
        <v>5</v>
      </c>
      <c r="G3364" s="7" t="n">
        <v>7</v>
      </c>
      <c r="H3364" s="41" t="s">
        <v>3</v>
      </c>
      <c r="I3364" s="7" t="n">
        <v>1</v>
      </c>
      <c r="J3364" s="12" t="n">
        <f t="normal" ca="1">A3374</f>
        <v>0</v>
      </c>
    </row>
    <row r="3365" spans="1:8">
      <c r="A3365" t="s">
        <v>4</v>
      </c>
      <c r="B3365" s="4" t="s">
        <v>5</v>
      </c>
      <c r="C3365" s="4" t="s">
        <v>14</v>
      </c>
      <c r="D3365" s="4" t="s">
        <v>10</v>
      </c>
      <c r="E3365" s="4" t="s">
        <v>6</v>
      </c>
    </row>
    <row r="3366" spans="1:8">
      <c r="A3366" t="n">
        <v>26727</v>
      </c>
      <c r="B3366" s="47" t="n">
        <v>51</v>
      </c>
      <c r="C3366" s="7" t="n">
        <v>4</v>
      </c>
      <c r="D3366" s="7" t="n">
        <v>7</v>
      </c>
      <c r="E3366" s="7" t="s">
        <v>172</v>
      </c>
    </row>
    <row r="3367" spans="1:8">
      <c r="A3367" t="s">
        <v>4</v>
      </c>
      <c r="B3367" s="4" t="s">
        <v>5</v>
      </c>
      <c r="C3367" s="4" t="s">
        <v>10</v>
      </c>
    </row>
    <row r="3368" spans="1:8">
      <c r="A3368" t="n">
        <v>26740</v>
      </c>
      <c r="B3368" s="26" t="n">
        <v>16</v>
      </c>
      <c r="C3368" s="7" t="n">
        <v>0</v>
      </c>
    </row>
    <row r="3369" spans="1:8">
      <c r="A3369" t="s">
        <v>4</v>
      </c>
      <c r="B3369" s="4" t="s">
        <v>5</v>
      </c>
      <c r="C3369" s="4" t="s">
        <v>10</v>
      </c>
      <c r="D3369" s="4" t="s">
        <v>14</v>
      </c>
      <c r="E3369" s="4" t="s">
        <v>9</v>
      </c>
      <c r="F3369" s="4" t="s">
        <v>117</v>
      </c>
      <c r="G3369" s="4" t="s">
        <v>14</v>
      </c>
      <c r="H3369" s="4" t="s">
        <v>14</v>
      </c>
    </row>
    <row r="3370" spans="1:8">
      <c r="A3370" t="n">
        <v>26743</v>
      </c>
      <c r="B3370" s="51" t="n">
        <v>26</v>
      </c>
      <c r="C3370" s="7" t="n">
        <v>7</v>
      </c>
      <c r="D3370" s="7" t="n">
        <v>17</v>
      </c>
      <c r="E3370" s="7" t="n">
        <v>4472</v>
      </c>
      <c r="F3370" s="7" t="s">
        <v>334</v>
      </c>
      <c r="G3370" s="7" t="n">
        <v>2</v>
      </c>
      <c r="H3370" s="7" t="n">
        <v>0</v>
      </c>
    </row>
    <row r="3371" spans="1:8">
      <c r="A3371" t="s">
        <v>4</v>
      </c>
      <c r="B3371" s="4" t="s">
        <v>5</v>
      </c>
    </row>
    <row r="3372" spans="1:8">
      <c r="A3372" t="n">
        <v>26798</v>
      </c>
      <c r="B3372" s="52" t="n">
        <v>28</v>
      </c>
    </row>
    <row r="3373" spans="1:8">
      <c r="A3373" t="s">
        <v>4</v>
      </c>
      <c r="B3373" s="4" t="s">
        <v>5</v>
      </c>
      <c r="C3373" s="4" t="s">
        <v>14</v>
      </c>
      <c r="D3373" s="41" t="s">
        <v>92</v>
      </c>
      <c r="E3373" s="4" t="s">
        <v>5</v>
      </c>
      <c r="F3373" s="4" t="s">
        <v>14</v>
      </c>
      <c r="G3373" s="4" t="s">
        <v>10</v>
      </c>
      <c r="H3373" s="41" t="s">
        <v>93</v>
      </c>
      <c r="I3373" s="4" t="s">
        <v>14</v>
      </c>
      <c r="J3373" s="4" t="s">
        <v>21</v>
      </c>
    </row>
    <row r="3374" spans="1:8">
      <c r="A3374" t="n">
        <v>26799</v>
      </c>
      <c r="B3374" s="11" t="n">
        <v>5</v>
      </c>
      <c r="C3374" s="7" t="n">
        <v>28</v>
      </c>
      <c r="D3374" s="41" t="s">
        <v>3</v>
      </c>
      <c r="E3374" s="31" t="n">
        <v>64</v>
      </c>
      <c r="F3374" s="7" t="n">
        <v>5</v>
      </c>
      <c r="G3374" s="7" t="n">
        <v>3</v>
      </c>
      <c r="H3374" s="41" t="s">
        <v>3</v>
      </c>
      <c r="I3374" s="7" t="n">
        <v>1</v>
      </c>
      <c r="J3374" s="12" t="n">
        <f t="normal" ca="1">A3384</f>
        <v>0</v>
      </c>
    </row>
    <row r="3375" spans="1:8">
      <c r="A3375" t="s">
        <v>4</v>
      </c>
      <c r="B3375" s="4" t="s">
        <v>5</v>
      </c>
      <c r="C3375" s="4" t="s">
        <v>14</v>
      </c>
      <c r="D3375" s="4" t="s">
        <v>10</v>
      </c>
      <c r="E3375" s="4" t="s">
        <v>6</v>
      </c>
    </row>
    <row r="3376" spans="1:8">
      <c r="A3376" t="n">
        <v>26810</v>
      </c>
      <c r="B3376" s="47" t="n">
        <v>51</v>
      </c>
      <c r="C3376" s="7" t="n">
        <v>4</v>
      </c>
      <c r="D3376" s="7" t="n">
        <v>3</v>
      </c>
      <c r="E3376" s="7" t="s">
        <v>152</v>
      </c>
    </row>
    <row r="3377" spans="1:10">
      <c r="A3377" t="s">
        <v>4</v>
      </c>
      <c r="B3377" s="4" t="s">
        <v>5</v>
      </c>
      <c r="C3377" s="4" t="s">
        <v>10</v>
      </c>
    </row>
    <row r="3378" spans="1:10">
      <c r="A3378" t="n">
        <v>26823</v>
      </c>
      <c r="B3378" s="26" t="n">
        <v>16</v>
      </c>
      <c r="C3378" s="7" t="n">
        <v>0</v>
      </c>
    </row>
    <row r="3379" spans="1:10">
      <c r="A3379" t="s">
        <v>4</v>
      </c>
      <c r="B3379" s="4" t="s">
        <v>5</v>
      </c>
      <c r="C3379" s="4" t="s">
        <v>10</v>
      </c>
      <c r="D3379" s="4" t="s">
        <v>14</v>
      </c>
      <c r="E3379" s="4" t="s">
        <v>9</v>
      </c>
      <c r="F3379" s="4" t="s">
        <v>117</v>
      </c>
      <c r="G3379" s="4" t="s">
        <v>14</v>
      </c>
      <c r="H3379" s="4" t="s">
        <v>14</v>
      </c>
    </row>
    <row r="3380" spans="1:10">
      <c r="A3380" t="n">
        <v>26826</v>
      </c>
      <c r="B3380" s="51" t="n">
        <v>26</v>
      </c>
      <c r="C3380" s="7" t="n">
        <v>3</v>
      </c>
      <c r="D3380" s="7" t="n">
        <v>17</v>
      </c>
      <c r="E3380" s="7" t="n">
        <v>2436</v>
      </c>
      <c r="F3380" s="7" t="s">
        <v>335</v>
      </c>
      <c r="G3380" s="7" t="n">
        <v>2</v>
      </c>
      <c r="H3380" s="7" t="n">
        <v>0</v>
      </c>
    </row>
    <row r="3381" spans="1:10">
      <c r="A3381" t="s">
        <v>4</v>
      </c>
      <c r="B3381" s="4" t="s">
        <v>5</v>
      </c>
    </row>
    <row r="3382" spans="1:10">
      <c r="A3382" t="n">
        <v>26885</v>
      </c>
      <c r="B3382" s="52" t="n">
        <v>28</v>
      </c>
    </row>
    <row r="3383" spans="1:10">
      <c r="A3383" t="s">
        <v>4</v>
      </c>
      <c r="B3383" s="4" t="s">
        <v>5</v>
      </c>
      <c r="C3383" s="4" t="s">
        <v>14</v>
      </c>
      <c r="D3383" s="41" t="s">
        <v>92</v>
      </c>
      <c r="E3383" s="4" t="s">
        <v>5</v>
      </c>
      <c r="F3383" s="4" t="s">
        <v>14</v>
      </c>
      <c r="G3383" s="4" t="s">
        <v>10</v>
      </c>
      <c r="H3383" s="41" t="s">
        <v>93</v>
      </c>
      <c r="I3383" s="4" t="s">
        <v>14</v>
      </c>
      <c r="J3383" s="4" t="s">
        <v>21</v>
      </c>
    </row>
    <row r="3384" spans="1:10">
      <c r="A3384" t="n">
        <v>26886</v>
      </c>
      <c r="B3384" s="11" t="n">
        <v>5</v>
      </c>
      <c r="C3384" s="7" t="n">
        <v>28</v>
      </c>
      <c r="D3384" s="41" t="s">
        <v>3</v>
      </c>
      <c r="E3384" s="31" t="n">
        <v>64</v>
      </c>
      <c r="F3384" s="7" t="n">
        <v>5</v>
      </c>
      <c r="G3384" s="7" t="n">
        <v>5</v>
      </c>
      <c r="H3384" s="41" t="s">
        <v>3</v>
      </c>
      <c r="I3384" s="7" t="n">
        <v>1</v>
      </c>
      <c r="J3384" s="12" t="n">
        <f t="normal" ca="1">A3394</f>
        <v>0</v>
      </c>
    </row>
    <row r="3385" spans="1:10">
      <c r="A3385" t="s">
        <v>4</v>
      </c>
      <c r="B3385" s="4" t="s">
        <v>5</v>
      </c>
      <c r="C3385" s="4" t="s">
        <v>14</v>
      </c>
      <c r="D3385" s="4" t="s">
        <v>10</v>
      </c>
      <c r="E3385" s="4" t="s">
        <v>6</v>
      </c>
    </row>
    <row r="3386" spans="1:10">
      <c r="A3386" t="n">
        <v>26897</v>
      </c>
      <c r="B3386" s="47" t="n">
        <v>51</v>
      </c>
      <c r="C3386" s="7" t="n">
        <v>4</v>
      </c>
      <c r="D3386" s="7" t="n">
        <v>5</v>
      </c>
      <c r="E3386" s="7" t="s">
        <v>172</v>
      </c>
    </row>
    <row r="3387" spans="1:10">
      <c r="A3387" t="s">
        <v>4</v>
      </c>
      <c r="B3387" s="4" t="s">
        <v>5</v>
      </c>
      <c r="C3387" s="4" t="s">
        <v>10</v>
      </c>
    </row>
    <row r="3388" spans="1:10">
      <c r="A3388" t="n">
        <v>26910</v>
      </c>
      <c r="B3388" s="26" t="n">
        <v>16</v>
      </c>
      <c r="C3388" s="7" t="n">
        <v>0</v>
      </c>
    </row>
    <row r="3389" spans="1:10">
      <c r="A3389" t="s">
        <v>4</v>
      </c>
      <c r="B3389" s="4" t="s">
        <v>5</v>
      </c>
      <c r="C3389" s="4" t="s">
        <v>10</v>
      </c>
      <c r="D3389" s="4" t="s">
        <v>14</v>
      </c>
      <c r="E3389" s="4" t="s">
        <v>9</v>
      </c>
      <c r="F3389" s="4" t="s">
        <v>117</v>
      </c>
      <c r="G3389" s="4" t="s">
        <v>14</v>
      </c>
      <c r="H3389" s="4" t="s">
        <v>14</v>
      </c>
    </row>
    <row r="3390" spans="1:10">
      <c r="A3390" t="n">
        <v>26913</v>
      </c>
      <c r="B3390" s="51" t="n">
        <v>26</v>
      </c>
      <c r="C3390" s="7" t="n">
        <v>5</v>
      </c>
      <c r="D3390" s="7" t="n">
        <v>17</v>
      </c>
      <c r="E3390" s="7" t="n">
        <v>3456</v>
      </c>
      <c r="F3390" s="7" t="s">
        <v>336</v>
      </c>
      <c r="G3390" s="7" t="n">
        <v>2</v>
      </c>
      <c r="H3390" s="7" t="n">
        <v>0</v>
      </c>
    </row>
    <row r="3391" spans="1:10">
      <c r="A3391" t="s">
        <v>4</v>
      </c>
      <c r="B3391" s="4" t="s">
        <v>5</v>
      </c>
    </row>
    <row r="3392" spans="1:10">
      <c r="A3392" t="n">
        <v>26984</v>
      </c>
      <c r="B3392" s="52" t="n">
        <v>28</v>
      </c>
    </row>
    <row r="3393" spans="1:10">
      <c r="A3393" t="s">
        <v>4</v>
      </c>
      <c r="B3393" s="4" t="s">
        <v>5</v>
      </c>
      <c r="C3393" s="4" t="s">
        <v>14</v>
      </c>
      <c r="D3393" s="41" t="s">
        <v>92</v>
      </c>
      <c r="E3393" s="4" t="s">
        <v>5</v>
      </c>
      <c r="F3393" s="4" t="s">
        <v>14</v>
      </c>
      <c r="G3393" s="4" t="s">
        <v>10</v>
      </c>
      <c r="H3393" s="41" t="s">
        <v>93</v>
      </c>
      <c r="I3393" s="4" t="s">
        <v>14</v>
      </c>
      <c r="J3393" s="4" t="s">
        <v>21</v>
      </c>
    </row>
    <row r="3394" spans="1:10">
      <c r="A3394" t="n">
        <v>26985</v>
      </c>
      <c r="B3394" s="11" t="n">
        <v>5</v>
      </c>
      <c r="C3394" s="7" t="n">
        <v>28</v>
      </c>
      <c r="D3394" s="41" t="s">
        <v>3</v>
      </c>
      <c r="E3394" s="31" t="n">
        <v>64</v>
      </c>
      <c r="F3394" s="7" t="n">
        <v>5</v>
      </c>
      <c r="G3394" s="7" t="n">
        <v>11</v>
      </c>
      <c r="H3394" s="41" t="s">
        <v>3</v>
      </c>
      <c r="I3394" s="7" t="n">
        <v>1</v>
      </c>
      <c r="J3394" s="12" t="n">
        <f t="normal" ca="1">A3404</f>
        <v>0</v>
      </c>
    </row>
    <row r="3395" spans="1:10">
      <c r="A3395" t="s">
        <v>4</v>
      </c>
      <c r="B3395" s="4" t="s">
        <v>5</v>
      </c>
      <c r="C3395" s="4" t="s">
        <v>14</v>
      </c>
      <c r="D3395" s="4" t="s">
        <v>10</v>
      </c>
      <c r="E3395" s="4" t="s">
        <v>6</v>
      </c>
    </row>
    <row r="3396" spans="1:10">
      <c r="A3396" t="n">
        <v>26996</v>
      </c>
      <c r="B3396" s="47" t="n">
        <v>51</v>
      </c>
      <c r="C3396" s="7" t="n">
        <v>4</v>
      </c>
      <c r="D3396" s="7" t="n">
        <v>11</v>
      </c>
      <c r="E3396" s="7" t="s">
        <v>327</v>
      </c>
    </row>
    <row r="3397" spans="1:10">
      <c r="A3397" t="s">
        <v>4</v>
      </c>
      <c r="B3397" s="4" t="s">
        <v>5</v>
      </c>
      <c r="C3397" s="4" t="s">
        <v>10</v>
      </c>
    </row>
    <row r="3398" spans="1:10">
      <c r="A3398" t="n">
        <v>27010</v>
      </c>
      <c r="B3398" s="26" t="n">
        <v>16</v>
      </c>
      <c r="C3398" s="7" t="n">
        <v>0</v>
      </c>
    </row>
    <row r="3399" spans="1:10">
      <c r="A3399" t="s">
        <v>4</v>
      </c>
      <c r="B3399" s="4" t="s">
        <v>5</v>
      </c>
      <c r="C3399" s="4" t="s">
        <v>10</v>
      </c>
      <c r="D3399" s="4" t="s">
        <v>14</v>
      </c>
      <c r="E3399" s="4" t="s">
        <v>9</v>
      </c>
      <c r="F3399" s="4" t="s">
        <v>117</v>
      </c>
      <c r="G3399" s="4" t="s">
        <v>14</v>
      </c>
      <c r="H3399" s="4" t="s">
        <v>14</v>
      </c>
    </row>
    <row r="3400" spans="1:10">
      <c r="A3400" t="n">
        <v>27013</v>
      </c>
      <c r="B3400" s="51" t="n">
        <v>26</v>
      </c>
      <c r="C3400" s="7" t="n">
        <v>11</v>
      </c>
      <c r="D3400" s="7" t="n">
        <v>17</v>
      </c>
      <c r="E3400" s="7" t="n">
        <v>10432</v>
      </c>
      <c r="F3400" s="7" t="s">
        <v>337</v>
      </c>
      <c r="G3400" s="7" t="n">
        <v>2</v>
      </c>
      <c r="H3400" s="7" t="n">
        <v>0</v>
      </c>
    </row>
    <row r="3401" spans="1:10">
      <c r="A3401" t="s">
        <v>4</v>
      </c>
      <c r="B3401" s="4" t="s">
        <v>5</v>
      </c>
    </row>
    <row r="3402" spans="1:10">
      <c r="A3402" t="n">
        <v>27064</v>
      </c>
      <c r="B3402" s="52" t="n">
        <v>28</v>
      </c>
    </row>
    <row r="3403" spans="1:10">
      <c r="A3403" t="s">
        <v>4</v>
      </c>
      <c r="B3403" s="4" t="s">
        <v>5</v>
      </c>
      <c r="C3403" s="4" t="s">
        <v>14</v>
      </c>
      <c r="D3403" s="4" t="s">
        <v>10</v>
      </c>
      <c r="E3403" s="4" t="s">
        <v>6</v>
      </c>
    </row>
    <row r="3404" spans="1:10">
      <c r="A3404" t="n">
        <v>27065</v>
      </c>
      <c r="B3404" s="47" t="n">
        <v>51</v>
      </c>
      <c r="C3404" s="7" t="n">
        <v>4</v>
      </c>
      <c r="D3404" s="7" t="n">
        <v>0</v>
      </c>
      <c r="E3404" s="7" t="s">
        <v>338</v>
      </c>
    </row>
    <row r="3405" spans="1:10">
      <c r="A3405" t="s">
        <v>4</v>
      </c>
      <c r="B3405" s="4" t="s">
        <v>5</v>
      </c>
      <c r="C3405" s="4" t="s">
        <v>10</v>
      </c>
    </row>
    <row r="3406" spans="1:10">
      <c r="A3406" t="n">
        <v>27079</v>
      </c>
      <c r="B3406" s="26" t="n">
        <v>16</v>
      </c>
      <c r="C3406" s="7" t="n">
        <v>0</v>
      </c>
    </row>
    <row r="3407" spans="1:10">
      <c r="A3407" t="s">
        <v>4</v>
      </c>
      <c r="B3407" s="4" t="s">
        <v>5</v>
      </c>
      <c r="C3407" s="4" t="s">
        <v>10</v>
      </c>
      <c r="D3407" s="4" t="s">
        <v>14</v>
      </c>
      <c r="E3407" s="4" t="s">
        <v>9</v>
      </c>
      <c r="F3407" s="4" t="s">
        <v>117</v>
      </c>
      <c r="G3407" s="4" t="s">
        <v>14</v>
      </c>
      <c r="H3407" s="4" t="s">
        <v>14</v>
      </c>
    </row>
    <row r="3408" spans="1:10">
      <c r="A3408" t="n">
        <v>27082</v>
      </c>
      <c r="B3408" s="51" t="n">
        <v>26</v>
      </c>
      <c r="C3408" s="7" t="n">
        <v>0</v>
      </c>
      <c r="D3408" s="7" t="n">
        <v>17</v>
      </c>
      <c r="E3408" s="7" t="n">
        <v>53080</v>
      </c>
      <c r="F3408" s="7" t="s">
        <v>339</v>
      </c>
      <c r="G3408" s="7" t="n">
        <v>2</v>
      </c>
      <c r="H3408" s="7" t="n">
        <v>0</v>
      </c>
    </row>
    <row r="3409" spans="1:10">
      <c r="A3409" t="s">
        <v>4</v>
      </c>
      <c r="B3409" s="4" t="s">
        <v>5</v>
      </c>
    </row>
    <row r="3410" spans="1:10">
      <c r="A3410" t="n">
        <v>27166</v>
      </c>
      <c r="B3410" s="52" t="n">
        <v>28</v>
      </c>
    </row>
    <row r="3411" spans="1:10">
      <c r="A3411" t="s">
        <v>4</v>
      </c>
      <c r="B3411" s="4" t="s">
        <v>5</v>
      </c>
      <c r="C3411" s="4" t="s">
        <v>10</v>
      </c>
      <c r="D3411" s="4" t="s">
        <v>14</v>
      </c>
    </row>
    <row r="3412" spans="1:10">
      <c r="A3412" t="n">
        <v>27167</v>
      </c>
      <c r="B3412" s="53" t="n">
        <v>89</v>
      </c>
      <c r="C3412" s="7" t="n">
        <v>65533</v>
      </c>
      <c r="D3412" s="7" t="n">
        <v>1</v>
      </c>
    </row>
    <row r="3413" spans="1:10">
      <c r="A3413" t="s">
        <v>4</v>
      </c>
      <c r="B3413" s="4" t="s">
        <v>5</v>
      </c>
      <c r="C3413" s="4" t="s">
        <v>14</v>
      </c>
      <c r="D3413" s="4" t="s">
        <v>10</v>
      </c>
      <c r="E3413" s="4" t="s">
        <v>9</v>
      </c>
      <c r="F3413" s="4" t="s">
        <v>10</v>
      </c>
    </row>
    <row r="3414" spans="1:10">
      <c r="A3414" t="n">
        <v>27171</v>
      </c>
      <c r="B3414" s="14" t="n">
        <v>50</v>
      </c>
      <c r="C3414" s="7" t="n">
        <v>3</v>
      </c>
      <c r="D3414" s="7" t="n">
        <v>4515</v>
      </c>
      <c r="E3414" s="7" t="n">
        <v>1036831949</v>
      </c>
      <c r="F3414" s="7" t="n">
        <v>500</v>
      </c>
    </row>
    <row r="3415" spans="1:10">
      <c r="A3415" t="s">
        <v>4</v>
      </c>
      <c r="B3415" s="4" t="s">
        <v>5</v>
      </c>
      <c r="C3415" s="4" t="s">
        <v>14</v>
      </c>
      <c r="D3415" s="4" t="s">
        <v>10</v>
      </c>
      <c r="E3415" s="4" t="s">
        <v>20</v>
      </c>
    </row>
    <row r="3416" spans="1:10">
      <c r="A3416" t="n">
        <v>27181</v>
      </c>
      <c r="B3416" s="28" t="n">
        <v>58</v>
      </c>
      <c r="C3416" s="7" t="n">
        <v>101</v>
      </c>
      <c r="D3416" s="7" t="n">
        <v>300</v>
      </c>
      <c r="E3416" s="7" t="n">
        <v>1</v>
      </c>
    </row>
    <row r="3417" spans="1:10">
      <c r="A3417" t="s">
        <v>4</v>
      </c>
      <c r="B3417" s="4" t="s">
        <v>5</v>
      </c>
      <c r="C3417" s="4" t="s">
        <v>14</v>
      </c>
      <c r="D3417" s="4" t="s">
        <v>10</v>
      </c>
    </row>
    <row r="3418" spans="1:10">
      <c r="A3418" t="n">
        <v>27189</v>
      </c>
      <c r="B3418" s="28" t="n">
        <v>58</v>
      </c>
      <c r="C3418" s="7" t="n">
        <v>254</v>
      </c>
      <c r="D3418" s="7" t="n">
        <v>0</v>
      </c>
    </row>
    <row r="3419" spans="1:10">
      <c r="A3419" t="s">
        <v>4</v>
      </c>
      <c r="B3419" s="4" t="s">
        <v>5</v>
      </c>
      <c r="C3419" s="4" t="s">
        <v>14</v>
      </c>
      <c r="D3419" s="4" t="s">
        <v>14</v>
      </c>
      <c r="E3419" s="4" t="s">
        <v>20</v>
      </c>
      <c r="F3419" s="4" t="s">
        <v>20</v>
      </c>
      <c r="G3419" s="4" t="s">
        <v>20</v>
      </c>
      <c r="H3419" s="4" t="s">
        <v>10</v>
      </c>
    </row>
    <row r="3420" spans="1:10">
      <c r="A3420" t="n">
        <v>27193</v>
      </c>
      <c r="B3420" s="32" t="n">
        <v>45</v>
      </c>
      <c r="C3420" s="7" t="n">
        <v>2</v>
      </c>
      <c r="D3420" s="7" t="n">
        <v>3</v>
      </c>
      <c r="E3420" s="7" t="n">
        <v>0.140000000596046</v>
      </c>
      <c r="F3420" s="7" t="n">
        <v>-2.49000000953674</v>
      </c>
      <c r="G3420" s="7" t="n">
        <v>-179.449996948242</v>
      </c>
      <c r="H3420" s="7" t="n">
        <v>0</v>
      </c>
    </row>
    <row r="3421" spans="1:10">
      <c r="A3421" t="s">
        <v>4</v>
      </c>
      <c r="B3421" s="4" t="s">
        <v>5</v>
      </c>
      <c r="C3421" s="4" t="s">
        <v>14</v>
      </c>
      <c r="D3421" s="4" t="s">
        <v>14</v>
      </c>
      <c r="E3421" s="4" t="s">
        <v>20</v>
      </c>
      <c r="F3421" s="4" t="s">
        <v>20</v>
      </c>
      <c r="G3421" s="4" t="s">
        <v>20</v>
      </c>
      <c r="H3421" s="4" t="s">
        <v>10</v>
      </c>
      <c r="I3421" s="4" t="s">
        <v>14</v>
      </c>
    </row>
    <row r="3422" spans="1:10">
      <c r="A3422" t="n">
        <v>27210</v>
      </c>
      <c r="B3422" s="32" t="n">
        <v>45</v>
      </c>
      <c r="C3422" s="7" t="n">
        <v>4</v>
      </c>
      <c r="D3422" s="7" t="n">
        <v>3</v>
      </c>
      <c r="E3422" s="7" t="n">
        <v>60.7599983215332</v>
      </c>
      <c r="F3422" s="7" t="n">
        <v>201.800003051758</v>
      </c>
      <c r="G3422" s="7" t="n">
        <v>8</v>
      </c>
      <c r="H3422" s="7" t="n">
        <v>0</v>
      </c>
      <c r="I3422" s="7" t="n">
        <v>1</v>
      </c>
    </row>
    <row r="3423" spans="1:10">
      <c r="A3423" t="s">
        <v>4</v>
      </c>
      <c r="B3423" s="4" t="s">
        <v>5</v>
      </c>
      <c r="C3423" s="4" t="s">
        <v>14</v>
      </c>
      <c r="D3423" s="4" t="s">
        <v>14</v>
      </c>
      <c r="E3423" s="4" t="s">
        <v>20</v>
      </c>
      <c r="F3423" s="4" t="s">
        <v>10</v>
      </c>
    </row>
    <row r="3424" spans="1:10">
      <c r="A3424" t="n">
        <v>27228</v>
      </c>
      <c r="B3424" s="32" t="n">
        <v>45</v>
      </c>
      <c r="C3424" s="7" t="n">
        <v>5</v>
      </c>
      <c r="D3424" s="7" t="n">
        <v>3</v>
      </c>
      <c r="E3424" s="7" t="n">
        <v>3.20000004768372</v>
      </c>
      <c r="F3424" s="7" t="n">
        <v>0</v>
      </c>
    </row>
    <row r="3425" spans="1:9">
      <c r="A3425" t="s">
        <v>4</v>
      </c>
      <c r="B3425" s="4" t="s">
        <v>5</v>
      </c>
      <c r="C3425" s="4" t="s">
        <v>14</v>
      </c>
      <c r="D3425" s="4" t="s">
        <v>14</v>
      </c>
      <c r="E3425" s="4" t="s">
        <v>20</v>
      </c>
      <c r="F3425" s="4" t="s">
        <v>10</v>
      </c>
    </row>
    <row r="3426" spans="1:9">
      <c r="A3426" t="n">
        <v>27237</v>
      </c>
      <c r="B3426" s="32" t="n">
        <v>45</v>
      </c>
      <c r="C3426" s="7" t="n">
        <v>11</v>
      </c>
      <c r="D3426" s="7" t="n">
        <v>3</v>
      </c>
      <c r="E3426" s="7" t="n">
        <v>21.3999996185303</v>
      </c>
      <c r="F3426" s="7" t="n">
        <v>0</v>
      </c>
    </row>
    <row r="3427" spans="1:9">
      <c r="A3427" t="s">
        <v>4</v>
      </c>
      <c r="B3427" s="4" t="s">
        <v>5</v>
      </c>
      <c r="C3427" s="4" t="s">
        <v>14</v>
      </c>
      <c r="D3427" s="4" t="s">
        <v>14</v>
      </c>
      <c r="E3427" s="4" t="s">
        <v>20</v>
      </c>
      <c r="F3427" s="4" t="s">
        <v>10</v>
      </c>
    </row>
    <row r="3428" spans="1:9">
      <c r="A3428" t="n">
        <v>27246</v>
      </c>
      <c r="B3428" s="32" t="n">
        <v>45</v>
      </c>
      <c r="C3428" s="7" t="n">
        <v>5</v>
      </c>
      <c r="D3428" s="7" t="n">
        <v>3</v>
      </c>
      <c r="E3428" s="7" t="n">
        <v>2.59999990463257</v>
      </c>
      <c r="F3428" s="7" t="n">
        <v>3000</v>
      </c>
    </row>
    <row r="3429" spans="1:9">
      <c r="A3429" t="s">
        <v>4</v>
      </c>
      <c r="B3429" s="4" t="s">
        <v>5</v>
      </c>
      <c r="C3429" s="4" t="s">
        <v>10</v>
      </c>
      <c r="D3429" s="4" t="s">
        <v>20</v>
      </c>
      <c r="E3429" s="4" t="s">
        <v>20</v>
      </c>
      <c r="F3429" s="4" t="s">
        <v>20</v>
      </c>
      <c r="G3429" s="4" t="s">
        <v>20</v>
      </c>
    </row>
    <row r="3430" spans="1:9">
      <c r="A3430" t="n">
        <v>27255</v>
      </c>
      <c r="B3430" s="38" t="n">
        <v>46</v>
      </c>
      <c r="C3430" s="7" t="n">
        <v>0</v>
      </c>
      <c r="D3430" s="7" t="n">
        <v>0</v>
      </c>
      <c r="E3430" s="7" t="n">
        <v>-3.90000009536743</v>
      </c>
      <c r="F3430" s="7" t="n">
        <v>-179.470001220703</v>
      </c>
      <c r="G3430" s="7" t="n">
        <v>180</v>
      </c>
    </row>
    <row r="3431" spans="1:9">
      <c r="A3431" t="s">
        <v>4</v>
      </c>
      <c r="B3431" s="4" t="s">
        <v>5</v>
      </c>
      <c r="C3431" s="4" t="s">
        <v>14</v>
      </c>
      <c r="D3431" s="4" t="s">
        <v>10</v>
      </c>
      <c r="E3431" s="4" t="s">
        <v>6</v>
      </c>
      <c r="F3431" s="4" t="s">
        <v>6</v>
      </c>
      <c r="G3431" s="4" t="s">
        <v>6</v>
      </c>
      <c r="H3431" s="4" t="s">
        <v>6</v>
      </c>
    </row>
    <row r="3432" spans="1:9">
      <c r="A3432" t="n">
        <v>27274</v>
      </c>
      <c r="B3432" s="47" t="n">
        <v>51</v>
      </c>
      <c r="C3432" s="7" t="n">
        <v>3</v>
      </c>
      <c r="D3432" s="7" t="n">
        <v>0</v>
      </c>
      <c r="E3432" s="7" t="s">
        <v>223</v>
      </c>
      <c r="F3432" s="7" t="s">
        <v>115</v>
      </c>
      <c r="G3432" s="7" t="s">
        <v>114</v>
      </c>
      <c r="H3432" s="7" t="s">
        <v>115</v>
      </c>
    </row>
    <row r="3433" spans="1:9">
      <c r="A3433" t="s">
        <v>4</v>
      </c>
      <c r="B3433" s="4" t="s">
        <v>5</v>
      </c>
      <c r="C3433" s="4" t="s">
        <v>10</v>
      </c>
      <c r="D3433" s="4" t="s">
        <v>9</v>
      </c>
    </row>
    <row r="3434" spans="1:9">
      <c r="A3434" t="n">
        <v>27287</v>
      </c>
      <c r="B3434" s="36" t="n">
        <v>44</v>
      </c>
      <c r="C3434" s="7" t="n">
        <v>0</v>
      </c>
      <c r="D3434" s="7" t="n">
        <v>16</v>
      </c>
    </row>
    <row r="3435" spans="1:9">
      <c r="A3435" t="s">
        <v>4</v>
      </c>
      <c r="B3435" s="4" t="s">
        <v>5</v>
      </c>
      <c r="C3435" s="4" t="s">
        <v>10</v>
      </c>
      <c r="D3435" s="4" t="s">
        <v>14</v>
      </c>
      <c r="E3435" s="4" t="s">
        <v>14</v>
      </c>
      <c r="F3435" s="4" t="s">
        <v>6</v>
      </c>
    </row>
    <row r="3436" spans="1:9">
      <c r="A3436" t="n">
        <v>27294</v>
      </c>
      <c r="B3436" s="42" t="n">
        <v>47</v>
      </c>
      <c r="C3436" s="7" t="n">
        <v>0</v>
      </c>
      <c r="D3436" s="7" t="n">
        <v>0</v>
      </c>
      <c r="E3436" s="7" t="n">
        <v>0</v>
      </c>
      <c r="F3436" s="7" t="s">
        <v>340</v>
      </c>
    </row>
    <row r="3437" spans="1:9">
      <c r="A3437" t="s">
        <v>4</v>
      </c>
      <c r="B3437" s="4" t="s">
        <v>5</v>
      </c>
      <c r="C3437" s="4" t="s">
        <v>10</v>
      </c>
      <c r="D3437" s="4" t="s">
        <v>14</v>
      </c>
      <c r="E3437" s="4" t="s">
        <v>6</v>
      </c>
      <c r="F3437" s="4" t="s">
        <v>20</v>
      </c>
      <c r="G3437" s="4" t="s">
        <v>20</v>
      </c>
      <c r="H3437" s="4" t="s">
        <v>20</v>
      </c>
    </row>
    <row r="3438" spans="1:9">
      <c r="A3438" t="n">
        <v>27316</v>
      </c>
      <c r="B3438" s="61" t="n">
        <v>48</v>
      </c>
      <c r="C3438" s="7" t="n">
        <v>0</v>
      </c>
      <c r="D3438" s="7" t="n">
        <v>0</v>
      </c>
      <c r="E3438" s="7" t="s">
        <v>265</v>
      </c>
      <c r="F3438" s="7" t="n">
        <v>-1</v>
      </c>
      <c r="G3438" s="7" t="n">
        <v>1</v>
      </c>
      <c r="H3438" s="7" t="n">
        <v>0</v>
      </c>
    </row>
    <row r="3439" spans="1:9">
      <c r="A3439" t="s">
        <v>4</v>
      </c>
      <c r="B3439" s="4" t="s">
        <v>5</v>
      </c>
      <c r="C3439" s="4" t="s">
        <v>14</v>
      </c>
      <c r="D3439" s="4" t="s">
        <v>10</v>
      </c>
      <c r="E3439" s="4" t="s">
        <v>20</v>
      </c>
      <c r="F3439" s="4" t="s">
        <v>10</v>
      </c>
      <c r="G3439" s="4" t="s">
        <v>9</v>
      </c>
      <c r="H3439" s="4" t="s">
        <v>9</v>
      </c>
      <c r="I3439" s="4" t="s">
        <v>10</v>
      </c>
      <c r="J3439" s="4" t="s">
        <v>10</v>
      </c>
      <c r="K3439" s="4" t="s">
        <v>9</v>
      </c>
      <c r="L3439" s="4" t="s">
        <v>9</v>
      </c>
      <c r="M3439" s="4" t="s">
        <v>9</v>
      </c>
      <c r="N3439" s="4" t="s">
        <v>9</v>
      </c>
      <c r="O3439" s="4" t="s">
        <v>6</v>
      </c>
    </row>
    <row r="3440" spans="1:9">
      <c r="A3440" t="n">
        <v>27342</v>
      </c>
      <c r="B3440" s="14" t="n">
        <v>50</v>
      </c>
      <c r="C3440" s="7" t="n">
        <v>0</v>
      </c>
      <c r="D3440" s="7" t="n">
        <v>4400</v>
      </c>
      <c r="E3440" s="7" t="n">
        <v>1</v>
      </c>
      <c r="F3440" s="7" t="n">
        <v>100</v>
      </c>
      <c r="G3440" s="7" t="n">
        <v>0</v>
      </c>
      <c r="H3440" s="7" t="n">
        <v>0</v>
      </c>
      <c r="I3440" s="7" t="n">
        <v>0</v>
      </c>
      <c r="J3440" s="7" t="n">
        <v>65533</v>
      </c>
      <c r="K3440" s="7" t="n">
        <v>0</v>
      </c>
      <c r="L3440" s="7" t="n">
        <v>0</v>
      </c>
      <c r="M3440" s="7" t="n">
        <v>0</v>
      </c>
      <c r="N3440" s="7" t="n">
        <v>0</v>
      </c>
      <c r="O3440" s="7" t="s">
        <v>13</v>
      </c>
    </row>
    <row r="3441" spans="1:15">
      <c r="A3441" t="s">
        <v>4</v>
      </c>
      <c r="B3441" s="4" t="s">
        <v>5</v>
      </c>
      <c r="C3441" s="4" t="s">
        <v>14</v>
      </c>
      <c r="D3441" s="4" t="s">
        <v>10</v>
      </c>
    </row>
    <row r="3442" spans="1:15">
      <c r="A3442" t="n">
        <v>27381</v>
      </c>
      <c r="B3442" s="28" t="n">
        <v>58</v>
      </c>
      <c r="C3442" s="7" t="n">
        <v>255</v>
      </c>
      <c r="D3442" s="7" t="n">
        <v>0</v>
      </c>
    </row>
    <row r="3443" spans="1:15">
      <c r="A3443" t="s">
        <v>4</v>
      </c>
      <c r="B3443" s="4" t="s">
        <v>5</v>
      </c>
      <c r="C3443" s="4" t="s">
        <v>10</v>
      </c>
    </row>
    <row r="3444" spans="1:15">
      <c r="A3444" t="n">
        <v>27385</v>
      </c>
      <c r="B3444" s="26" t="n">
        <v>16</v>
      </c>
      <c r="C3444" s="7" t="n">
        <v>500</v>
      </c>
    </row>
    <row r="3445" spans="1:15">
      <c r="A3445" t="s">
        <v>4</v>
      </c>
      <c r="B3445" s="4" t="s">
        <v>5</v>
      </c>
      <c r="C3445" s="4" t="s">
        <v>14</v>
      </c>
      <c r="D3445" s="4" t="s">
        <v>20</v>
      </c>
      <c r="E3445" s="4" t="s">
        <v>20</v>
      </c>
      <c r="F3445" s="4" t="s">
        <v>20</v>
      </c>
    </row>
    <row r="3446" spans="1:15">
      <c r="A3446" t="n">
        <v>27388</v>
      </c>
      <c r="B3446" s="32" t="n">
        <v>45</v>
      </c>
      <c r="C3446" s="7" t="n">
        <v>9</v>
      </c>
      <c r="D3446" s="7" t="n">
        <v>0.0500000007450581</v>
      </c>
      <c r="E3446" s="7" t="n">
        <v>0.0500000007450581</v>
      </c>
      <c r="F3446" s="7" t="n">
        <v>0.200000002980232</v>
      </c>
    </row>
    <row r="3447" spans="1:15">
      <c r="A3447" t="s">
        <v>4</v>
      </c>
      <c r="B3447" s="4" t="s">
        <v>5</v>
      </c>
      <c r="C3447" s="4" t="s">
        <v>14</v>
      </c>
      <c r="D3447" s="4" t="s">
        <v>10</v>
      </c>
      <c r="E3447" s="4" t="s">
        <v>6</v>
      </c>
    </row>
    <row r="3448" spans="1:15">
      <c r="A3448" t="n">
        <v>27402</v>
      </c>
      <c r="B3448" s="47" t="n">
        <v>51</v>
      </c>
      <c r="C3448" s="7" t="n">
        <v>4</v>
      </c>
      <c r="D3448" s="7" t="n">
        <v>0</v>
      </c>
      <c r="E3448" s="7" t="s">
        <v>177</v>
      </c>
    </row>
    <row r="3449" spans="1:15">
      <c r="A3449" t="s">
        <v>4</v>
      </c>
      <c r="B3449" s="4" t="s">
        <v>5</v>
      </c>
      <c r="C3449" s="4" t="s">
        <v>10</v>
      </c>
    </row>
    <row r="3450" spans="1:15">
      <c r="A3450" t="n">
        <v>27415</v>
      </c>
      <c r="B3450" s="26" t="n">
        <v>16</v>
      </c>
      <c r="C3450" s="7" t="n">
        <v>0</v>
      </c>
    </row>
    <row r="3451" spans="1:15">
      <c r="A3451" t="s">
        <v>4</v>
      </c>
      <c r="B3451" s="4" t="s">
        <v>5</v>
      </c>
      <c r="C3451" s="4" t="s">
        <v>10</v>
      </c>
      <c r="D3451" s="4" t="s">
        <v>14</v>
      </c>
      <c r="E3451" s="4" t="s">
        <v>9</v>
      </c>
      <c r="F3451" s="4" t="s">
        <v>117</v>
      </c>
      <c r="G3451" s="4" t="s">
        <v>14</v>
      </c>
      <c r="H3451" s="4" t="s">
        <v>14</v>
      </c>
      <c r="I3451" s="4" t="s">
        <v>14</v>
      </c>
    </row>
    <row r="3452" spans="1:15">
      <c r="A3452" t="n">
        <v>27418</v>
      </c>
      <c r="B3452" s="51" t="n">
        <v>26</v>
      </c>
      <c r="C3452" s="7" t="n">
        <v>0</v>
      </c>
      <c r="D3452" s="7" t="n">
        <v>17</v>
      </c>
      <c r="E3452" s="7" t="n">
        <v>53977</v>
      </c>
      <c r="F3452" s="7" t="s">
        <v>341</v>
      </c>
      <c r="G3452" s="7" t="n">
        <v>8</v>
      </c>
      <c r="H3452" s="7" t="n">
        <v>2</v>
      </c>
      <c r="I3452" s="7" t="n">
        <v>0</v>
      </c>
    </row>
    <row r="3453" spans="1:15">
      <c r="A3453" t="s">
        <v>4</v>
      </c>
      <c r="B3453" s="4" t="s">
        <v>5</v>
      </c>
      <c r="C3453" s="4" t="s">
        <v>10</v>
      </c>
    </row>
    <row r="3454" spans="1:15">
      <c r="A3454" t="n">
        <v>27457</v>
      </c>
      <c r="B3454" s="26" t="n">
        <v>16</v>
      </c>
      <c r="C3454" s="7" t="n">
        <v>1700</v>
      </c>
    </row>
    <row r="3455" spans="1:15">
      <c r="A3455" t="s">
        <v>4</v>
      </c>
      <c r="B3455" s="4" t="s">
        <v>5</v>
      </c>
      <c r="C3455" s="4" t="s">
        <v>14</v>
      </c>
      <c r="D3455" s="4" t="s">
        <v>10</v>
      </c>
      <c r="E3455" s="4" t="s">
        <v>6</v>
      </c>
      <c r="F3455" s="4" t="s">
        <v>6</v>
      </c>
      <c r="G3455" s="4" t="s">
        <v>6</v>
      </c>
      <c r="H3455" s="4" t="s">
        <v>6</v>
      </c>
    </row>
    <row r="3456" spans="1:15">
      <c r="A3456" t="n">
        <v>27460</v>
      </c>
      <c r="B3456" s="47" t="n">
        <v>51</v>
      </c>
      <c r="C3456" s="7" t="n">
        <v>3</v>
      </c>
      <c r="D3456" s="7" t="n">
        <v>0</v>
      </c>
      <c r="E3456" s="7" t="s">
        <v>13</v>
      </c>
      <c r="F3456" s="7" t="s">
        <v>342</v>
      </c>
      <c r="G3456" s="7" t="s">
        <v>114</v>
      </c>
      <c r="H3456" s="7" t="s">
        <v>115</v>
      </c>
    </row>
    <row r="3457" spans="1:9">
      <c r="A3457" t="s">
        <v>4</v>
      </c>
      <c r="B3457" s="4" t="s">
        <v>5</v>
      </c>
      <c r="C3457" s="4" t="s">
        <v>14</v>
      </c>
      <c r="D3457" s="4" t="s">
        <v>10</v>
      </c>
      <c r="E3457" s="4" t="s">
        <v>14</v>
      </c>
    </row>
    <row r="3458" spans="1:9">
      <c r="A3458" t="n">
        <v>27472</v>
      </c>
      <c r="B3458" s="13" t="n">
        <v>49</v>
      </c>
      <c r="C3458" s="7" t="n">
        <v>1</v>
      </c>
      <c r="D3458" s="7" t="n">
        <v>4000</v>
      </c>
      <c r="E3458" s="7" t="n">
        <v>0</v>
      </c>
    </row>
    <row r="3459" spans="1:9">
      <c r="A3459" t="s">
        <v>4</v>
      </c>
      <c r="B3459" s="4" t="s">
        <v>5</v>
      </c>
      <c r="C3459" s="4" t="s">
        <v>14</v>
      </c>
      <c r="D3459" s="4" t="s">
        <v>10</v>
      </c>
      <c r="E3459" s="4" t="s">
        <v>10</v>
      </c>
      <c r="F3459" s="4" t="s">
        <v>14</v>
      </c>
    </row>
    <row r="3460" spans="1:9">
      <c r="A3460" t="n">
        <v>27477</v>
      </c>
      <c r="B3460" s="55" t="n">
        <v>25</v>
      </c>
      <c r="C3460" s="7" t="n">
        <v>1</v>
      </c>
      <c r="D3460" s="7" t="n">
        <v>750</v>
      </c>
      <c r="E3460" s="7" t="n">
        <v>80</v>
      </c>
      <c r="F3460" s="7" t="n">
        <v>0</v>
      </c>
    </row>
    <row r="3461" spans="1:9">
      <c r="A3461" t="s">
        <v>4</v>
      </c>
      <c r="B3461" s="4" t="s">
        <v>5</v>
      </c>
      <c r="C3461" s="4" t="s">
        <v>6</v>
      </c>
      <c r="D3461" s="4" t="s">
        <v>10</v>
      </c>
    </row>
    <row r="3462" spans="1:9">
      <c r="A3462" t="n">
        <v>27484</v>
      </c>
      <c r="B3462" s="56" t="n">
        <v>29</v>
      </c>
      <c r="C3462" s="7" t="s">
        <v>343</v>
      </c>
      <c r="D3462" s="7" t="n">
        <v>65533</v>
      </c>
    </row>
    <row r="3463" spans="1:9">
      <c r="A3463" t="s">
        <v>4</v>
      </c>
      <c r="B3463" s="4" t="s">
        <v>5</v>
      </c>
      <c r="C3463" s="4" t="s">
        <v>14</v>
      </c>
      <c r="D3463" s="4" t="s">
        <v>10</v>
      </c>
      <c r="E3463" s="4" t="s">
        <v>6</v>
      </c>
    </row>
    <row r="3464" spans="1:9">
      <c r="A3464" t="n">
        <v>27504</v>
      </c>
      <c r="B3464" s="47" t="n">
        <v>51</v>
      </c>
      <c r="C3464" s="7" t="n">
        <v>4</v>
      </c>
      <c r="D3464" s="7" t="n">
        <v>31</v>
      </c>
      <c r="E3464" s="7" t="s">
        <v>128</v>
      </c>
    </row>
    <row r="3465" spans="1:9">
      <c r="A3465" t="s">
        <v>4</v>
      </c>
      <c r="B3465" s="4" t="s">
        <v>5</v>
      </c>
      <c r="C3465" s="4" t="s">
        <v>10</v>
      </c>
    </row>
    <row r="3466" spans="1:9">
      <c r="A3466" t="n">
        <v>27517</v>
      </c>
      <c r="B3466" s="26" t="n">
        <v>16</v>
      </c>
      <c r="C3466" s="7" t="n">
        <v>0</v>
      </c>
    </row>
    <row r="3467" spans="1:9">
      <c r="A3467" t="s">
        <v>4</v>
      </c>
      <c r="B3467" s="4" t="s">
        <v>5</v>
      </c>
      <c r="C3467" s="4" t="s">
        <v>10</v>
      </c>
      <c r="D3467" s="4" t="s">
        <v>14</v>
      </c>
      <c r="E3467" s="4" t="s">
        <v>9</v>
      </c>
      <c r="F3467" s="4" t="s">
        <v>117</v>
      </c>
      <c r="G3467" s="4" t="s">
        <v>14</v>
      </c>
      <c r="H3467" s="4" t="s">
        <v>14</v>
      </c>
      <c r="I3467" s="4" t="s">
        <v>14</v>
      </c>
    </row>
    <row r="3468" spans="1:9">
      <c r="A3468" t="n">
        <v>27520</v>
      </c>
      <c r="B3468" s="51" t="n">
        <v>26</v>
      </c>
      <c r="C3468" s="7" t="n">
        <v>31</v>
      </c>
      <c r="D3468" s="7" t="n">
        <v>17</v>
      </c>
      <c r="E3468" s="7" t="n">
        <v>20339</v>
      </c>
      <c r="F3468" s="7" t="s">
        <v>344</v>
      </c>
      <c r="G3468" s="7" t="n">
        <v>8</v>
      </c>
      <c r="H3468" s="7" t="n">
        <v>2</v>
      </c>
      <c r="I3468" s="7" t="n">
        <v>0</v>
      </c>
    </row>
    <row r="3469" spans="1:9">
      <c r="A3469" t="s">
        <v>4</v>
      </c>
      <c r="B3469" s="4" t="s">
        <v>5</v>
      </c>
      <c r="C3469" s="4" t="s">
        <v>10</v>
      </c>
    </row>
    <row r="3470" spans="1:9">
      <c r="A3470" t="n">
        <v>27561</v>
      </c>
      <c r="B3470" s="26" t="n">
        <v>16</v>
      </c>
      <c r="C3470" s="7" t="n">
        <v>2500</v>
      </c>
    </row>
    <row r="3471" spans="1:9">
      <c r="A3471" t="s">
        <v>4</v>
      </c>
      <c r="B3471" s="4" t="s">
        <v>5</v>
      </c>
      <c r="C3471" s="4" t="s">
        <v>10</v>
      </c>
      <c r="D3471" s="4" t="s">
        <v>14</v>
      </c>
    </row>
    <row r="3472" spans="1:9">
      <c r="A3472" t="n">
        <v>27564</v>
      </c>
      <c r="B3472" s="53" t="n">
        <v>89</v>
      </c>
      <c r="C3472" s="7" t="n">
        <v>65533</v>
      </c>
      <c r="D3472" s="7" t="n">
        <v>0</v>
      </c>
    </row>
    <row r="3473" spans="1:9">
      <c r="A3473" t="s">
        <v>4</v>
      </c>
      <c r="B3473" s="4" t="s">
        <v>5</v>
      </c>
      <c r="C3473" s="4" t="s">
        <v>14</v>
      </c>
      <c r="D3473" s="4" t="s">
        <v>10</v>
      </c>
      <c r="E3473" s="4" t="s">
        <v>10</v>
      </c>
      <c r="F3473" s="4" t="s">
        <v>14</v>
      </c>
    </row>
    <row r="3474" spans="1:9">
      <c r="A3474" t="n">
        <v>27568</v>
      </c>
      <c r="B3474" s="55" t="n">
        <v>25</v>
      </c>
      <c r="C3474" s="7" t="n">
        <v>1</v>
      </c>
      <c r="D3474" s="7" t="n">
        <v>65535</v>
      </c>
      <c r="E3474" s="7" t="n">
        <v>65535</v>
      </c>
      <c r="F3474" s="7" t="n">
        <v>0</v>
      </c>
    </row>
    <row r="3475" spans="1:9">
      <c r="A3475" t="s">
        <v>4</v>
      </c>
      <c r="B3475" s="4" t="s">
        <v>5</v>
      </c>
      <c r="C3475" s="4" t="s">
        <v>6</v>
      </c>
      <c r="D3475" s="4" t="s">
        <v>10</v>
      </c>
    </row>
    <row r="3476" spans="1:9">
      <c r="A3476" t="n">
        <v>27575</v>
      </c>
      <c r="B3476" s="56" t="n">
        <v>29</v>
      </c>
      <c r="C3476" s="7" t="s">
        <v>13</v>
      </c>
      <c r="D3476" s="7" t="n">
        <v>65533</v>
      </c>
    </row>
    <row r="3477" spans="1:9">
      <c r="A3477" t="s">
        <v>4</v>
      </c>
      <c r="B3477" s="4" t="s">
        <v>5</v>
      </c>
      <c r="C3477" s="4" t="s">
        <v>14</v>
      </c>
      <c r="D3477" s="4" t="s">
        <v>10</v>
      </c>
      <c r="E3477" s="4" t="s">
        <v>6</v>
      </c>
      <c r="F3477" s="4" t="s">
        <v>6</v>
      </c>
      <c r="G3477" s="4" t="s">
        <v>6</v>
      </c>
      <c r="H3477" s="4" t="s">
        <v>6</v>
      </c>
    </row>
    <row r="3478" spans="1:9">
      <c r="A3478" t="n">
        <v>27579</v>
      </c>
      <c r="B3478" s="47" t="n">
        <v>51</v>
      </c>
      <c r="C3478" s="7" t="n">
        <v>3</v>
      </c>
      <c r="D3478" s="7" t="n">
        <v>0</v>
      </c>
      <c r="E3478" s="7" t="s">
        <v>126</v>
      </c>
      <c r="F3478" s="7" t="s">
        <v>127</v>
      </c>
      <c r="G3478" s="7" t="s">
        <v>114</v>
      </c>
      <c r="H3478" s="7" t="s">
        <v>115</v>
      </c>
    </row>
    <row r="3479" spans="1:9">
      <c r="A3479" t="s">
        <v>4</v>
      </c>
      <c r="B3479" s="4" t="s">
        <v>5</v>
      </c>
      <c r="C3479" s="4" t="s">
        <v>10</v>
      </c>
      <c r="D3479" s="4" t="s">
        <v>14</v>
      </c>
      <c r="E3479" s="4" t="s">
        <v>20</v>
      </c>
      <c r="F3479" s="4" t="s">
        <v>10</v>
      </c>
    </row>
    <row r="3480" spans="1:9">
      <c r="A3480" t="n">
        <v>27592</v>
      </c>
      <c r="B3480" s="54" t="n">
        <v>59</v>
      </c>
      <c r="C3480" s="7" t="n">
        <v>0</v>
      </c>
      <c r="D3480" s="7" t="n">
        <v>1</v>
      </c>
      <c r="E3480" s="7" t="n">
        <v>0.150000005960464</v>
      </c>
      <c r="F3480" s="7" t="n">
        <v>0</v>
      </c>
    </row>
    <row r="3481" spans="1:9">
      <c r="A3481" t="s">
        <v>4</v>
      </c>
      <c r="B3481" s="4" t="s">
        <v>5</v>
      </c>
      <c r="C3481" s="4" t="s">
        <v>10</v>
      </c>
    </row>
    <row r="3482" spans="1:9">
      <c r="A3482" t="n">
        <v>27602</v>
      </c>
      <c r="B3482" s="26" t="n">
        <v>16</v>
      </c>
      <c r="C3482" s="7" t="n">
        <v>1000</v>
      </c>
    </row>
    <row r="3483" spans="1:9">
      <c r="A3483" t="s">
        <v>4</v>
      </c>
      <c r="B3483" s="4" t="s">
        <v>5</v>
      </c>
      <c r="C3483" s="4" t="s">
        <v>10</v>
      </c>
    </row>
    <row r="3484" spans="1:9">
      <c r="A3484" t="n">
        <v>27605</v>
      </c>
      <c r="B3484" s="26" t="n">
        <v>16</v>
      </c>
      <c r="C3484" s="7" t="n">
        <v>200</v>
      </c>
    </row>
    <row r="3485" spans="1:9">
      <c r="A3485" t="s">
        <v>4</v>
      </c>
      <c r="B3485" s="4" t="s">
        <v>5</v>
      </c>
      <c r="C3485" s="4" t="s">
        <v>14</v>
      </c>
      <c r="D3485" s="4" t="s">
        <v>10</v>
      </c>
      <c r="E3485" s="4" t="s">
        <v>9</v>
      </c>
      <c r="F3485" s="4" t="s">
        <v>10</v>
      </c>
    </row>
    <row r="3486" spans="1:9">
      <c r="A3486" t="n">
        <v>27608</v>
      </c>
      <c r="B3486" s="14" t="n">
        <v>50</v>
      </c>
      <c r="C3486" s="7" t="n">
        <v>3</v>
      </c>
      <c r="D3486" s="7" t="n">
        <v>4515</v>
      </c>
      <c r="E3486" s="7" t="n">
        <v>1051931443</v>
      </c>
      <c r="F3486" s="7" t="n">
        <v>500</v>
      </c>
    </row>
    <row r="3487" spans="1:9">
      <c r="A3487" t="s">
        <v>4</v>
      </c>
      <c r="B3487" s="4" t="s">
        <v>5</v>
      </c>
      <c r="C3487" s="4" t="s">
        <v>14</v>
      </c>
      <c r="D3487" s="4" t="s">
        <v>10</v>
      </c>
      <c r="E3487" s="4" t="s">
        <v>20</v>
      </c>
    </row>
    <row r="3488" spans="1:9">
      <c r="A3488" t="n">
        <v>27618</v>
      </c>
      <c r="B3488" s="28" t="n">
        <v>58</v>
      </c>
      <c r="C3488" s="7" t="n">
        <v>101</v>
      </c>
      <c r="D3488" s="7" t="n">
        <v>300</v>
      </c>
      <c r="E3488" s="7" t="n">
        <v>1</v>
      </c>
    </row>
    <row r="3489" spans="1:8">
      <c r="A3489" t="s">
        <v>4</v>
      </c>
      <c r="B3489" s="4" t="s">
        <v>5</v>
      </c>
      <c r="C3489" s="4" t="s">
        <v>14</v>
      </c>
      <c r="D3489" s="4" t="s">
        <v>10</v>
      </c>
    </row>
    <row r="3490" spans="1:8">
      <c r="A3490" t="n">
        <v>27626</v>
      </c>
      <c r="B3490" s="28" t="n">
        <v>58</v>
      </c>
      <c r="C3490" s="7" t="n">
        <v>254</v>
      </c>
      <c r="D3490" s="7" t="n">
        <v>0</v>
      </c>
    </row>
    <row r="3491" spans="1:8">
      <c r="A3491" t="s">
        <v>4</v>
      </c>
      <c r="B3491" s="4" t="s">
        <v>5</v>
      </c>
      <c r="C3491" s="4" t="s">
        <v>10</v>
      </c>
      <c r="D3491" s="4" t="s">
        <v>10</v>
      </c>
      <c r="E3491" s="4" t="s">
        <v>10</v>
      </c>
    </row>
    <row r="3492" spans="1:8">
      <c r="A3492" t="n">
        <v>27630</v>
      </c>
      <c r="B3492" s="66" t="n">
        <v>61</v>
      </c>
      <c r="C3492" s="7" t="n">
        <v>0</v>
      </c>
      <c r="D3492" s="7" t="n">
        <v>31</v>
      </c>
      <c r="E3492" s="7" t="n">
        <v>1000</v>
      </c>
    </row>
    <row r="3493" spans="1:8">
      <c r="A3493" t="s">
        <v>4</v>
      </c>
      <c r="B3493" s="4" t="s">
        <v>5</v>
      </c>
      <c r="C3493" s="4" t="s">
        <v>14</v>
      </c>
      <c r="D3493" s="4" t="s">
        <v>14</v>
      </c>
      <c r="E3493" s="4" t="s">
        <v>20</v>
      </c>
      <c r="F3493" s="4" t="s">
        <v>20</v>
      </c>
      <c r="G3493" s="4" t="s">
        <v>20</v>
      </c>
      <c r="H3493" s="4" t="s">
        <v>10</v>
      </c>
    </row>
    <row r="3494" spans="1:8">
      <c r="A3494" t="n">
        <v>27637</v>
      </c>
      <c r="B3494" s="32" t="n">
        <v>45</v>
      </c>
      <c r="C3494" s="7" t="n">
        <v>2</v>
      </c>
      <c r="D3494" s="7" t="n">
        <v>3</v>
      </c>
      <c r="E3494" s="7" t="n">
        <v>-0.0500000007450581</v>
      </c>
      <c r="F3494" s="7" t="n">
        <v>-2.67000007629395</v>
      </c>
      <c r="G3494" s="7" t="n">
        <v>-188.899993896484</v>
      </c>
      <c r="H3494" s="7" t="n">
        <v>0</v>
      </c>
    </row>
    <row r="3495" spans="1:8">
      <c r="A3495" t="s">
        <v>4</v>
      </c>
      <c r="B3495" s="4" t="s">
        <v>5</v>
      </c>
      <c r="C3495" s="4" t="s">
        <v>14</v>
      </c>
      <c r="D3495" s="4" t="s">
        <v>14</v>
      </c>
      <c r="E3495" s="4" t="s">
        <v>20</v>
      </c>
      <c r="F3495" s="4" t="s">
        <v>20</v>
      </c>
      <c r="G3495" s="4" t="s">
        <v>20</v>
      </c>
      <c r="H3495" s="4" t="s">
        <v>10</v>
      </c>
      <c r="I3495" s="4" t="s">
        <v>14</v>
      </c>
    </row>
    <row r="3496" spans="1:8">
      <c r="A3496" t="n">
        <v>27654</v>
      </c>
      <c r="B3496" s="32" t="n">
        <v>45</v>
      </c>
      <c r="C3496" s="7" t="n">
        <v>4</v>
      </c>
      <c r="D3496" s="7" t="n">
        <v>3</v>
      </c>
      <c r="E3496" s="7" t="n">
        <v>339.320007324219</v>
      </c>
      <c r="F3496" s="7" t="n">
        <v>10.6400003433228</v>
      </c>
      <c r="G3496" s="7" t="n">
        <v>10</v>
      </c>
      <c r="H3496" s="7" t="n">
        <v>0</v>
      </c>
      <c r="I3496" s="7" t="n">
        <v>1</v>
      </c>
    </row>
    <row r="3497" spans="1:8">
      <c r="A3497" t="s">
        <v>4</v>
      </c>
      <c r="B3497" s="4" t="s">
        <v>5</v>
      </c>
      <c r="C3497" s="4" t="s">
        <v>14</v>
      </c>
      <c r="D3497" s="4" t="s">
        <v>14</v>
      </c>
      <c r="E3497" s="4" t="s">
        <v>20</v>
      </c>
      <c r="F3497" s="4" t="s">
        <v>10</v>
      </c>
    </row>
    <row r="3498" spans="1:8">
      <c r="A3498" t="n">
        <v>27672</v>
      </c>
      <c r="B3498" s="32" t="n">
        <v>45</v>
      </c>
      <c r="C3498" s="7" t="n">
        <v>5</v>
      </c>
      <c r="D3498" s="7" t="n">
        <v>3</v>
      </c>
      <c r="E3498" s="7" t="n">
        <v>4</v>
      </c>
      <c r="F3498" s="7" t="n">
        <v>0</v>
      </c>
    </row>
    <row r="3499" spans="1:8">
      <c r="A3499" t="s">
        <v>4</v>
      </c>
      <c r="B3499" s="4" t="s">
        <v>5</v>
      </c>
      <c r="C3499" s="4" t="s">
        <v>14</v>
      </c>
      <c r="D3499" s="4" t="s">
        <v>14</v>
      </c>
      <c r="E3499" s="4" t="s">
        <v>20</v>
      </c>
      <c r="F3499" s="4" t="s">
        <v>10</v>
      </c>
    </row>
    <row r="3500" spans="1:8">
      <c r="A3500" t="n">
        <v>27681</v>
      </c>
      <c r="B3500" s="32" t="n">
        <v>45</v>
      </c>
      <c r="C3500" s="7" t="n">
        <v>11</v>
      </c>
      <c r="D3500" s="7" t="n">
        <v>3</v>
      </c>
      <c r="E3500" s="7" t="n">
        <v>26</v>
      </c>
      <c r="F3500" s="7" t="n">
        <v>0</v>
      </c>
    </row>
    <row r="3501" spans="1:8">
      <c r="A3501" t="s">
        <v>4</v>
      </c>
      <c r="B3501" s="4" t="s">
        <v>5</v>
      </c>
      <c r="C3501" s="4" t="s">
        <v>14</v>
      </c>
      <c r="D3501" s="4" t="s">
        <v>14</v>
      </c>
      <c r="E3501" s="4" t="s">
        <v>20</v>
      </c>
      <c r="F3501" s="4" t="s">
        <v>20</v>
      </c>
      <c r="G3501" s="4" t="s">
        <v>20</v>
      </c>
      <c r="H3501" s="4" t="s">
        <v>10</v>
      </c>
    </row>
    <row r="3502" spans="1:8">
      <c r="A3502" t="n">
        <v>27690</v>
      </c>
      <c r="B3502" s="32" t="n">
        <v>45</v>
      </c>
      <c r="C3502" s="7" t="n">
        <v>2</v>
      </c>
      <c r="D3502" s="7" t="n">
        <v>3</v>
      </c>
      <c r="E3502" s="7" t="n">
        <v>-0.0500000007450581</v>
      </c>
      <c r="F3502" s="7" t="n">
        <v>-2.67000007629395</v>
      </c>
      <c r="G3502" s="7" t="n">
        <v>-188.899993896484</v>
      </c>
      <c r="H3502" s="7" t="n">
        <v>5000</v>
      </c>
    </row>
    <row r="3503" spans="1:8">
      <c r="A3503" t="s">
        <v>4</v>
      </c>
      <c r="B3503" s="4" t="s">
        <v>5</v>
      </c>
      <c r="C3503" s="4" t="s">
        <v>14</v>
      </c>
      <c r="D3503" s="4" t="s">
        <v>14</v>
      </c>
      <c r="E3503" s="4" t="s">
        <v>20</v>
      </c>
      <c r="F3503" s="4" t="s">
        <v>20</v>
      </c>
      <c r="G3503" s="4" t="s">
        <v>20</v>
      </c>
      <c r="H3503" s="4" t="s">
        <v>10</v>
      </c>
      <c r="I3503" s="4" t="s">
        <v>14</v>
      </c>
    </row>
    <row r="3504" spans="1:8">
      <c r="A3504" t="n">
        <v>27707</v>
      </c>
      <c r="B3504" s="32" t="n">
        <v>45</v>
      </c>
      <c r="C3504" s="7" t="n">
        <v>4</v>
      </c>
      <c r="D3504" s="7" t="n">
        <v>3</v>
      </c>
      <c r="E3504" s="7" t="n">
        <v>339.320007324219</v>
      </c>
      <c r="F3504" s="7" t="n">
        <v>349.489990234375</v>
      </c>
      <c r="G3504" s="7" t="n">
        <v>10</v>
      </c>
      <c r="H3504" s="7" t="n">
        <v>5000</v>
      </c>
      <c r="I3504" s="7" t="n">
        <v>1</v>
      </c>
    </row>
    <row r="3505" spans="1:9">
      <c r="A3505" t="s">
        <v>4</v>
      </c>
      <c r="B3505" s="4" t="s">
        <v>5</v>
      </c>
      <c r="C3505" s="4" t="s">
        <v>14</v>
      </c>
      <c r="D3505" s="4" t="s">
        <v>14</v>
      </c>
      <c r="E3505" s="4" t="s">
        <v>20</v>
      </c>
      <c r="F3505" s="4" t="s">
        <v>10</v>
      </c>
    </row>
    <row r="3506" spans="1:9">
      <c r="A3506" t="n">
        <v>27725</v>
      </c>
      <c r="B3506" s="32" t="n">
        <v>45</v>
      </c>
      <c r="C3506" s="7" t="n">
        <v>5</v>
      </c>
      <c r="D3506" s="7" t="n">
        <v>3</v>
      </c>
      <c r="E3506" s="7" t="n">
        <v>4.90000009536743</v>
      </c>
      <c r="F3506" s="7" t="n">
        <v>5000</v>
      </c>
    </row>
    <row r="3507" spans="1:9">
      <c r="A3507" t="s">
        <v>4</v>
      </c>
      <c r="B3507" s="4" t="s">
        <v>5</v>
      </c>
      <c r="C3507" s="4" t="s">
        <v>14</v>
      </c>
      <c r="D3507" s="4" t="s">
        <v>14</v>
      </c>
      <c r="E3507" s="4" t="s">
        <v>20</v>
      </c>
      <c r="F3507" s="4" t="s">
        <v>10</v>
      </c>
    </row>
    <row r="3508" spans="1:9">
      <c r="A3508" t="n">
        <v>27734</v>
      </c>
      <c r="B3508" s="32" t="n">
        <v>45</v>
      </c>
      <c r="C3508" s="7" t="n">
        <v>11</v>
      </c>
      <c r="D3508" s="7" t="n">
        <v>3</v>
      </c>
      <c r="E3508" s="7" t="n">
        <v>26</v>
      </c>
      <c r="F3508" s="7" t="n">
        <v>5000</v>
      </c>
    </row>
    <row r="3509" spans="1:9">
      <c r="A3509" t="s">
        <v>4</v>
      </c>
      <c r="B3509" s="4" t="s">
        <v>5</v>
      </c>
      <c r="C3509" s="4" t="s">
        <v>10</v>
      </c>
      <c r="D3509" s="4" t="s">
        <v>20</v>
      </c>
      <c r="E3509" s="4" t="s">
        <v>20</v>
      </c>
      <c r="F3509" s="4" t="s">
        <v>20</v>
      </c>
      <c r="G3509" s="4" t="s">
        <v>10</v>
      </c>
      <c r="H3509" s="4" t="s">
        <v>10</v>
      </c>
    </row>
    <row r="3510" spans="1:9">
      <c r="A3510" t="n">
        <v>27743</v>
      </c>
      <c r="B3510" s="69" t="n">
        <v>60</v>
      </c>
      <c r="C3510" s="7" t="n">
        <v>1000</v>
      </c>
      <c r="D3510" s="7" t="n">
        <v>0</v>
      </c>
      <c r="E3510" s="7" t="n">
        <v>0</v>
      </c>
      <c r="F3510" s="7" t="n">
        <v>0</v>
      </c>
      <c r="G3510" s="7" t="n">
        <v>0</v>
      </c>
      <c r="H3510" s="7" t="n">
        <v>1</v>
      </c>
    </row>
    <row r="3511" spans="1:9">
      <c r="A3511" t="s">
        <v>4</v>
      </c>
      <c r="B3511" s="4" t="s">
        <v>5</v>
      </c>
      <c r="C3511" s="4" t="s">
        <v>10</v>
      </c>
      <c r="D3511" s="4" t="s">
        <v>20</v>
      </c>
      <c r="E3511" s="4" t="s">
        <v>20</v>
      </c>
      <c r="F3511" s="4" t="s">
        <v>20</v>
      </c>
      <c r="G3511" s="4" t="s">
        <v>10</v>
      </c>
      <c r="H3511" s="4" t="s">
        <v>10</v>
      </c>
    </row>
    <row r="3512" spans="1:9">
      <c r="A3512" t="n">
        <v>27762</v>
      </c>
      <c r="B3512" s="69" t="n">
        <v>60</v>
      </c>
      <c r="C3512" s="7" t="n">
        <v>1000</v>
      </c>
      <c r="D3512" s="7" t="n">
        <v>0</v>
      </c>
      <c r="E3512" s="7" t="n">
        <v>0</v>
      </c>
      <c r="F3512" s="7" t="n">
        <v>0</v>
      </c>
      <c r="G3512" s="7" t="n">
        <v>0</v>
      </c>
      <c r="H3512" s="7" t="n">
        <v>0</v>
      </c>
    </row>
    <row r="3513" spans="1:9">
      <c r="A3513" t="s">
        <v>4</v>
      </c>
      <c r="B3513" s="4" t="s">
        <v>5</v>
      </c>
      <c r="C3513" s="4" t="s">
        <v>10</v>
      </c>
      <c r="D3513" s="4" t="s">
        <v>10</v>
      </c>
      <c r="E3513" s="4" t="s">
        <v>10</v>
      </c>
    </row>
    <row r="3514" spans="1:9">
      <c r="A3514" t="n">
        <v>27781</v>
      </c>
      <c r="B3514" s="66" t="n">
        <v>61</v>
      </c>
      <c r="C3514" s="7" t="n">
        <v>1000</v>
      </c>
      <c r="D3514" s="7" t="n">
        <v>65533</v>
      </c>
      <c r="E3514" s="7" t="n">
        <v>0</v>
      </c>
    </row>
    <row r="3515" spans="1:9">
      <c r="A3515" t="s">
        <v>4</v>
      </c>
      <c r="B3515" s="4" t="s">
        <v>5</v>
      </c>
      <c r="C3515" s="4" t="s">
        <v>10</v>
      </c>
      <c r="D3515" s="4" t="s">
        <v>14</v>
      </c>
      <c r="E3515" s="4" t="s">
        <v>6</v>
      </c>
      <c r="F3515" s="4" t="s">
        <v>20</v>
      </c>
      <c r="G3515" s="4" t="s">
        <v>20</v>
      </c>
      <c r="H3515" s="4" t="s">
        <v>20</v>
      </c>
    </row>
    <row r="3516" spans="1:9">
      <c r="A3516" t="n">
        <v>27788</v>
      </c>
      <c r="B3516" s="61" t="n">
        <v>48</v>
      </c>
      <c r="C3516" s="7" t="n">
        <v>0</v>
      </c>
      <c r="D3516" s="7" t="n">
        <v>0</v>
      </c>
      <c r="E3516" s="7" t="s">
        <v>95</v>
      </c>
      <c r="F3516" s="7" t="n">
        <v>1</v>
      </c>
      <c r="G3516" s="7" t="n">
        <v>1</v>
      </c>
      <c r="H3516" s="7" t="n">
        <v>0</v>
      </c>
    </row>
    <row r="3517" spans="1:9">
      <c r="A3517" t="s">
        <v>4</v>
      </c>
      <c r="B3517" s="4" t="s">
        <v>5</v>
      </c>
      <c r="C3517" s="4" t="s">
        <v>10</v>
      </c>
      <c r="D3517" s="4" t="s">
        <v>9</v>
      </c>
    </row>
    <row r="3518" spans="1:9">
      <c r="A3518" t="n">
        <v>27812</v>
      </c>
      <c r="B3518" s="36" t="n">
        <v>44</v>
      </c>
      <c r="C3518" s="7" t="n">
        <v>31</v>
      </c>
      <c r="D3518" s="7" t="n">
        <v>1</v>
      </c>
    </row>
    <row r="3519" spans="1:9">
      <c r="A3519" t="s">
        <v>4</v>
      </c>
      <c r="B3519" s="4" t="s">
        <v>5</v>
      </c>
      <c r="C3519" s="4" t="s">
        <v>10</v>
      </c>
      <c r="D3519" s="4" t="s">
        <v>20</v>
      </c>
      <c r="E3519" s="4" t="s">
        <v>20</v>
      </c>
      <c r="F3519" s="4" t="s">
        <v>20</v>
      </c>
      <c r="G3519" s="4" t="s">
        <v>20</v>
      </c>
    </row>
    <row r="3520" spans="1:9">
      <c r="A3520" t="n">
        <v>27819</v>
      </c>
      <c r="B3520" s="38" t="n">
        <v>46</v>
      </c>
      <c r="C3520" s="7" t="n">
        <v>31</v>
      </c>
      <c r="D3520" s="7" t="n">
        <v>-11.210000038147</v>
      </c>
      <c r="E3520" s="7" t="n">
        <v>-3.91000008583069</v>
      </c>
      <c r="F3520" s="7" t="n">
        <v>-181.710006713867</v>
      </c>
      <c r="G3520" s="7" t="n">
        <v>122.699996948242</v>
      </c>
    </row>
    <row r="3521" spans="1:8">
      <c r="A3521" t="s">
        <v>4</v>
      </c>
      <c r="B3521" s="4" t="s">
        <v>5</v>
      </c>
      <c r="C3521" s="4" t="s">
        <v>10</v>
      </c>
      <c r="D3521" s="4" t="s">
        <v>10</v>
      </c>
      <c r="E3521" s="4" t="s">
        <v>20</v>
      </c>
      <c r="F3521" s="4" t="s">
        <v>14</v>
      </c>
    </row>
    <row r="3522" spans="1:8">
      <c r="A3522" t="n">
        <v>27838</v>
      </c>
      <c r="B3522" s="59" t="n">
        <v>53</v>
      </c>
      <c r="C3522" s="7" t="n">
        <v>1000</v>
      </c>
      <c r="D3522" s="7" t="n">
        <v>31</v>
      </c>
      <c r="E3522" s="7" t="n">
        <v>0</v>
      </c>
      <c r="F3522" s="7" t="n">
        <v>0</v>
      </c>
    </row>
    <row r="3523" spans="1:8">
      <c r="A3523" t="s">
        <v>4</v>
      </c>
      <c r="B3523" s="4" t="s">
        <v>5</v>
      </c>
      <c r="C3523" s="4" t="s">
        <v>10</v>
      </c>
      <c r="D3523" s="4" t="s">
        <v>20</v>
      </c>
      <c r="E3523" s="4" t="s">
        <v>20</v>
      </c>
      <c r="F3523" s="4" t="s">
        <v>14</v>
      </c>
    </row>
    <row r="3524" spans="1:8">
      <c r="A3524" t="n">
        <v>27848</v>
      </c>
      <c r="B3524" s="70" t="n">
        <v>52</v>
      </c>
      <c r="C3524" s="7" t="n">
        <v>1000</v>
      </c>
      <c r="D3524" s="7" t="n">
        <v>305.600006103516</v>
      </c>
      <c r="E3524" s="7" t="n">
        <v>0</v>
      </c>
      <c r="F3524" s="7" t="n">
        <v>0</v>
      </c>
    </row>
    <row r="3525" spans="1:8">
      <c r="A3525" t="s">
        <v>4</v>
      </c>
      <c r="B3525" s="4" t="s">
        <v>5</v>
      </c>
      <c r="C3525" s="4" t="s">
        <v>14</v>
      </c>
      <c r="D3525" s="4" t="s">
        <v>10</v>
      </c>
    </row>
    <row r="3526" spans="1:8">
      <c r="A3526" t="n">
        <v>27860</v>
      </c>
      <c r="B3526" s="28" t="n">
        <v>58</v>
      </c>
      <c r="C3526" s="7" t="n">
        <v>255</v>
      </c>
      <c r="D3526" s="7" t="n">
        <v>0</v>
      </c>
    </row>
    <row r="3527" spans="1:8">
      <c r="A3527" t="s">
        <v>4</v>
      </c>
      <c r="B3527" s="4" t="s">
        <v>5</v>
      </c>
      <c r="C3527" s="4" t="s">
        <v>14</v>
      </c>
      <c r="D3527" s="4" t="s">
        <v>10</v>
      </c>
      <c r="E3527" s="4" t="s">
        <v>10</v>
      </c>
      <c r="F3527" s="4" t="s">
        <v>10</v>
      </c>
      <c r="G3527" s="4" t="s">
        <v>10</v>
      </c>
      <c r="H3527" s="4" t="s">
        <v>10</v>
      </c>
      <c r="I3527" s="4" t="s">
        <v>6</v>
      </c>
      <c r="J3527" s="4" t="s">
        <v>20</v>
      </c>
      <c r="K3527" s="4" t="s">
        <v>20</v>
      </c>
      <c r="L3527" s="4" t="s">
        <v>20</v>
      </c>
      <c r="M3527" s="4" t="s">
        <v>9</v>
      </c>
      <c r="N3527" s="4" t="s">
        <v>9</v>
      </c>
      <c r="O3527" s="4" t="s">
        <v>20</v>
      </c>
      <c r="P3527" s="4" t="s">
        <v>20</v>
      </c>
      <c r="Q3527" s="4" t="s">
        <v>20</v>
      </c>
      <c r="R3527" s="4" t="s">
        <v>20</v>
      </c>
      <c r="S3527" s="4" t="s">
        <v>14</v>
      </c>
    </row>
    <row r="3528" spans="1:8">
      <c r="A3528" t="n">
        <v>27864</v>
      </c>
      <c r="B3528" s="10" t="n">
        <v>39</v>
      </c>
      <c r="C3528" s="7" t="n">
        <v>12</v>
      </c>
      <c r="D3528" s="7" t="n">
        <v>65533</v>
      </c>
      <c r="E3528" s="7" t="n">
        <v>213</v>
      </c>
      <c r="F3528" s="7" t="n">
        <v>0</v>
      </c>
      <c r="G3528" s="7" t="n">
        <v>31</v>
      </c>
      <c r="H3528" s="7" t="n">
        <v>259</v>
      </c>
      <c r="I3528" s="7" t="s">
        <v>13</v>
      </c>
      <c r="J3528" s="7" t="n">
        <v>0</v>
      </c>
      <c r="K3528" s="7" t="n">
        <v>0</v>
      </c>
      <c r="L3528" s="7" t="n">
        <v>0</v>
      </c>
      <c r="M3528" s="7" t="n">
        <v>0</v>
      </c>
      <c r="N3528" s="7" t="n">
        <v>1092616192</v>
      </c>
      <c r="O3528" s="7" t="n">
        <v>0</v>
      </c>
      <c r="P3528" s="7" t="n">
        <v>0.5</v>
      </c>
      <c r="Q3528" s="7" t="n">
        <v>0.5</v>
      </c>
      <c r="R3528" s="7" t="n">
        <v>0.5</v>
      </c>
      <c r="S3528" s="7" t="n">
        <v>255</v>
      </c>
    </row>
    <row r="3529" spans="1:8">
      <c r="A3529" t="s">
        <v>4</v>
      </c>
      <c r="B3529" s="4" t="s">
        <v>5</v>
      </c>
      <c r="C3529" s="4" t="s">
        <v>10</v>
      </c>
    </row>
    <row r="3530" spans="1:8">
      <c r="A3530" t="n">
        <v>27914</v>
      </c>
      <c r="B3530" s="26" t="n">
        <v>16</v>
      </c>
      <c r="C3530" s="7" t="n">
        <v>500</v>
      </c>
    </row>
    <row r="3531" spans="1:8">
      <c r="A3531" t="s">
        <v>4</v>
      </c>
      <c r="B3531" s="4" t="s">
        <v>5</v>
      </c>
      <c r="C3531" s="4" t="s">
        <v>14</v>
      </c>
      <c r="D3531" s="4" t="s">
        <v>10</v>
      </c>
      <c r="E3531" s="4" t="s">
        <v>20</v>
      </c>
      <c r="F3531" s="4" t="s">
        <v>10</v>
      </c>
      <c r="G3531" s="4" t="s">
        <v>9</v>
      </c>
      <c r="H3531" s="4" t="s">
        <v>9</v>
      </c>
      <c r="I3531" s="4" t="s">
        <v>10</v>
      </c>
      <c r="J3531" s="4" t="s">
        <v>10</v>
      </c>
      <c r="K3531" s="4" t="s">
        <v>9</v>
      </c>
      <c r="L3531" s="4" t="s">
        <v>9</v>
      </c>
      <c r="M3531" s="4" t="s">
        <v>9</v>
      </c>
      <c r="N3531" s="4" t="s">
        <v>9</v>
      </c>
      <c r="O3531" s="4" t="s">
        <v>6</v>
      </c>
    </row>
    <row r="3532" spans="1:8">
      <c r="A3532" t="n">
        <v>27917</v>
      </c>
      <c r="B3532" s="14" t="n">
        <v>50</v>
      </c>
      <c r="C3532" s="7" t="n">
        <v>0</v>
      </c>
      <c r="D3532" s="7" t="n">
        <v>4147</v>
      </c>
      <c r="E3532" s="7" t="n">
        <v>1</v>
      </c>
      <c r="F3532" s="7" t="n">
        <v>0</v>
      </c>
      <c r="G3532" s="7" t="n">
        <v>0</v>
      </c>
      <c r="H3532" s="7" t="n">
        <v>1073741824</v>
      </c>
      <c r="I3532" s="7" t="n">
        <v>0</v>
      </c>
      <c r="J3532" s="7" t="n">
        <v>65533</v>
      </c>
      <c r="K3532" s="7" t="n">
        <v>0</v>
      </c>
      <c r="L3532" s="7" t="n">
        <v>0</v>
      </c>
      <c r="M3532" s="7" t="n">
        <v>0</v>
      </c>
      <c r="N3532" s="7" t="n">
        <v>0</v>
      </c>
      <c r="O3532" s="7" t="s">
        <v>13</v>
      </c>
    </row>
    <row r="3533" spans="1:8">
      <c r="A3533" t="s">
        <v>4</v>
      </c>
      <c r="B3533" s="4" t="s">
        <v>5</v>
      </c>
      <c r="C3533" s="4" t="s">
        <v>14</v>
      </c>
      <c r="D3533" s="4" t="s">
        <v>10</v>
      </c>
      <c r="E3533" s="4" t="s">
        <v>20</v>
      </c>
      <c r="F3533" s="4" t="s">
        <v>10</v>
      </c>
      <c r="G3533" s="4" t="s">
        <v>9</v>
      </c>
      <c r="H3533" s="4" t="s">
        <v>9</v>
      </c>
      <c r="I3533" s="4" t="s">
        <v>10</v>
      </c>
      <c r="J3533" s="4" t="s">
        <v>10</v>
      </c>
      <c r="K3533" s="4" t="s">
        <v>9</v>
      </c>
      <c r="L3533" s="4" t="s">
        <v>9</v>
      </c>
      <c r="M3533" s="4" t="s">
        <v>9</v>
      </c>
      <c r="N3533" s="4" t="s">
        <v>9</v>
      </c>
      <c r="O3533" s="4" t="s">
        <v>6</v>
      </c>
    </row>
    <row r="3534" spans="1:8">
      <c r="A3534" t="n">
        <v>27956</v>
      </c>
      <c r="B3534" s="14" t="n">
        <v>50</v>
      </c>
      <c r="C3534" s="7" t="n">
        <v>0</v>
      </c>
      <c r="D3534" s="7" t="n">
        <v>4423</v>
      </c>
      <c r="E3534" s="7" t="n">
        <v>0.800000011920929</v>
      </c>
      <c r="F3534" s="7" t="n">
        <v>100</v>
      </c>
      <c r="G3534" s="7" t="n">
        <v>0</v>
      </c>
      <c r="H3534" s="7" t="n">
        <v>0</v>
      </c>
      <c r="I3534" s="7" t="n">
        <v>0</v>
      </c>
      <c r="J3534" s="7" t="n">
        <v>65533</v>
      </c>
      <c r="K3534" s="7" t="n">
        <v>0</v>
      </c>
      <c r="L3534" s="7" t="n">
        <v>0</v>
      </c>
      <c r="M3534" s="7" t="n">
        <v>0</v>
      </c>
      <c r="N3534" s="7" t="n">
        <v>0</v>
      </c>
      <c r="O3534" s="7" t="s">
        <v>13</v>
      </c>
    </row>
    <row r="3535" spans="1:8">
      <c r="A3535" t="s">
        <v>4</v>
      </c>
      <c r="B3535" s="4" t="s">
        <v>5</v>
      </c>
      <c r="C3535" s="4" t="s">
        <v>14</v>
      </c>
      <c r="D3535" s="4" t="s">
        <v>9</v>
      </c>
      <c r="E3535" s="4" t="s">
        <v>9</v>
      </c>
      <c r="F3535" s="4" t="s">
        <v>9</v>
      </c>
    </row>
    <row r="3536" spans="1:8">
      <c r="A3536" t="n">
        <v>27995</v>
      </c>
      <c r="B3536" s="14" t="n">
        <v>50</v>
      </c>
      <c r="C3536" s="7" t="n">
        <v>255</v>
      </c>
      <c r="D3536" s="7" t="n">
        <v>1050253722</v>
      </c>
      <c r="E3536" s="7" t="n">
        <v>1065353216</v>
      </c>
      <c r="F3536" s="7" t="n">
        <v>1045220557</v>
      </c>
    </row>
    <row r="3537" spans="1:19">
      <c r="A3537" t="s">
        <v>4</v>
      </c>
      <c r="B3537" s="4" t="s">
        <v>5</v>
      </c>
      <c r="C3537" s="4" t="s">
        <v>14</v>
      </c>
      <c r="D3537" s="4" t="s">
        <v>20</v>
      </c>
      <c r="E3537" s="4" t="s">
        <v>20</v>
      </c>
      <c r="F3537" s="4" t="s">
        <v>20</v>
      </c>
    </row>
    <row r="3538" spans="1:19">
      <c r="A3538" t="n">
        <v>28009</v>
      </c>
      <c r="B3538" s="32" t="n">
        <v>45</v>
      </c>
      <c r="C3538" s="7" t="n">
        <v>9</v>
      </c>
      <c r="D3538" s="7" t="n">
        <v>0.0500000007450581</v>
      </c>
      <c r="E3538" s="7" t="n">
        <v>0.0500000007450581</v>
      </c>
      <c r="F3538" s="7" t="n">
        <v>0.5</v>
      </c>
    </row>
    <row r="3539" spans="1:19">
      <c r="A3539" t="s">
        <v>4</v>
      </c>
      <c r="B3539" s="4" t="s">
        <v>5</v>
      </c>
      <c r="C3539" s="4" t="s">
        <v>10</v>
      </c>
    </row>
    <row r="3540" spans="1:19">
      <c r="A3540" t="n">
        <v>28023</v>
      </c>
      <c r="B3540" s="26" t="n">
        <v>16</v>
      </c>
      <c r="C3540" s="7" t="n">
        <v>400</v>
      </c>
    </row>
    <row r="3541" spans="1:19">
      <c r="A3541" t="s">
        <v>4</v>
      </c>
      <c r="B3541" s="4" t="s">
        <v>5</v>
      </c>
      <c r="C3541" s="4" t="s">
        <v>10</v>
      </c>
      <c r="D3541" s="4" t="s">
        <v>14</v>
      </c>
      <c r="E3541" s="4" t="s">
        <v>6</v>
      </c>
      <c r="F3541" s="4" t="s">
        <v>20</v>
      </c>
      <c r="G3541" s="4" t="s">
        <v>20</v>
      </c>
      <c r="H3541" s="4" t="s">
        <v>20</v>
      </c>
    </row>
    <row r="3542" spans="1:19">
      <c r="A3542" t="n">
        <v>28026</v>
      </c>
      <c r="B3542" s="61" t="n">
        <v>48</v>
      </c>
      <c r="C3542" s="7" t="n">
        <v>1000</v>
      </c>
      <c r="D3542" s="7" t="n">
        <v>0</v>
      </c>
      <c r="E3542" s="7" t="s">
        <v>274</v>
      </c>
      <c r="F3542" s="7" t="n">
        <v>-1</v>
      </c>
      <c r="G3542" s="7" t="n">
        <v>1</v>
      </c>
      <c r="H3542" s="7" t="n">
        <v>0</v>
      </c>
    </row>
    <row r="3543" spans="1:19">
      <c r="A3543" t="s">
        <v>4</v>
      </c>
      <c r="B3543" s="4" t="s">
        <v>5</v>
      </c>
      <c r="C3543" s="4" t="s">
        <v>14</v>
      </c>
      <c r="D3543" s="4" t="s">
        <v>10</v>
      </c>
      <c r="E3543" s="4" t="s">
        <v>10</v>
      </c>
      <c r="F3543" s="4" t="s">
        <v>10</v>
      </c>
      <c r="G3543" s="4" t="s">
        <v>10</v>
      </c>
      <c r="H3543" s="4" t="s">
        <v>10</v>
      </c>
      <c r="I3543" s="4" t="s">
        <v>6</v>
      </c>
      <c r="J3543" s="4" t="s">
        <v>20</v>
      </c>
      <c r="K3543" s="4" t="s">
        <v>20</v>
      </c>
      <c r="L3543" s="4" t="s">
        <v>20</v>
      </c>
      <c r="M3543" s="4" t="s">
        <v>9</v>
      </c>
      <c r="N3543" s="4" t="s">
        <v>9</v>
      </c>
      <c r="O3543" s="4" t="s">
        <v>20</v>
      </c>
      <c r="P3543" s="4" t="s">
        <v>20</v>
      </c>
      <c r="Q3543" s="4" t="s">
        <v>20</v>
      </c>
      <c r="R3543" s="4" t="s">
        <v>20</v>
      </c>
      <c r="S3543" s="4" t="s">
        <v>14</v>
      </c>
    </row>
    <row r="3544" spans="1:19">
      <c r="A3544" t="n">
        <v>28052</v>
      </c>
      <c r="B3544" s="10" t="n">
        <v>39</v>
      </c>
      <c r="C3544" s="7" t="n">
        <v>12</v>
      </c>
      <c r="D3544" s="7" t="n">
        <v>65533</v>
      </c>
      <c r="E3544" s="7" t="n">
        <v>213</v>
      </c>
      <c r="F3544" s="7" t="n">
        <v>0</v>
      </c>
      <c r="G3544" s="7" t="n">
        <v>31</v>
      </c>
      <c r="H3544" s="7" t="n">
        <v>259</v>
      </c>
      <c r="I3544" s="7" t="s">
        <v>13</v>
      </c>
      <c r="J3544" s="7" t="n">
        <v>0</v>
      </c>
      <c r="K3544" s="7" t="n">
        <v>0</v>
      </c>
      <c r="L3544" s="7" t="n">
        <v>0</v>
      </c>
      <c r="M3544" s="7" t="n">
        <v>0</v>
      </c>
      <c r="N3544" s="7" t="n">
        <v>-1069547520</v>
      </c>
      <c r="O3544" s="7" t="n">
        <v>0</v>
      </c>
      <c r="P3544" s="7" t="n">
        <v>0.5</v>
      </c>
      <c r="Q3544" s="7" t="n">
        <v>0.5</v>
      </c>
      <c r="R3544" s="7" t="n">
        <v>0.5</v>
      </c>
      <c r="S3544" s="7" t="n">
        <v>255</v>
      </c>
    </row>
    <row r="3545" spans="1:19">
      <c r="A3545" t="s">
        <v>4</v>
      </c>
      <c r="B3545" s="4" t="s">
        <v>5</v>
      </c>
      <c r="C3545" s="4" t="s">
        <v>10</v>
      </c>
    </row>
    <row r="3546" spans="1:19">
      <c r="A3546" t="n">
        <v>28102</v>
      </c>
      <c r="B3546" s="26" t="n">
        <v>16</v>
      </c>
      <c r="C3546" s="7" t="n">
        <v>500</v>
      </c>
    </row>
    <row r="3547" spans="1:19">
      <c r="A3547" t="s">
        <v>4</v>
      </c>
      <c r="B3547" s="4" t="s">
        <v>5</v>
      </c>
      <c r="C3547" s="4" t="s">
        <v>14</v>
      </c>
      <c r="D3547" s="4" t="s">
        <v>10</v>
      </c>
      <c r="E3547" s="4" t="s">
        <v>20</v>
      </c>
      <c r="F3547" s="4" t="s">
        <v>10</v>
      </c>
      <c r="G3547" s="4" t="s">
        <v>9</v>
      </c>
      <c r="H3547" s="4" t="s">
        <v>9</v>
      </c>
      <c r="I3547" s="4" t="s">
        <v>10</v>
      </c>
      <c r="J3547" s="4" t="s">
        <v>10</v>
      </c>
      <c r="K3547" s="4" t="s">
        <v>9</v>
      </c>
      <c r="L3547" s="4" t="s">
        <v>9</v>
      </c>
      <c r="M3547" s="4" t="s">
        <v>9</v>
      </c>
      <c r="N3547" s="4" t="s">
        <v>9</v>
      </c>
      <c r="O3547" s="4" t="s">
        <v>6</v>
      </c>
    </row>
    <row r="3548" spans="1:19">
      <c r="A3548" t="n">
        <v>28105</v>
      </c>
      <c r="B3548" s="14" t="n">
        <v>50</v>
      </c>
      <c r="C3548" s="7" t="n">
        <v>0</v>
      </c>
      <c r="D3548" s="7" t="n">
        <v>4147</v>
      </c>
      <c r="E3548" s="7" t="n">
        <v>1</v>
      </c>
      <c r="F3548" s="7" t="n">
        <v>0</v>
      </c>
      <c r="G3548" s="7" t="n">
        <v>0</v>
      </c>
      <c r="H3548" s="7" t="n">
        <v>1073741824</v>
      </c>
      <c r="I3548" s="7" t="n">
        <v>0</v>
      </c>
      <c r="J3548" s="7" t="n">
        <v>65533</v>
      </c>
      <c r="K3548" s="7" t="n">
        <v>0</v>
      </c>
      <c r="L3548" s="7" t="n">
        <v>0</v>
      </c>
      <c r="M3548" s="7" t="n">
        <v>0</v>
      </c>
      <c r="N3548" s="7" t="n">
        <v>0</v>
      </c>
      <c r="O3548" s="7" t="s">
        <v>13</v>
      </c>
    </row>
    <row r="3549" spans="1:19">
      <c r="A3549" t="s">
        <v>4</v>
      </c>
      <c r="B3549" s="4" t="s">
        <v>5</v>
      </c>
      <c r="C3549" s="4" t="s">
        <v>14</v>
      </c>
      <c r="D3549" s="4" t="s">
        <v>10</v>
      </c>
      <c r="E3549" s="4" t="s">
        <v>20</v>
      </c>
      <c r="F3549" s="4" t="s">
        <v>10</v>
      </c>
      <c r="G3549" s="4" t="s">
        <v>9</v>
      </c>
      <c r="H3549" s="4" t="s">
        <v>9</v>
      </c>
      <c r="I3549" s="4" t="s">
        <v>10</v>
      </c>
      <c r="J3549" s="4" t="s">
        <v>10</v>
      </c>
      <c r="K3549" s="4" t="s">
        <v>9</v>
      </c>
      <c r="L3549" s="4" t="s">
        <v>9</v>
      </c>
      <c r="M3549" s="4" t="s">
        <v>9</v>
      </c>
      <c r="N3549" s="4" t="s">
        <v>9</v>
      </c>
      <c r="O3549" s="4" t="s">
        <v>6</v>
      </c>
    </row>
    <row r="3550" spans="1:19">
      <c r="A3550" t="n">
        <v>28144</v>
      </c>
      <c r="B3550" s="14" t="n">
        <v>50</v>
      </c>
      <c r="C3550" s="7" t="n">
        <v>0</v>
      </c>
      <c r="D3550" s="7" t="n">
        <v>4423</v>
      </c>
      <c r="E3550" s="7" t="n">
        <v>0.800000011920929</v>
      </c>
      <c r="F3550" s="7" t="n">
        <v>100</v>
      </c>
      <c r="G3550" s="7" t="n">
        <v>0</v>
      </c>
      <c r="H3550" s="7" t="n">
        <v>0</v>
      </c>
      <c r="I3550" s="7" t="n">
        <v>0</v>
      </c>
      <c r="J3550" s="7" t="n">
        <v>65533</v>
      </c>
      <c r="K3550" s="7" t="n">
        <v>0</v>
      </c>
      <c r="L3550" s="7" t="n">
        <v>0</v>
      </c>
      <c r="M3550" s="7" t="n">
        <v>0</v>
      </c>
      <c r="N3550" s="7" t="n">
        <v>0</v>
      </c>
      <c r="O3550" s="7" t="s">
        <v>13</v>
      </c>
    </row>
    <row r="3551" spans="1:19">
      <c r="A3551" t="s">
        <v>4</v>
      </c>
      <c r="B3551" s="4" t="s">
        <v>5</v>
      </c>
      <c r="C3551" s="4" t="s">
        <v>14</v>
      </c>
      <c r="D3551" s="4" t="s">
        <v>9</v>
      </c>
      <c r="E3551" s="4" t="s">
        <v>9</v>
      </c>
      <c r="F3551" s="4" t="s">
        <v>9</v>
      </c>
    </row>
    <row r="3552" spans="1:19">
      <c r="A3552" t="n">
        <v>28183</v>
      </c>
      <c r="B3552" s="14" t="n">
        <v>50</v>
      </c>
      <c r="C3552" s="7" t="n">
        <v>255</v>
      </c>
      <c r="D3552" s="7" t="n">
        <v>1050253722</v>
      </c>
      <c r="E3552" s="7" t="n">
        <v>1065353216</v>
      </c>
      <c r="F3552" s="7" t="n">
        <v>1045220557</v>
      </c>
    </row>
    <row r="3553" spans="1:19">
      <c r="A3553" t="s">
        <v>4</v>
      </c>
      <c r="B3553" s="4" t="s">
        <v>5</v>
      </c>
      <c r="C3553" s="4" t="s">
        <v>14</v>
      </c>
      <c r="D3553" s="4" t="s">
        <v>20</v>
      </c>
      <c r="E3553" s="4" t="s">
        <v>20</v>
      </c>
      <c r="F3553" s="4" t="s">
        <v>20</v>
      </c>
    </row>
    <row r="3554" spans="1:19">
      <c r="A3554" t="n">
        <v>28197</v>
      </c>
      <c r="B3554" s="32" t="n">
        <v>45</v>
      </c>
      <c r="C3554" s="7" t="n">
        <v>9</v>
      </c>
      <c r="D3554" s="7" t="n">
        <v>0.0500000007450581</v>
      </c>
      <c r="E3554" s="7" t="n">
        <v>0.0500000007450581</v>
      </c>
      <c r="F3554" s="7" t="n">
        <v>0.5</v>
      </c>
    </row>
    <row r="3555" spans="1:19">
      <c r="A3555" t="s">
        <v>4</v>
      </c>
      <c r="B3555" s="4" t="s">
        <v>5</v>
      </c>
      <c r="C3555" s="4" t="s">
        <v>14</v>
      </c>
      <c r="D3555" s="4" t="s">
        <v>14</v>
      </c>
      <c r="E3555" s="4" t="s">
        <v>14</v>
      </c>
      <c r="F3555" s="4" t="s">
        <v>14</v>
      </c>
    </row>
    <row r="3556" spans="1:19">
      <c r="A3556" t="n">
        <v>28211</v>
      </c>
      <c r="B3556" s="30" t="n">
        <v>14</v>
      </c>
      <c r="C3556" s="7" t="n">
        <v>0</v>
      </c>
      <c r="D3556" s="7" t="n">
        <v>1</v>
      </c>
      <c r="E3556" s="7" t="n">
        <v>0</v>
      </c>
      <c r="F3556" s="7" t="n">
        <v>0</v>
      </c>
    </row>
    <row r="3557" spans="1:19">
      <c r="A3557" t="s">
        <v>4</v>
      </c>
      <c r="B3557" s="4" t="s">
        <v>5</v>
      </c>
      <c r="C3557" s="4" t="s">
        <v>14</v>
      </c>
      <c r="D3557" s="4" t="s">
        <v>10</v>
      </c>
      <c r="E3557" s="4" t="s">
        <v>6</v>
      </c>
    </row>
    <row r="3558" spans="1:19">
      <c r="A3558" t="n">
        <v>28216</v>
      </c>
      <c r="B3558" s="47" t="n">
        <v>51</v>
      </c>
      <c r="C3558" s="7" t="n">
        <v>4</v>
      </c>
      <c r="D3558" s="7" t="n">
        <v>1000</v>
      </c>
      <c r="E3558" s="7" t="s">
        <v>124</v>
      </c>
    </row>
    <row r="3559" spans="1:19">
      <c r="A3559" t="s">
        <v>4</v>
      </c>
      <c r="B3559" s="4" t="s">
        <v>5</v>
      </c>
      <c r="C3559" s="4" t="s">
        <v>10</v>
      </c>
    </row>
    <row r="3560" spans="1:19">
      <c r="A3560" t="n">
        <v>28230</v>
      </c>
      <c r="B3560" s="26" t="n">
        <v>16</v>
      </c>
      <c r="C3560" s="7" t="n">
        <v>0</v>
      </c>
    </row>
    <row r="3561" spans="1:19">
      <c r="A3561" t="s">
        <v>4</v>
      </c>
      <c r="B3561" s="4" t="s">
        <v>5</v>
      </c>
      <c r="C3561" s="4" t="s">
        <v>10</v>
      </c>
      <c r="D3561" s="4" t="s">
        <v>14</v>
      </c>
      <c r="E3561" s="4" t="s">
        <v>9</v>
      </c>
      <c r="F3561" s="4" t="s">
        <v>117</v>
      </c>
      <c r="G3561" s="4" t="s">
        <v>14</v>
      </c>
      <c r="H3561" s="4" t="s">
        <v>14</v>
      </c>
      <c r="I3561" s="4" t="s">
        <v>14</v>
      </c>
    </row>
    <row r="3562" spans="1:19">
      <c r="A3562" t="n">
        <v>28233</v>
      </c>
      <c r="B3562" s="51" t="n">
        <v>26</v>
      </c>
      <c r="C3562" s="7" t="n">
        <v>1000</v>
      </c>
      <c r="D3562" s="7" t="n">
        <v>17</v>
      </c>
      <c r="E3562" s="7" t="n">
        <v>31420</v>
      </c>
      <c r="F3562" s="7" t="s">
        <v>345</v>
      </c>
      <c r="G3562" s="7" t="n">
        <v>8</v>
      </c>
      <c r="H3562" s="7" t="n">
        <v>2</v>
      </c>
      <c r="I3562" s="7" t="n">
        <v>0</v>
      </c>
    </row>
    <row r="3563" spans="1:19">
      <c r="A3563" t="s">
        <v>4</v>
      </c>
      <c r="B3563" s="4" t="s">
        <v>5</v>
      </c>
      <c r="C3563" s="4" t="s">
        <v>10</v>
      </c>
    </row>
    <row r="3564" spans="1:19">
      <c r="A3564" t="n">
        <v>28265</v>
      </c>
      <c r="B3564" s="26" t="n">
        <v>16</v>
      </c>
      <c r="C3564" s="7" t="n">
        <v>2000</v>
      </c>
    </row>
    <row r="3565" spans="1:19">
      <c r="A3565" t="s">
        <v>4</v>
      </c>
      <c r="B3565" s="4" t="s">
        <v>5</v>
      </c>
      <c r="C3565" s="4" t="s">
        <v>10</v>
      </c>
      <c r="D3565" s="4" t="s">
        <v>14</v>
      </c>
    </row>
    <row r="3566" spans="1:19">
      <c r="A3566" t="n">
        <v>28268</v>
      </c>
      <c r="B3566" s="53" t="n">
        <v>89</v>
      </c>
      <c r="C3566" s="7" t="n">
        <v>65533</v>
      </c>
      <c r="D3566" s="7" t="n">
        <v>0</v>
      </c>
    </row>
    <row r="3567" spans="1:19">
      <c r="A3567" t="s">
        <v>4</v>
      </c>
      <c r="B3567" s="4" t="s">
        <v>5</v>
      </c>
      <c r="C3567" s="4" t="s">
        <v>9</v>
      </c>
    </row>
    <row r="3568" spans="1:19">
      <c r="A3568" t="n">
        <v>28272</v>
      </c>
      <c r="B3568" s="62" t="n">
        <v>15</v>
      </c>
      <c r="C3568" s="7" t="n">
        <v>256</v>
      </c>
    </row>
    <row r="3569" spans="1:9">
      <c r="A3569" t="s">
        <v>4</v>
      </c>
      <c r="B3569" s="4" t="s">
        <v>5</v>
      </c>
      <c r="C3569" s="4" t="s">
        <v>10</v>
      </c>
    </row>
    <row r="3570" spans="1:9">
      <c r="A3570" t="n">
        <v>28277</v>
      </c>
      <c r="B3570" s="26" t="n">
        <v>16</v>
      </c>
      <c r="C3570" s="7" t="n">
        <v>300</v>
      </c>
    </row>
    <row r="3571" spans="1:9">
      <c r="A3571" t="s">
        <v>4</v>
      </c>
      <c r="B3571" s="4" t="s">
        <v>5</v>
      </c>
      <c r="C3571" s="4" t="s">
        <v>14</v>
      </c>
      <c r="D3571" s="4" t="s">
        <v>10</v>
      </c>
      <c r="E3571" s="4" t="s">
        <v>20</v>
      </c>
    </row>
    <row r="3572" spans="1:9">
      <c r="A3572" t="n">
        <v>28280</v>
      </c>
      <c r="B3572" s="28" t="n">
        <v>58</v>
      </c>
      <c r="C3572" s="7" t="n">
        <v>101</v>
      </c>
      <c r="D3572" s="7" t="n">
        <v>300</v>
      </c>
      <c r="E3572" s="7" t="n">
        <v>1</v>
      </c>
    </row>
    <row r="3573" spans="1:9">
      <c r="A3573" t="s">
        <v>4</v>
      </c>
      <c r="B3573" s="4" t="s">
        <v>5</v>
      </c>
      <c r="C3573" s="4" t="s">
        <v>14</v>
      </c>
      <c r="D3573" s="4" t="s">
        <v>10</v>
      </c>
    </row>
    <row r="3574" spans="1:9">
      <c r="A3574" t="n">
        <v>28288</v>
      </c>
      <c r="B3574" s="28" t="n">
        <v>58</v>
      </c>
      <c r="C3574" s="7" t="n">
        <v>254</v>
      </c>
      <c r="D3574" s="7" t="n">
        <v>0</v>
      </c>
    </row>
    <row r="3575" spans="1:9">
      <c r="A3575" t="s">
        <v>4</v>
      </c>
      <c r="B3575" s="4" t="s">
        <v>5</v>
      </c>
      <c r="C3575" s="4" t="s">
        <v>14</v>
      </c>
      <c r="D3575" s="4" t="s">
        <v>14</v>
      </c>
      <c r="E3575" s="4" t="s">
        <v>20</v>
      </c>
      <c r="F3575" s="4" t="s">
        <v>20</v>
      </c>
      <c r="G3575" s="4" t="s">
        <v>20</v>
      </c>
      <c r="H3575" s="4" t="s">
        <v>10</v>
      </c>
    </row>
    <row r="3576" spans="1:9">
      <c r="A3576" t="n">
        <v>28292</v>
      </c>
      <c r="B3576" s="32" t="n">
        <v>45</v>
      </c>
      <c r="C3576" s="7" t="n">
        <v>2</v>
      </c>
      <c r="D3576" s="7" t="n">
        <v>3</v>
      </c>
      <c r="E3576" s="7" t="n">
        <v>-0.0500000007450581</v>
      </c>
      <c r="F3576" s="7" t="n">
        <v>-2.67000007629395</v>
      </c>
      <c r="G3576" s="7" t="n">
        <v>-188.899993896484</v>
      </c>
      <c r="H3576" s="7" t="n">
        <v>0</v>
      </c>
    </row>
    <row r="3577" spans="1:9">
      <c r="A3577" t="s">
        <v>4</v>
      </c>
      <c r="B3577" s="4" t="s">
        <v>5</v>
      </c>
      <c r="C3577" s="4" t="s">
        <v>14</v>
      </c>
      <c r="D3577" s="4" t="s">
        <v>14</v>
      </c>
      <c r="E3577" s="4" t="s">
        <v>20</v>
      </c>
      <c r="F3577" s="4" t="s">
        <v>20</v>
      </c>
      <c r="G3577" s="4" t="s">
        <v>20</v>
      </c>
      <c r="H3577" s="4" t="s">
        <v>10</v>
      </c>
      <c r="I3577" s="4" t="s">
        <v>14</v>
      </c>
    </row>
    <row r="3578" spans="1:9">
      <c r="A3578" t="n">
        <v>28309</v>
      </c>
      <c r="B3578" s="32" t="n">
        <v>45</v>
      </c>
      <c r="C3578" s="7" t="n">
        <v>4</v>
      </c>
      <c r="D3578" s="7" t="n">
        <v>3</v>
      </c>
      <c r="E3578" s="7" t="n">
        <v>354.320007324219</v>
      </c>
      <c r="F3578" s="7" t="n">
        <v>119.919998168945</v>
      </c>
      <c r="G3578" s="7" t="n">
        <v>-10</v>
      </c>
      <c r="H3578" s="7" t="n">
        <v>0</v>
      </c>
      <c r="I3578" s="7" t="n">
        <v>1</v>
      </c>
    </row>
    <row r="3579" spans="1:9">
      <c r="A3579" t="s">
        <v>4</v>
      </c>
      <c r="B3579" s="4" t="s">
        <v>5</v>
      </c>
      <c r="C3579" s="4" t="s">
        <v>14</v>
      </c>
      <c r="D3579" s="4" t="s">
        <v>14</v>
      </c>
      <c r="E3579" s="4" t="s">
        <v>20</v>
      </c>
      <c r="F3579" s="4" t="s">
        <v>10</v>
      </c>
    </row>
    <row r="3580" spans="1:9">
      <c r="A3580" t="n">
        <v>28327</v>
      </c>
      <c r="B3580" s="32" t="n">
        <v>45</v>
      </c>
      <c r="C3580" s="7" t="n">
        <v>5</v>
      </c>
      <c r="D3580" s="7" t="n">
        <v>3</v>
      </c>
      <c r="E3580" s="7" t="n">
        <v>4.30000019073486</v>
      </c>
      <c r="F3580" s="7" t="n">
        <v>0</v>
      </c>
    </row>
    <row r="3581" spans="1:9">
      <c r="A3581" t="s">
        <v>4</v>
      </c>
      <c r="B3581" s="4" t="s">
        <v>5</v>
      </c>
      <c r="C3581" s="4" t="s">
        <v>14</v>
      </c>
      <c r="D3581" s="4" t="s">
        <v>14</v>
      </c>
      <c r="E3581" s="4" t="s">
        <v>20</v>
      </c>
      <c r="F3581" s="4" t="s">
        <v>10</v>
      </c>
    </row>
    <row r="3582" spans="1:9">
      <c r="A3582" t="n">
        <v>28336</v>
      </c>
      <c r="B3582" s="32" t="n">
        <v>45</v>
      </c>
      <c r="C3582" s="7" t="n">
        <v>11</v>
      </c>
      <c r="D3582" s="7" t="n">
        <v>3</v>
      </c>
      <c r="E3582" s="7" t="n">
        <v>19.1000003814697</v>
      </c>
      <c r="F3582" s="7" t="n">
        <v>0</v>
      </c>
    </row>
    <row r="3583" spans="1:9">
      <c r="A3583" t="s">
        <v>4</v>
      </c>
      <c r="B3583" s="4" t="s">
        <v>5</v>
      </c>
      <c r="C3583" s="4" t="s">
        <v>14</v>
      </c>
      <c r="D3583" s="4" t="s">
        <v>14</v>
      </c>
      <c r="E3583" s="4" t="s">
        <v>20</v>
      </c>
      <c r="F3583" s="4" t="s">
        <v>20</v>
      </c>
      <c r="G3583" s="4" t="s">
        <v>20</v>
      </c>
      <c r="H3583" s="4" t="s">
        <v>10</v>
      </c>
    </row>
    <row r="3584" spans="1:9">
      <c r="A3584" t="n">
        <v>28345</v>
      </c>
      <c r="B3584" s="32" t="n">
        <v>45</v>
      </c>
      <c r="C3584" s="7" t="n">
        <v>2</v>
      </c>
      <c r="D3584" s="7" t="n">
        <v>3</v>
      </c>
      <c r="E3584" s="7" t="n">
        <v>-0.670000016689301</v>
      </c>
      <c r="F3584" s="7" t="n">
        <v>-2.78999996185303</v>
      </c>
      <c r="G3584" s="7" t="n">
        <v>-188.639999389648</v>
      </c>
      <c r="H3584" s="7" t="n">
        <v>3000</v>
      </c>
    </row>
    <row r="3585" spans="1:9">
      <c r="A3585" t="s">
        <v>4</v>
      </c>
      <c r="B3585" s="4" t="s">
        <v>5</v>
      </c>
      <c r="C3585" s="4" t="s">
        <v>14</v>
      </c>
      <c r="D3585" s="4" t="s">
        <v>14</v>
      </c>
      <c r="E3585" s="4" t="s">
        <v>20</v>
      </c>
      <c r="F3585" s="4" t="s">
        <v>20</v>
      </c>
      <c r="G3585" s="4" t="s">
        <v>20</v>
      </c>
      <c r="H3585" s="4" t="s">
        <v>10</v>
      </c>
      <c r="I3585" s="4" t="s">
        <v>14</v>
      </c>
    </row>
    <row r="3586" spans="1:9">
      <c r="A3586" t="n">
        <v>28362</v>
      </c>
      <c r="B3586" s="32" t="n">
        <v>45</v>
      </c>
      <c r="C3586" s="7" t="n">
        <v>4</v>
      </c>
      <c r="D3586" s="7" t="n">
        <v>3</v>
      </c>
      <c r="E3586" s="7" t="n">
        <v>361.489990234375</v>
      </c>
      <c r="F3586" s="7" t="n">
        <v>132.080001831055</v>
      </c>
      <c r="G3586" s="7" t="n">
        <v>-10</v>
      </c>
      <c r="H3586" s="7" t="n">
        <v>3000</v>
      </c>
      <c r="I3586" s="7" t="n">
        <v>1</v>
      </c>
    </row>
    <row r="3587" spans="1:9">
      <c r="A3587" t="s">
        <v>4</v>
      </c>
      <c r="B3587" s="4" t="s">
        <v>5</v>
      </c>
      <c r="C3587" s="4" t="s">
        <v>14</v>
      </c>
      <c r="D3587" s="4" t="s">
        <v>14</v>
      </c>
      <c r="E3587" s="4" t="s">
        <v>20</v>
      </c>
      <c r="F3587" s="4" t="s">
        <v>10</v>
      </c>
    </row>
    <row r="3588" spans="1:9">
      <c r="A3588" t="n">
        <v>28380</v>
      </c>
      <c r="B3588" s="32" t="n">
        <v>45</v>
      </c>
      <c r="C3588" s="7" t="n">
        <v>5</v>
      </c>
      <c r="D3588" s="7" t="n">
        <v>3</v>
      </c>
      <c r="E3588" s="7" t="n">
        <v>6.69999980926514</v>
      </c>
      <c r="F3588" s="7" t="n">
        <v>3000</v>
      </c>
    </row>
    <row r="3589" spans="1:9">
      <c r="A3589" t="s">
        <v>4</v>
      </c>
      <c r="B3589" s="4" t="s">
        <v>5</v>
      </c>
      <c r="C3589" s="4" t="s">
        <v>14</v>
      </c>
      <c r="D3589" s="4" t="s">
        <v>14</v>
      </c>
      <c r="E3589" s="4" t="s">
        <v>20</v>
      </c>
      <c r="F3589" s="4" t="s">
        <v>10</v>
      </c>
    </row>
    <row r="3590" spans="1:9">
      <c r="A3590" t="n">
        <v>28389</v>
      </c>
      <c r="B3590" s="32" t="n">
        <v>45</v>
      </c>
      <c r="C3590" s="7" t="n">
        <v>11</v>
      </c>
      <c r="D3590" s="7" t="n">
        <v>3</v>
      </c>
      <c r="E3590" s="7" t="n">
        <v>11.6000003814697</v>
      </c>
      <c r="F3590" s="7" t="n">
        <v>3000</v>
      </c>
    </row>
    <row r="3591" spans="1:9">
      <c r="A3591" t="s">
        <v>4</v>
      </c>
      <c r="B3591" s="4" t="s">
        <v>5</v>
      </c>
      <c r="C3591" s="4" t="s">
        <v>10</v>
      </c>
      <c r="D3591" s="4" t="s">
        <v>14</v>
      </c>
      <c r="E3591" s="4" t="s">
        <v>6</v>
      </c>
      <c r="F3591" s="4" t="s">
        <v>20</v>
      </c>
      <c r="G3591" s="4" t="s">
        <v>20</v>
      </c>
      <c r="H3591" s="4" t="s">
        <v>20</v>
      </c>
    </row>
    <row r="3592" spans="1:9">
      <c r="A3592" t="n">
        <v>28398</v>
      </c>
      <c r="B3592" s="61" t="n">
        <v>48</v>
      </c>
      <c r="C3592" s="7" t="n">
        <v>31</v>
      </c>
      <c r="D3592" s="7" t="n">
        <v>0</v>
      </c>
      <c r="E3592" s="7" t="s">
        <v>278</v>
      </c>
      <c r="F3592" s="7" t="n">
        <v>-1</v>
      </c>
      <c r="G3592" s="7" t="n">
        <v>0.899999976158142</v>
      </c>
      <c r="H3592" s="7" t="n">
        <v>0</v>
      </c>
    </row>
    <row r="3593" spans="1:9">
      <c r="A3593" t="s">
        <v>4</v>
      </c>
      <c r="B3593" s="4" t="s">
        <v>5</v>
      </c>
      <c r="C3593" s="4" t="s">
        <v>10</v>
      </c>
      <c r="D3593" s="4" t="s">
        <v>20</v>
      </c>
      <c r="E3593" s="4" t="s">
        <v>20</v>
      </c>
      <c r="F3593" s="4" t="s">
        <v>20</v>
      </c>
      <c r="G3593" s="4" t="s">
        <v>20</v>
      </c>
    </row>
    <row r="3594" spans="1:9">
      <c r="A3594" t="n">
        <v>28424</v>
      </c>
      <c r="B3594" s="38" t="n">
        <v>46</v>
      </c>
      <c r="C3594" s="7" t="n">
        <v>31</v>
      </c>
      <c r="D3594" s="7" t="n">
        <v>-33.8600006103516</v>
      </c>
      <c r="E3594" s="7" t="n">
        <v>-3.90000009536743</v>
      </c>
      <c r="F3594" s="7" t="n">
        <v>-169.300003051758</v>
      </c>
      <c r="G3594" s="7" t="n">
        <v>121</v>
      </c>
    </row>
    <row r="3595" spans="1:9">
      <c r="A3595" t="s">
        <v>4</v>
      </c>
      <c r="B3595" s="4" t="s">
        <v>5</v>
      </c>
      <c r="C3595" s="4" t="s">
        <v>10</v>
      </c>
      <c r="D3595" s="4" t="s">
        <v>10</v>
      </c>
      <c r="E3595" s="4" t="s">
        <v>20</v>
      </c>
      <c r="F3595" s="4" t="s">
        <v>20</v>
      </c>
      <c r="G3595" s="4" t="s">
        <v>20</v>
      </c>
      <c r="H3595" s="4" t="s">
        <v>20</v>
      </c>
      <c r="I3595" s="4" t="s">
        <v>14</v>
      </c>
      <c r="J3595" s="4" t="s">
        <v>10</v>
      </c>
    </row>
    <row r="3596" spans="1:9">
      <c r="A3596" t="n">
        <v>28443</v>
      </c>
      <c r="B3596" s="49" t="n">
        <v>55</v>
      </c>
      <c r="C3596" s="7" t="n">
        <v>31</v>
      </c>
      <c r="D3596" s="7" t="n">
        <v>65533</v>
      </c>
      <c r="E3596" s="7" t="n">
        <v>-0.740000009536743</v>
      </c>
      <c r="F3596" s="7" t="n">
        <v>-3.91000008583069</v>
      </c>
      <c r="G3596" s="7" t="n">
        <v>-188.440002441406</v>
      </c>
      <c r="H3596" s="7" t="n">
        <v>11.5</v>
      </c>
      <c r="I3596" s="7" t="n">
        <v>0</v>
      </c>
      <c r="J3596" s="7" t="n">
        <v>1</v>
      </c>
    </row>
    <row r="3597" spans="1:9">
      <c r="A3597" t="s">
        <v>4</v>
      </c>
      <c r="B3597" s="4" t="s">
        <v>5</v>
      </c>
      <c r="C3597" s="4" t="s">
        <v>14</v>
      </c>
      <c r="D3597" s="4" t="s">
        <v>10</v>
      </c>
      <c r="E3597" s="4" t="s">
        <v>10</v>
      </c>
      <c r="F3597" s="4" t="s">
        <v>9</v>
      </c>
    </row>
    <row r="3598" spans="1:9">
      <c r="A3598" t="n">
        <v>28467</v>
      </c>
      <c r="B3598" s="67" t="n">
        <v>84</v>
      </c>
      <c r="C3598" s="7" t="n">
        <v>0</v>
      </c>
      <c r="D3598" s="7" t="n">
        <v>0</v>
      </c>
      <c r="E3598" s="7" t="n">
        <v>0</v>
      </c>
      <c r="F3598" s="7" t="n">
        <v>1050253722</v>
      </c>
    </row>
    <row r="3599" spans="1:9">
      <c r="A3599" t="s">
        <v>4</v>
      </c>
      <c r="B3599" s="4" t="s">
        <v>5</v>
      </c>
      <c r="C3599" s="4" t="s">
        <v>14</v>
      </c>
      <c r="D3599" s="4" t="s">
        <v>10</v>
      </c>
      <c r="E3599" s="4" t="s">
        <v>9</v>
      </c>
      <c r="F3599" s="4" t="s">
        <v>10</v>
      </c>
      <c r="G3599" s="4" t="s">
        <v>9</v>
      </c>
      <c r="H3599" s="4" t="s">
        <v>14</v>
      </c>
    </row>
    <row r="3600" spans="1:9">
      <c r="A3600" t="n">
        <v>28477</v>
      </c>
      <c r="B3600" s="13" t="n">
        <v>49</v>
      </c>
      <c r="C3600" s="7" t="n">
        <v>0</v>
      </c>
      <c r="D3600" s="7" t="n">
        <v>568</v>
      </c>
      <c r="E3600" s="7" t="n">
        <v>1060320051</v>
      </c>
      <c r="F3600" s="7" t="n">
        <v>0</v>
      </c>
      <c r="G3600" s="7" t="n">
        <v>0</v>
      </c>
      <c r="H3600" s="7" t="n">
        <v>0</v>
      </c>
    </row>
    <row r="3601" spans="1:10">
      <c r="A3601" t="s">
        <v>4</v>
      </c>
      <c r="B3601" s="4" t="s">
        <v>5</v>
      </c>
      <c r="C3601" s="4" t="s">
        <v>14</v>
      </c>
      <c r="D3601" s="4" t="s">
        <v>10</v>
      </c>
      <c r="E3601" s="4" t="s">
        <v>10</v>
      </c>
      <c r="F3601" s="4" t="s">
        <v>14</v>
      </c>
    </row>
    <row r="3602" spans="1:10">
      <c r="A3602" t="n">
        <v>28492</v>
      </c>
      <c r="B3602" s="55" t="n">
        <v>25</v>
      </c>
      <c r="C3602" s="7" t="n">
        <v>1</v>
      </c>
      <c r="D3602" s="7" t="n">
        <v>160</v>
      </c>
      <c r="E3602" s="7" t="n">
        <v>350</v>
      </c>
      <c r="F3602" s="7" t="n">
        <v>2</v>
      </c>
    </row>
    <row r="3603" spans="1:10">
      <c r="A3603" t="s">
        <v>4</v>
      </c>
      <c r="B3603" s="4" t="s">
        <v>5</v>
      </c>
      <c r="C3603" s="4" t="s">
        <v>6</v>
      </c>
      <c r="D3603" s="4" t="s">
        <v>10</v>
      </c>
    </row>
    <row r="3604" spans="1:10">
      <c r="A3604" t="n">
        <v>28499</v>
      </c>
      <c r="B3604" s="56" t="n">
        <v>29</v>
      </c>
      <c r="C3604" s="7" t="s">
        <v>346</v>
      </c>
      <c r="D3604" s="7" t="n">
        <v>65533</v>
      </c>
    </row>
    <row r="3605" spans="1:10">
      <c r="A3605" t="s">
        <v>4</v>
      </c>
      <c r="B3605" s="4" t="s">
        <v>5</v>
      </c>
      <c r="C3605" s="4" t="s">
        <v>14</v>
      </c>
      <c r="D3605" s="4" t="s">
        <v>10</v>
      </c>
      <c r="E3605" s="4" t="s">
        <v>6</v>
      </c>
    </row>
    <row r="3606" spans="1:10">
      <c r="A3606" t="n">
        <v>28506</v>
      </c>
      <c r="B3606" s="47" t="n">
        <v>51</v>
      </c>
      <c r="C3606" s="7" t="n">
        <v>4</v>
      </c>
      <c r="D3606" s="7" t="n">
        <v>31</v>
      </c>
      <c r="E3606" s="7" t="s">
        <v>133</v>
      </c>
    </row>
    <row r="3607" spans="1:10">
      <c r="A3607" t="s">
        <v>4</v>
      </c>
      <c r="B3607" s="4" t="s">
        <v>5</v>
      </c>
      <c r="C3607" s="4" t="s">
        <v>10</v>
      </c>
    </row>
    <row r="3608" spans="1:10">
      <c r="A3608" t="n">
        <v>28520</v>
      </c>
      <c r="B3608" s="26" t="n">
        <v>16</v>
      </c>
      <c r="C3608" s="7" t="n">
        <v>0</v>
      </c>
    </row>
    <row r="3609" spans="1:10">
      <c r="A3609" t="s">
        <v>4</v>
      </c>
      <c r="B3609" s="4" t="s">
        <v>5</v>
      </c>
      <c r="C3609" s="4" t="s">
        <v>10</v>
      </c>
      <c r="D3609" s="4" t="s">
        <v>14</v>
      </c>
      <c r="E3609" s="4" t="s">
        <v>9</v>
      </c>
      <c r="F3609" s="4" t="s">
        <v>117</v>
      </c>
      <c r="G3609" s="4" t="s">
        <v>14</v>
      </c>
      <c r="H3609" s="4" t="s">
        <v>14</v>
      </c>
      <c r="I3609" s="4" t="s">
        <v>14</v>
      </c>
    </row>
    <row r="3610" spans="1:10">
      <c r="A3610" t="n">
        <v>28523</v>
      </c>
      <c r="B3610" s="51" t="n">
        <v>26</v>
      </c>
      <c r="C3610" s="7" t="n">
        <v>31</v>
      </c>
      <c r="D3610" s="7" t="n">
        <v>17</v>
      </c>
      <c r="E3610" s="7" t="n">
        <v>20340</v>
      </c>
      <c r="F3610" s="7" t="s">
        <v>347</v>
      </c>
      <c r="G3610" s="7" t="n">
        <v>8</v>
      </c>
      <c r="H3610" s="7" t="n">
        <v>2</v>
      </c>
      <c r="I3610" s="7" t="n">
        <v>0</v>
      </c>
    </row>
    <row r="3611" spans="1:10">
      <c r="A3611" t="s">
        <v>4</v>
      </c>
      <c r="B3611" s="4" t="s">
        <v>5</v>
      </c>
      <c r="C3611" s="4" t="s">
        <v>10</v>
      </c>
    </row>
    <row r="3612" spans="1:10">
      <c r="A3612" t="n">
        <v>28550</v>
      </c>
      <c r="B3612" s="26" t="n">
        <v>16</v>
      </c>
      <c r="C3612" s="7" t="n">
        <v>1000</v>
      </c>
    </row>
    <row r="3613" spans="1:10">
      <c r="A3613" t="s">
        <v>4</v>
      </c>
      <c r="B3613" s="4" t="s">
        <v>5</v>
      </c>
      <c r="C3613" s="4" t="s">
        <v>14</v>
      </c>
      <c r="D3613" s="4" t="s">
        <v>10</v>
      </c>
      <c r="E3613" s="4" t="s">
        <v>10</v>
      </c>
      <c r="F3613" s="4" t="s">
        <v>10</v>
      </c>
      <c r="G3613" s="4" t="s">
        <v>10</v>
      </c>
      <c r="H3613" s="4" t="s">
        <v>10</v>
      </c>
      <c r="I3613" s="4" t="s">
        <v>6</v>
      </c>
      <c r="J3613" s="4" t="s">
        <v>20</v>
      </c>
      <c r="K3613" s="4" t="s">
        <v>20</v>
      </c>
      <c r="L3613" s="4" t="s">
        <v>20</v>
      </c>
      <c r="M3613" s="4" t="s">
        <v>9</v>
      </c>
      <c r="N3613" s="4" t="s">
        <v>9</v>
      </c>
      <c r="O3613" s="4" t="s">
        <v>20</v>
      </c>
      <c r="P3613" s="4" t="s">
        <v>20</v>
      </c>
      <c r="Q3613" s="4" t="s">
        <v>20</v>
      </c>
      <c r="R3613" s="4" t="s">
        <v>20</v>
      </c>
      <c r="S3613" s="4" t="s">
        <v>14</v>
      </c>
    </row>
    <row r="3614" spans="1:10">
      <c r="A3614" t="n">
        <v>28553</v>
      </c>
      <c r="B3614" s="10" t="n">
        <v>39</v>
      </c>
      <c r="C3614" s="7" t="n">
        <v>12</v>
      </c>
      <c r="D3614" s="7" t="n">
        <v>65533</v>
      </c>
      <c r="E3614" s="7" t="n">
        <v>208</v>
      </c>
      <c r="F3614" s="7" t="n">
        <v>0</v>
      </c>
      <c r="G3614" s="7" t="n">
        <v>1000</v>
      </c>
      <c r="H3614" s="7" t="n">
        <v>259</v>
      </c>
      <c r="I3614" s="7" t="s">
        <v>13</v>
      </c>
      <c r="J3614" s="7" t="n">
        <v>0</v>
      </c>
      <c r="K3614" s="7" t="n">
        <v>0</v>
      </c>
      <c r="L3614" s="7" t="n">
        <v>0</v>
      </c>
      <c r="M3614" s="7" t="n">
        <v>0</v>
      </c>
      <c r="N3614" s="7" t="n">
        <v>0</v>
      </c>
      <c r="O3614" s="7" t="n">
        <v>0</v>
      </c>
      <c r="P3614" s="7" t="n">
        <v>1</v>
      </c>
      <c r="Q3614" s="7" t="n">
        <v>1</v>
      </c>
      <c r="R3614" s="7" t="n">
        <v>1</v>
      </c>
      <c r="S3614" s="7" t="n">
        <v>255</v>
      </c>
    </row>
    <row r="3615" spans="1:10">
      <c r="A3615" t="s">
        <v>4</v>
      </c>
      <c r="B3615" s="4" t="s">
        <v>5</v>
      </c>
      <c r="C3615" s="4" t="s">
        <v>14</v>
      </c>
      <c r="D3615" s="4" t="s">
        <v>10</v>
      </c>
      <c r="E3615" s="4" t="s">
        <v>20</v>
      </c>
      <c r="F3615" s="4" t="s">
        <v>10</v>
      </c>
      <c r="G3615" s="4" t="s">
        <v>9</v>
      </c>
      <c r="H3615" s="4" t="s">
        <v>9</v>
      </c>
      <c r="I3615" s="4" t="s">
        <v>10</v>
      </c>
      <c r="J3615" s="4" t="s">
        <v>10</v>
      </c>
      <c r="K3615" s="4" t="s">
        <v>9</v>
      </c>
      <c r="L3615" s="4" t="s">
        <v>9</v>
      </c>
      <c r="M3615" s="4" t="s">
        <v>9</v>
      </c>
      <c r="N3615" s="4" t="s">
        <v>9</v>
      </c>
      <c r="O3615" s="4" t="s">
        <v>6</v>
      </c>
    </row>
    <row r="3616" spans="1:10">
      <c r="A3616" t="n">
        <v>28603</v>
      </c>
      <c r="B3616" s="14" t="n">
        <v>50</v>
      </c>
      <c r="C3616" s="7" t="n">
        <v>0</v>
      </c>
      <c r="D3616" s="7" t="n">
        <v>4148</v>
      </c>
      <c r="E3616" s="7" t="n">
        <v>1</v>
      </c>
      <c r="F3616" s="7" t="n">
        <v>0</v>
      </c>
      <c r="G3616" s="7" t="n">
        <v>0</v>
      </c>
      <c r="H3616" s="7" t="n">
        <v>0</v>
      </c>
      <c r="I3616" s="7" t="n">
        <v>0</v>
      </c>
      <c r="J3616" s="7" t="n">
        <v>65533</v>
      </c>
      <c r="K3616" s="7" t="n">
        <v>0</v>
      </c>
      <c r="L3616" s="7" t="n">
        <v>0</v>
      </c>
      <c r="M3616" s="7" t="n">
        <v>0</v>
      </c>
      <c r="N3616" s="7" t="n">
        <v>0</v>
      </c>
      <c r="O3616" s="7" t="s">
        <v>13</v>
      </c>
    </row>
    <row r="3617" spans="1:19">
      <c r="A3617" t="s">
        <v>4</v>
      </c>
      <c r="B3617" s="4" t="s">
        <v>5</v>
      </c>
      <c r="C3617" s="4" t="s">
        <v>10</v>
      </c>
    </row>
    <row r="3618" spans="1:19">
      <c r="A3618" t="n">
        <v>28642</v>
      </c>
      <c r="B3618" s="26" t="n">
        <v>16</v>
      </c>
      <c r="C3618" s="7" t="n">
        <v>1000</v>
      </c>
    </row>
    <row r="3619" spans="1:19">
      <c r="A3619" t="s">
        <v>4</v>
      </c>
      <c r="B3619" s="4" t="s">
        <v>5</v>
      </c>
      <c r="C3619" s="4" t="s">
        <v>10</v>
      </c>
      <c r="D3619" s="4" t="s">
        <v>14</v>
      </c>
    </row>
    <row r="3620" spans="1:19">
      <c r="A3620" t="n">
        <v>28645</v>
      </c>
      <c r="B3620" s="53" t="n">
        <v>89</v>
      </c>
      <c r="C3620" s="7" t="n">
        <v>65533</v>
      </c>
      <c r="D3620" s="7" t="n">
        <v>0</v>
      </c>
    </row>
    <row r="3621" spans="1:19">
      <c r="A3621" t="s">
        <v>4</v>
      </c>
      <c r="B3621" s="4" t="s">
        <v>5</v>
      </c>
      <c r="C3621" s="4" t="s">
        <v>10</v>
      </c>
    </row>
    <row r="3622" spans="1:19">
      <c r="A3622" t="n">
        <v>28649</v>
      </c>
      <c r="B3622" s="26" t="n">
        <v>16</v>
      </c>
      <c r="C3622" s="7" t="n">
        <v>500</v>
      </c>
    </row>
    <row r="3623" spans="1:19">
      <c r="A3623" t="s">
        <v>4</v>
      </c>
      <c r="B3623" s="4" t="s">
        <v>5</v>
      </c>
      <c r="C3623" s="4" t="s">
        <v>14</v>
      </c>
      <c r="D3623" s="4" t="s">
        <v>14</v>
      </c>
      <c r="E3623" s="4" t="s">
        <v>20</v>
      </c>
      <c r="F3623" s="4" t="s">
        <v>20</v>
      </c>
      <c r="G3623" s="4" t="s">
        <v>20</v>
      </c>
      <c r="H3623" s="4" t="s">
        <v>10</v>
      </c>
    </row>
    <row r="3624" spans="1:19">
      <c r="A3624" t="n">
        <v>28652</v>
      </c>
      <c r="B3624" s="32" t="n">
        <v>45</v>
      </c>
      <c r="C3624" s="7" t="n">
        <v>2</v>
      </c>
      <c r="D3624" s="7" t="n">
        <v>3</v>
      </c>
      <c r="E3624" s="7" t="n">
        <v>-3.15000009536743</v>
      </c>
      <c r="F3624" s="7" t="n">
        <v>-2.6800000667572</v>
      </c>
      <c r="G3624" s="7" t="n">
        <v>-187.130004882813</v>
      </c>
      <c r="H3624" s="7" t="n">
        <v>0</v>
      </c>
    </row>
    <row r="3625" spans="1:19">
      <c r="A3625" t="s">
        <v>4</v>
      </c>
      <c r="B3625" s="4" t="s">
        <v>5</v>
      </c>
      <c r="C3625" s="4" t="s">
        <v>14</v>
      </c>
      <c r="D3625" s="4" t="s">
        <v>14</v>
      </c>
      <c r="E3625" s="4" t="s">
        <v>20</v>
      </c>
      <c r="F3625" s="4" t="s">
        <v>20</v>
      </c>
      <c r="G3625" s="4" t="s">
        <v>20</v>
      </c>
      <c r="H3625" s="4" t="s">
        <v>10</v>
      </c>
      <c r="I3625" s="4" t="s">
        <v>14</v>
      </c>
    </row>
    <row r="3626" spans="1:19">
      <c r="A3626" t="n">
        <v>28669</v>
      </c>
      <c r="B3626" s="32" t="n">
        <v>45</v>
      </c>
      <c r="C3626" s="7" t="n">
        <v>4</v>
      </c>
      <c r="D3626" s="7" t="n">
        <v>3</v>
      </c>
      <c r="E3626" s="7" t="n">
        <v>355.929992675781</v>
      </c>
      <c r="F3626" s="7" t="n">
        <v>312.790008544922</v>
      </c>
      <c r="G3626" s="7" t="n">
        <v>-10</v>
      </c>
      <c r="H3626" s="7" t="n">
        <v>0</v>
      </c>
      <c r="I3626" s="7" t="n">
        <v>1</v>
      </c>
    </row>
    <row r="3627" spans="1:19">
      <c r="A3627" t="s">
        <v>4</v>
      </c>
      <c r="B3627" s="4" t="s">
        <v>5</v>
      </c>
      <c r="C3627" s="4" t="s">
        <v>14</v>
      </c>
      <c r="D3627" s="4" t="s">
        <v>14</v>
      </c>
      <c r="E3627" s="4" t="s">
        <v>20</v>
      </c>
      <c r="F3627" s="4" t="s">
        <v>10</v>
      </c>
    </row>
    <row r="3628" spans="1:19">
      <c r="A3628" t="n">
        <v>28687</v>
      </c>
      <c r="B3628" s="32" t="n">
        <v>45</v>
      </c>
      <c r="C3628" s="7" t="n">
        <v>5</v>
      </c>
      <c r="D3628" s="7" t="n">
        <v>3</v>
      </c>
      <c r="E3628" s="7" t="n">
        <v>5.80000019073486</v>
      </c>
      <c r="F3628" s="7" t="n">
        <v>0</v>
      </c>
    </row>
    <row r="3629" spans="1:19">
      <c r="A3629" t="s">
        <v>4</v>
      </c>
      <c r="B3629" s="4" t="s">
        <v>5</v>
      </c>
      <c r="C3629" s="4" t="s">
        <v>14</v>
      </c>
      <c r="D3629" s="4" t="s">
        <v>14</v>
      </c>
      <c r="E3629" s="4" t="s">
        <v>20</v>
      </c>
      <c r="F3629" s="4" t="s">
        <v>10</v>
      </c>
    </row>
    <row r="3630" spans="1:19">
      <c r="A3630" t="n">
        <v>28696</v>
      </c>
      <c r="B3630" s="32" t="n">
        <v>45</v>
      </c>
      <c r="C3630" s="7" t="n">
        <v>11</v>
      </c>
      <c r="D3630" s="7" t="n">
        <v>3</v>
      </c>
      <c r="E3630" s="7" t="n">
        <v>20.2000007629395</v>
      </c>
      <c r="F3630" s="7" t="n">
        <v>0</v>
      </c>
    </row>
    <row r="3631" spans="1:19">
      <c r="A3631" t="s">
        <v>4</v>
      </c>
      <c r="B3631" s="4" t="s">
        <v>5</v>
      </c>
      <c r="C3631" s="4" t="s">
        <v>14</v>
      </c>
      <c r="D3631" s="4" t="s">
        <v>14</v>
      </c>
      <c r="E3631" s="4" t="s">
        <v>20</v>
      </c>
      <c r="F3631" s="4" t="s">
        <v>20</v>
      </c>
      <c r="G3631" s="4" t="s">
        <v>20</v>
      </c>
      <c r="H3631" s="4" t="s">
        <v>10</v>
      </c>
    </row>
    <row r="3632" spans="1:19">
      <c r="A3632" t="n">
        <v>28705</v>
      </c>
      <c r="B3632" s="32" t="n">
        <v>45</v>
      </c>
      <c r="C3632" s="7" t="n">
        <v>2</v>
      </c>
      <c r="D3632" s="7" t="n">
        <v>3</v>
      </c>
      <c r="E3632" s="7" t="n">
        <v>-3.15000009536743</v>
      </c>
      <c r="F3632" s="7" t="n">
        <v>-2.6800000667572</v>
      </c>
      <c r="G3632" s="7" t="n">
        <v>-187.130004882813</v>
      </c>
      <c r="H3632" s="7" t="n">
        <v>4000</v>
      </c>
    </row>
    <row r="3633" spans="1:9">
      <c r="A3633" t="s">
        <v>4</v>
      </c>
      <c r="B3633" s="4" t="s">
        <v>5</v>
      </c>
      <c r="C3633" s="4" t="s">
        <v>14</v>
      </c>
      <c r="D3633" s="4" t="s">
        <v>14</v>
      </c>
      <c r="E3633" s="4" t="s">
        <v>20</v>
      </c>
      <c r="F3633" s="4" t="s">
        <v>20</v>
      </c>
      <c r="G3633" s="4" t="s">
        <v>20</v>
      </c>
      <c r="H3633" s="4" t="s">
        <v>10</v>
      </c>
      <c r="I3633" s="4" t="s">
        <v>14</v>
      </c>
    </row>
    <row r="3634" spans="1:9">
      <c r="A3634" t="n">
        <v>28722</v>
      </c>
      <c r="B3634" s="32" t="n">
        <v>45</v>
      </c>
      <c r="C3634" s="7" t="n">
        <v>4</v>
      </c>
      <c r="D3634" s="7" t="n">
        <v>3</v>
      </c>
      <c r="E3634" s="7" t="n">
        <v>352.660003662109</v>
      </c>
      <c r="F3634" s="7" t="n">
        <v>316.290008544922</v>
      </c>
      <c r="G3634" s="7" t="n">
        <v>-10</v>
      </c>
      <c r="H3634" s="7" t="n">
        <v>4000</v>
      </c>
      <c r="I3634" s="7" t="n">
        <v>1</v>
      </c>
    </row>
    <row r="3635" spans="1:9">
      <c r="A3635" t="s">
        <v>4</v>
      </c>
      <c r="B3635" s="4" t="s">
        <v>5</v>
      </c>
      <c r="C3635" s="4" t="s">
        <v>14</v>
      </c>
      <c r="D3635" s="4" t="s">
        <v>14</v>
      </c>
      <c r="E3635" s="4" t="s">
        <v>20</v>
      </c>
      <c r="F3635" s="4" t="s">
        <v>10</v>
      </c>
    </row>
    <row r="3636" spans="1:9">
      <c r="A3636" t="n">
        <v>28740</v>
      </c>
      <c r="B3636" s="32" t="n">
        <v>45</v>
      </c>
      <c r="C3636" s="7" t="n">
        <v>5</v>
      </c>
      <c r="D3636" s="7" t="n">
        <v>3</v>
      </c>
      <c r="E3636" s="7" t="n">
        <v>6.59999990463257</v>
      </c>
      <c r="F3636" s="7" t="n">
        <v>4000</v>
      </c>
    </row>
    <row r="3637" spans="1:9">
      <c r="A3637" t="s">
        <v>4</v>
      </c>
      <c r="B3637" s="4" t="s">
        <v>5</v>
      </c>
      <c r="C3637" s="4" t="s">
        <v>14</v>
      </c>
      <c r="D3637" s="4" t="s">
        <v>14</v>
      </c>
      <c r="E3637" s="4" t="s">
        <v>20</v>
      </c>
      <c r="F3637" s="4" t="s">
        <v>10</v>
      </c>
    </row>
    <row r="3638" spans="1:9">
      <c r="A3638" t="n">
        <v>28749</v>
      </c>
      <c r="B3638" s="32" t="n">
        <v>45</v>
      </c>
      <c r="C3638" s="7" t="n">
        <v>11</v>
      </c>
      <c r="D3638" s="7" t="n">
        <v>3</v>
      </c>
      <c r="E3638" s="7" t="n">
        <v>20.2000007629395</v>
      </c>
      <c r="F3638" s="7" t="n">
        <v>4000</v>
      </c>
    </row>
    <row r="3639" spans="1:9">
      <c r="A3639" t="s">
        <v>4</v>
      </c>
      <c r="B3639" s="4" t="s">
        <v>5</v>
      </c>
      <c r="C3639" s="4" t="s">
        <v>10</v>
      </c>
      <c r="D3639" s="4" t="s">
        <v>14</v>
      </c>
    </row>
    <row r="3640" spans="1:9">
      <c r="A3640" t="n">
        <v>28758</v>
      </c>
      <c r="B3640" s="58" t="n">
        <v>56</v>
      </c>
      <c r="C3640" s="7" t="n">
        <v>31</v>
      </c>
      <c r="D3640" s="7" t="n">
        <v>1</v>
      </c>
    </row>
    <row r="3641" spans="1:9">
      <c r="A3641" t="s">
        <v>4</v>
      </c>
      <c r="B3641" s="4" t="s">
        <v>5</v>
      </c>
      <c r="C3641" s="4" t="s">
        <v>10</v>
      </c>
      <c r="D3641" s="4" t="s">
        <v>14</v>
      </c>
      <c r="E3641" s="4" t="s">
        <v>6</v>
      </c>
      <c r="F3641" s="4" t="s">
        <v>20</v>
      </c>
      <c r="G3641" s="4" t="s">
        <v>20</v>
      </c>
      <c r="H3641" s="4" t="s">
        <v>20</v>
      </c>
    </row>
    <row r="3642" spans="1:9">
      <c r="A3642" t="n">
        <v>28762</v>
      </c>
      <c r="B3642" s="61" t="n">
        <v>48</v>
      </c>
      <c r="C3642" s="7" t="n">
        <v>31</v>
      </c>
      <c r="D3642" s="7" t="n">
        <v>0</v>
      </c>
      <c r="E3642" s="7" t="s">
        <v>289</v>
      </c>
      <c r="F3642" s="7" t="n">
        <v>-1</v>
      </c>
      <c r="G3642" s="7" t="n">
        <v>1</v>
      </c>
      <c r="H3642" s="7" t="n">
        <v>0</v>
      </c>
    </row>
    <row r="3643" spans="1:9">
      <c r="A3643" t="s">
        <v>4</v>
      </c>
      <c r="B3643" s="4" t="s">
        <v>5</v>
      </c>
      <c r="C3643" s="4" t="s">
        <v>10</v>
      </c>
      <c r="D3643" s="4" t="s">
        <v>9</v>
      </c>
    </row>
    <row r="3644" spans="1:9">
      <c r="A3644" t="n">
        <v>28790</v>
      </c>
      <c r="B3644" s="57" t="n">
        <v>98</v>
      </c>
      <c r="C3644" s="7" t="n">
        <v>31</v>
      </c>
      <c r="D3644" s="7" t="n">
        <v>1056964608</v>
      </c>
    </row>
    <row r="3645" spans="1:9">
      <c r="A3645" t="s">
        <v>4</v>
      </c>
      <c r="B3645" s="4" t="s">
        <v>5</v>
      </c>
      <c r="C3645" s="4" t="s">
        <v>10</v>
      </c>
      <c r="D3645" s="4" t="s">
        <v>10</v>
      </c>
      <c r="E3645" s="4" t="s">
        <v>20</v>
      </c>
      <c r="F3645" s="4" t="s">
        <v>20</v>
      </c>
      <c r="G3645" s="4" t="s">
        <v>20</v>
      </c>
      <c r="H3645" s="4" t="s">
        <v>20</v>
      </c>
      <c r="I3645" s="4" t="s">
        <v>14</v>
      </c>
      <c r="J3645" s="4" t="s">
        <v>10</v>
      </c>
    </row>
    <row r="3646" spans="1:9">
      <c r="A3646" t="n">
        <v>28797</v>
      </c>
      <c r="B3646" s="49" t="n">
        <v>55</v>
      </c>
      <c r="C3646" s="7" t="n">
        <v>31</v>
      </c>
      <c r="D3646" s="7" t="n">
        <v>65533</v>
      </c>
      <c r="E3646" s="7" t="n">
        <v>-5.34999990463257</v>
      </c>
      <c r="F3646" s="7" t="n">
        <v>-3.90000009536743</v>
      </c>
      <c r="G3646" s="7" t="n">
        <v>-185.779998779297</v>
      </c>
      <c r="H3646" s="7" t="n">
        <v>5</v>
      </c>
      <c r="I3646" s="7" t="n">
        <v>0</v>
      </c>
      <c r="J3646" s="7" t="n">
        <v>1</v>
      </c>
    </row>
    <row r="3647" spans="1:9">
      <c r="A3647" t="s">
        <v>4</v>
      </c>
      <c r="B3647" s="4" t="s">
        <v>5</v>
      </c>
      <c r="C3647" s="4" t="s">
        <v>14</v>
      </c>
      <c r="D3647" s="4" t="s">
        <v>10</v>
      </c>
      <c r="E3647" s="4" t="s">
        <v>10</v>
      </c>
      <c r="F3647" s="4" t="s">
        <v>14</v>
      </c>
    </row>
    <row r="3648" spans="1:9">
      <c r="A3648" t="n">
        <v>28821</v>
      </c>
      <c r="B3648" s="55" t="n">
        <v>25</v>
      </c>
      <c r="C3648" s="7" t="n">
        <v>1</v>
      </c>
      <c r="D3648" s="7" t="n">
        <v>60</v>
      </c>
      <c r="E3648" s="7" t="n">
        <v>640</v>
      </c>
      <c r="F3648" s="7" t="n">
        <v>1</v>
      </c>
    </row>
    <row r="3649" spans="1:10">
      <c r="A3649" t="s">
        <v>4</v>
      </c>
      <c r="B3649" s="4" t="s">
        <v>5</v>
      </c>
      <c r="C3649" s="4" t="s">
        <v>14</v>
      </c>
      <c r="D3649" s="4" t="s">
        <v>10</v>
      </c>
      <c r="E3649" s="4" t="s">
        <v>6</v>
      </c>
    </row>
    <row r="3650" spans="1:10">
      <c r="A3650" t="n">
        <v>28828</v>
      </c>
      <c r="B3650" s="47" t="n">
        <v>51</v>
      </c>
      <c r="C3650" s="7" t="n">
        <v>4</v>
      </c>
      <c r="D3650" s="7" t="n">
        <v>31</v>
      </c>
      <c r="E3650" s="7" t="s">
        <v>133</v>
      </c>
    </row>
    <row r="3651" spans="1:10">
      <c r="A3651" t="s">
        <v>4</v>
      </c>
      <c r="B3651" s="4" t="s">
        <v>5</v>
      </c>
      <c r="C3651" s="4" t="s">
        <v>10</v>
      </c>
    </row>
    <row r="3652" spans="1:10">
      <c r="A3652" t="n">
        <v>28842</v>
      </c>
      <c r="B3652" s="26" t="n">
        <v>16</v>
      </c>
      <c r="C3652" s="7" t="n">
        <v>0</v>
      </c>
    </row>
    <row r="3653" spans="1:10">
      <c r="A3653" t="s">
        <v>4</v>
      </c>
      <c r="B3653" s="4" t="s">
        <v>5</v>
      </c>
      <c r="C3653" s="4" t="s">
        <v>10</v>
      </c>
      <c r="D3653" s="4" t="s">
        <v>14</v>
      </c>
      <c r="E3653" s="4" t="s">
        <v>9</v>
      </c>
      <c r="F3653" s="4" t="s">
        <v>117</v>
      </c>
      <c r="G3653" s="4" t="s">
        <v>14</v>
      </c>
      <c r="H3653" s="4" t="s">
        <v>14</v>
      </c>
      <c r="I3653" s="4" t="s">
        <v>14</v>
      </c>
    </row>
    <row r="3654" spans="1:10">
      <c r="A3654" t="n">
        <v>28845</v>
      </c>
      <c r="B3654" s="51" t="n">
        <v>26</v>
      </c>
      <c r="C3654" s="7" t="n">
        <v>31</v>
      </c>
      <c r="D3654" s="7" t="n">
        <v>17</v>
      </c>
      <c r="E3654" s="7" t="n">
        <v>20341</v>
      </c>
      <c r="F3654" s="7" t="s">
        <v>348</v>
      </c>
      <c r="G3654" s="7" t="n">
        <v>8</v>
      </c>
      <c r="H3654" s="7" t="n">
        <v>2</v>
      </c>
      <c r="I3654" s="7" t="n">
        <v>0</v>
      </c>
    </row>
    <row r="3655" spans="1:10">
      <c r="A3655" t="s">
        <v>4</v>
      </c>
      <c r="B3655" s="4" t="s">
        <v>5</v>
      </c>
      <c r="C3655" s="4" t="s">
        <v>10</v>
      </c>
    </row>
    <row r="3656" spans="1:10">
      <c r="A3656" t="n">
        <v>28892</v>
      </c>
      <c r="B3656" s="26" t="n">
        <v>16</v>
      </c>
      <c r="C3656" s="7" t="n">
        <v>800</v>
      </c>
    </row>
    <row r="3657" spans="1:10">
      <c r="A3657" t="s">
        <v>4</v>
      </c>
      <c r="B3657" s="4" t="s">
        <v>5</v>
      </c>
      <c r="C3657" s="4" t="s">
        <v>10</v>
      </c>
      <c r="D3657" s="4" t="s">
        <v>9</v>
      </c>
    </row>
    <row r="3658" spans="1:10">
      <c r="A3658" t="n">
        <v>28895</v>
      </c>
      <c r="B3658" s="57" t="n">
        <v>98</v>
      </c>
      <c r="C3658" s="7" t="n">
        <v>31</v>
      </c>
      <c r="D3658" s="7" t="n">
        <v>1067030938</v>
      </c>
    </row>
    <row r="3659" spans="1:10">
      <c r="A3659" t="s">
        <v>4</v>
      </c>
      <c r="B3659" s="4" t="s">
        <v>5</v>
      </c>
      <c r="C3659" s="4" t="s">
        <v>14</v>
      </c>
      <c r="D3659" s="4" t="s">
        <v>10</v>
      </c>
      <c r="E3659" s="4" t="s">
        <v>10</v>
      </c>
      <c r="F3659" s="4" t="s">
        <v>10</v>
      </c>
      <c r="G3659" s="4" t="s">
        <v>10</v>
      </c>
      <c r="H3659" s="4" t="s">
        <v>10</v>
      </c>
      <c r="I3659" s="4" t="s">
        <v>6</v>
      </c>
      <c r="J3659" s="4" t="s">
        <v>20</v>
      </c>
      <c r="K3659" s="4" t="s">
        <v>20</v>
      </c>
      <c r="L3659" s="4" t="s">
        <v>20</v>
      </c>
      <c r="M3659" s="4" t="s">
        <v>9</v>
      </c>
      <c r="N3659" s="4" t="s">
        <v>9</v>
      </c>
      <c r="O3659" s="4" t="s">
        <v>20</v>
      </c>
      <c r="P3659" s="4" t="s">
        <v>20</v>
      </c>
      <c r="Q3659" s="4" t="s">
        <v>20</v>
      </c>
      <c r="R3659" s="4" t="s">
        <v>20</v>
      </c>
      <c r="S3659" s="4" t="s">
        <v>14</v>
      </c>
    </row>
    <row r="3660" spans="1:10">
      <c r="A3660" t="n">
        <v>28902</v>
      </c>
      <c r="B3660" s="10" t="n">
        <v>39</v>
      </c>
      <c r="C3660" s="7" t="n">
        <v>12</v>
      </c>
      <c r="D3660" s="7" t="n">
        <v>65533</v>
      </c>
      <c r="E3660" s="7" t="n">
        <v>214</v>
      </c>
      <c r="F3660" s="7" t="n">
        <v>0</v>
      </c>
      <c r="G3660" s="7" t="n">
        <v>65533</v>
      </c>
      <c r="H3660" s="7" t="n">
        <v>259</v>
      </c>
      <c r="I3660" s="7" t="s">
        <v>13</v>
      </c>
      <c r="J3660" s="7" t="n">
        <v>-0.759999990463257</v>
      </c>
      <c r="K3660" s="7" t="n">
        <v>-3.9300000667572</v>
      </c>
      <c r="L3660" s="7" t="n">
        <v>-188.479995727539</v>
      </c>
      <c r="M3660" s="7" t="n">
        <v>0</v>
      </c>
      <c r="N3660" s="7" t="n">
        <v>0</v>
      </c>
      <c r="O3660" s="7" t="n">
        <v>0</v>
      </c>
      <c r="P3660" s="7" t="n">
        <v>0.5</v>
      </c>
      <c r="Q3660" s="7" t="n">
        <v>0.5</v>
      </c>
      <c r="R3660" s="7" t="n">
        <v>0.5</v>
      </c>
      <c r="S3660" s="7" t="n">
        <v>255</v>
      </c>
    </row>
    <row r="3661" spans="1:10">
      <c r="A3661" t="s">
        <v>4</v>
      </c>
      <c r="B3661" s="4" t="s">
        <v>5</v>
      </c>
      <c r="C3661" s="4" t="s">
        <v>14</v>
      </c>
      <c r="D3661" s="4" t="s">
        <v>10</v>
      </c>
      <c r="E3661" s="4" t="s">
        <v>20</v>
      </c>
      <c r="F3661" s="4" t="s">
        <v>10</v>
      </c>
      <c r="G3661" s="4" t="s">
        <v>9</v>
      </c>
      <c r="H3661" s="4" t="s">
        <v>9</v>
      </c>
      <c r="I3661" s="4" t="s">
        <v>10</v>
      </c>
      <c r="J3661" s="4" t="s">
        <v>10</v>
      </c>
      <c r="K3661" s="4" t="s">
        <v>9</v>
      </c>
      <c r="L3661" s="4" t="s">
        <v>9</v>
      </c>
      <c r="M3661" s="4" t="s">
        <v>9</v>
      </c>
      <c r="N3661" s="4" t="s">
        <v>9</v>
      </c>
      <c r="O3661" s="4" t="s">
        <v>6</v>
      </c>
    </row>
    <row r="3662" spans="1:10">
      <c r="A3662" t="n">
        <v>28952</v>
      </c>
      <c r="B3662" s="14" t="n">
        <v>50</v>
      </c>
      <c r="C3662" s="7" t="n">
        <v>0</v>
      </c>
      <c r="D3662" s="7" t="n">
        <v>4430</v>
      </c>
      <c r="E3662" s="7" t="n">
        <v>1</v>
      </c>
      <c r="F3662" s="7" t="n">
        <v>0</v>
      </c>
      <c r="G3662" s="7" t="n">
        <v>0</v>
      </c>
      <c r="H3662" s="7" t="n">
        <v>0</v>
      </c>
      <c r="I3662" s="7" t="n">
        <v>0</v>
      </c>
      <c r="J3662" s="7" t="n">
        <v>65533</v>
      </c>
      <c r="K3662" s="7" t="n">
        <v>0</v>
      </c>
      <c r="L3662" s="7" t="n">
        <v>0</v>
      </c>
      <c r="M3662" s="7" t="n">
        <v>0</v>
      </c>
      <c r="N3662" s="7" t="n">
        <v>0</v>
      </c>
      <c r="O3662" s="7" t="s">
        <v>13</v>
      </c>
    </row>
    <row r="3663" spans="1:10">
      <c r="A3663" t="s">
        <v>4</v>
      </c>
      <c r="B3663" s="4" t="s">
        <v>5</v>
      </c>
      <c r="C3663" s="4" t="s">
        <v>14</v>
      </c>
      <c r="D3663" s="4" t="s">
        <v>10</v>
      </c>
      <c r="E3663" s="4" t="s">
        <v>20</v>
      </c>
      <c r="F3663" s="4" t="s">
        <v>10</v>
      </c>
      <c r="G3663" s="4" t="s">
        <v>9</v>
      </c>
      <c r="H3663" s="4" t="s">
        <v>9</v>
      </c>
      <c r="I3663" s="4" t="s">
        <v>10</v>
      </c>
      <c r="J3663" s="4" t="s">
        <v>10</v>
      </c>
      <c r="K3663" s="4" t="s">
        <v>9</v>
      </c>
      <c r="L3663" s="4" t="s">
        <v>9</v>
      </c>
      <c r="M3663" s="4" t="s">
        <v>9</v>
      </c>
      <c r="N3663" s="4" t="s">
        <v>9</v>
      </c>
      <c r="O3663" s="4" t="s">
        <v>6</v>
      </c>
    </row>
    <row r="3664" spans="1:10">
      <c r="A3664" t="n">
        <v>28991</v>
      </c>
      <c r="B3664" s="14" t="n">
        <v>50</v>
      </c>
      <c r="C3664" s="7" t="n">
        <v>0</v>
      </c>
      <c r="D3664" s="7" t="n">
        <v>4147</v>
      </c>
      <c r="E3664" s="7" t="n">
        <v>1</v>
      </c>
      <c r="F3664" s="7" t="n">
        <v>0</v>
      </c>
      <c r="G3664" s="7" t="n">
        <v>0</v>
      </c>
      <c r="H3664" s="7" t="n">
        <v>0</v>
      </c>
      <c r="I3664" s="7" t="n">
        <v>0</v>
      </c>
      <c r="J3664" s="7" t="n">
        <v>65533</v>
      </c>
      <c r="K3664" s="7" t="n">
        <v>0</v>
      </c>
      <c r="L3664" s="7" t="n">
        <v>0</v>
      </c>
      <c r="M3664" s="7" t="n">
        <v>0</v>
      </c>
      <c r="N3664" s="7" t="n">
        <v>0</v>
      </c>
      <c r="O3664" s="7" t="s">
        <v>13</v>
      </c>
    </row>
    <row r="3665" spans="1:19">
      <c r="A3665" t="s">
        <v>4</v>
      </c>
      <c r="B3665" s="4" t="s">
        <v>5</v>
      </c>
      <c r="C3665" s="4" t="s">
        <v>14</v>
      </c>
      <c r="D3665" s="4" t="s">
        <v>10</v>
      </c>
      <c r="E3665" s="4" t="s">
        <v>20</v>
      </c>
      <c r="F3665" s="4" t="s">
        <v>10</v>
      </c>
      <c r="G3665" s="4" t="s">
        <v>9</v>
      </c>
      <c r="H3665" s="4" t="s">
        <v>9</v>
      </c>
      <c r="I3665" s="4" t="s">
        <v>10</v>
      </c>
      <c r="J3665" s="4" t="s">
        <v>10</v>
      </c>
      <c r="K3665" s="4" t="s">
        <v>9</v>
      </c>
      <c r="L3665" s="4" t="s">
        <v>9</v>
      </c>
      <c r="M3665" s="4" t="s">
        <v>9</v>
      </c>
      <c r="N3665" s="4" t="s">
        <v>9</v>
      </c>
      <c r="O3665" s="4" t="s">
        <v>6</v>
      </c>
    </row>
    <row r="3666" spans="1:19">
      <c r="A3666" t="n">
        <v>29030</v>
      </c>
      <c r="B3666" s="14" t="n">
        <v>50</v>
      </c>
      <c r="C3666" s="7" t="n">
        <v>0</v>
      </c>
      <c r="D3666" s="7" t="n">
        <v>4423</v>
      </c>
      <c r="E3666" s="7" t="n">
        <v>1</v>
      </c>
      <c r="F3666" s="7" t="n">
        <v>100</v>
      </c>
      <c r="G3666" s="7" t="n">
        <v>0</v>
      </c>
      <c r="H3666" s="7" t="n">
        <v>0</v>
      </c>
      <c r="I3666" s="7" t="n">
        <v>0</v>
      </c>
      <c r="J3666" s="7" t="n">
        <v>65533</v>
      </c>
      <c r="K3666" s="7" t="n">
        <v>0</v>
      </c>
      <c r="L3666" s="7" t="n">
        <v>0</v>
      </c>
      <c r="M3666" s="7" t="n">
        <v>0</v>
      </c>
      <c r="N3666" s="7" t="n">
        <v>0</v>
      </c>
      <c r="O3666" s="7" t="s">
        <v>13</v>
      </c>
    </row>
    <row r="3667" spans="1:19">
      <c r="A3667" t="s">
        <v>4</v>
      </c>
      <c r="B3667" s="4" t="s">
        <v>5</v>
      </c>
      <c r="C3667" s="4" t="s">
        <v>14</v>
      </c>
      <c r="D3667" s="4" t="s">
        <v>9</v>
      </c>
      <c r="E3667" s="4" t="s">
        <v>9</v>
      </c>
      <c r="F3667" s="4" t="s">
        <v>9</v>
      </c>
    </row>
    <row r="3668" spans="1:19">
      <c r="A3668" t="n">
        <v>29069</v>
      </c>
      <c r="B3668" s="14" t="n">
        <v>50</v>
      </c>
      <c r="C3668" s="7" t="n">
        <v>255</v>
      </c>
      <c r="D3668" s="7" t="n">
        <v>1056964608</v>
      </c>
      <c r="E3668" s="7" t="n">
        <v>1065353216</v>
      </c>
      <c r="F3668" s="7" t="n">
        <v>1061997773</v>
      </c>
    </row>
    <row r="3669" spans="1:19">
      <c r="A3669" t="s">
        <v>4</v>
      </c>
      <c r="B3669" s="4" t="s">
        <v>5</v>
      </c>
      <c r="C3669" s="4" t="s">
        <v>10</v>
      </c>
    </row>
    <row r="3670" spans="1:19">
      <c r="A3670" t="n">
        <v>29083</v>
      </c>
      <c r="B3670" s="26" t="n">
        <v>16</v>
      </c>
      <c r="C3670" s="7" t="n">
        <v>300</v>
      </c>
    </row>
    <row r="3671" spans="1:19">
      <c r="A3671" t="s">
        <v>4</v>
      </c>
      <c r="B3671" s="4" t="s">
        <v>5</v>
      </c>
      <c r="C3671" s="4" t="s">
        <v>14</v>
      </c>
      <c r="D3671" s="4" t="s">
        <v>20</v>
      </c>
      <c r="E3671" s="4" t="s">
        <v>20</v>
      </c>
      <c r="F3671" s="4" t="s">
        <v>20</v>
      </c>
    </row>
    <row r="3672" spans="1:19">
      <c r="A3672" t="n">
        <v>29086</v>
      </c>
      <c r="B3672" s="32" t="n">
        <v>45</v>
      </c>
      <c r="C3672" s="7" t="n">
        <v>9</v>
      </c>
      <c r="D3672" s="7" t="n">
        <v>0.0500000007450581</v>
      </c>
      <c r="E3672" s="7" t="n">
        <v>0.200000002980232</v>
      </c>
      <c r="F3672" s="7" t="n">
        <v>0.5</v>
      </c>
    </row>
    <row r="3673" spans="1:19">
      <c r="A3673" t="s">
        <v>4</v>
      </c>
      <c r="B3673" s="4" t="s">
        <v>5</v>
      </c>
      <c r="C3673" s="4" t="s">
        <v>10</v>
      </c>
      <c r="D3673" s="4" t="s">
        <v>9</v>
      </c>
    </row>
    <row r="3674" spans="1:19">
      <c r="A3674" t="n">
        <v>29100</v>
      </c>
      <c r="B3674" s="57" t="n">
        <v>98</v>
      </c>
      <c r="C3674" s="7" t="n">
        <v>31</v>
      </c>
      <c r="D3674" s="7" t="n">
        <v>1048576000</v>
      </c>
    </row>
    <row r="3675" spans="1:19">
      <c r="A3675" t="s">
        <v>4</v>
      </c>
      <c r="B3675" s="4" t="s">
        <v>5</v>
      </c>
      <c r="C3675" s="4" t="s">
        <v>10</v>
      </c>
    </row>
    <row r="3676" spans="1:19">
      <c r="A3676" t="n">
        <v>29107</v>
      </c>
      <c r="B3676" s="26" t="n">
        <v>16</v>
      </c>
      <c r="C3676" s="7" t="n">
        <v>1500</v>
      </c>
    </row>
    <row r="3677" spans="1:19">
      <c r="A3677" t="s">
        <v>4</v>
      </c>
      <c r="B3677" s="4" t="s">
        <v>5</v>
      </c>
      <c r="C3677" s="4" t="s">
        <v>14</v>
      </c>
      <c r="D3677" s="4" t="s">
        <v>10</v>
      </c>
      <c r="E3677" s="4" t="s">
        <v>20</v>
      </c>
      <c r="F3677" s="4" t="s">
        <v>10</v>
      </c>
      <c r="G3677" s="4" t="s">
        <v>9</v>
      </c>
      <c r="H3677" s="4" t="s">
        <v>9</v>
      </c>
      <c r="I3677" s="4" t="s">
        <v>10</v>
      </c>
      <c r="J3677" s="4" t="s">
        <v>10</v>
      </c>
      <c r="K3677" s="4" t="s">
        <v>9</v>
      </c>
      <c r="L3677" s="4" t="s">
        <v>9</v>
      </c>
      <c r="M3677" s="4" t="s">
        <v>9</v>
      </c>
      <c r="N3677" s="4" t="s">
        <v>9</v>
      </c>
      <c r="O3677" s="4" t="s">
        <v>6</v>
      </c>
    </row>
    <row r="3678" spans="1:19">
      <c r="A3678" t="n">
        <v>29110</v>
      </c>
      <c r="B3678" s="14" t="n">
        <v>50</v>
      </c>
      <c r="C3678" s="7" t="n">
        <v>0</v>
      </c>
      <c r="D3678" s="7" t="n">
        <v>4437</v>
      </c>
      <c r="E3678" s="7" t="n">
        <v>1</v>
      </c>
      <c r="F3678" s="7" t="n">
        <v>100</v>
      </c>
      <c r="G3678" s="7" t="n">
        <v>0</v>
      </c>
      <c r="H3678" s="7" t="n">
        <v>0</v>
      </c>
      <c r="I3678" s="7" t="n">
        <v>0</v>
      </c>
      <c r="J3678" s="7" t="n">
        <v>65533</v>
      </c>
      <c r="K3678" s="7" t="n">
        <v>0</v>
      </c>
      <c r="L3678" s="7" t="n">
        <v>0</v>
      </c>
      <c r="M3678" s="7" t="n">
        <v>0</v>
      </c>
      <c r="N3678" s="7" t="n">
        <v>0</v>
      </c>
      <c r="O3678" s="7" t="s">
        <v>13</v>
      </c>
    </row>
    <row r="3679" spans="1:19">
      <c r="A3679" t="s">
        <v>4</v>
      </c>
      <c r="B3679" s="4" t="s">
        <v>5</v>
      </c>
      <c r="C3679" s="4" t="s">
        <v>14</v>
      </c>
      <c r="D3679" s="4" t="s">
        <v>10</v>
      </c>
      <c r="E3679" s="4" t="s">
        <v>20</v>
      </c>
      <c r="F3679" s="4" t="s">
        <v>10</v>
      </c>
      <c r="G3679" s="4" t="s">
        <v>9</v>
      </c>
      <c r="H3679" s="4" t="s">
        <v>9</v>
      </c>
      <c r="I3679" s="4" t="s">
        <v>10</v>
      </c>
      <c r="J3679" s="4" t="s">
        <v>10</v>
      </c>
      <c r="K3679" s="4" t="s">
        <v>9</v>
      </c>
      <c r="L3679" s="4" t="s">
        <v>9</v>
      </c>
      <c r="M3679" s="4" t="s">
        <v>9</v>
      </c>
      <c r="N3679" s="4" t="s">
        <v>9</v>
      </c>
      <c r="O3679" s="4" t="s">
        <v>6</v>
      </c>
    </row>
    <row r="3680" spans="1:19">
      <c r="A3680" t="n">
        <v>29149</v>
      </c>
      <c r="B3680" s="14" t="n">
        <v>50</v>
      </c>
      <c r="C3680" s="7" t="n">
        <v>0</v>
      </c>
      <c r="D3680" s="7" t="n">
        <v>4431</v>
      </c>
      <c r="E3680" s="7" t="n">
        <v>1</v>
      </c>
      <c r="F3680" s="7" t="n">
        <v>0</v>
      </c>
      <c r="G3680" s="7" t="n">
        <v>0</v>
      </c>
      <c r="H3680" s="7" t="n">
        <v>0</v>
      </c>
      <c r="I3680" s="7" t="n">
        <v>0</v>
      </c>
      <c r="J3680" s="7" t="n">
        <v>65533</v>
      </c>
      <c r="K3680" s="7" t="n">
        <v>0</v>
      </c>
      <c r="L3680" s="7" t="n">
        <v>0</v>
      </c>
      <c r="M3680" s="7" t="n">
        <v>0</v>
      </c>
      <c r="N3680" s="7" t="n">
        <v>0</v>
      </c>
      <c r="O3680" s="7" t="s">
        <v>13</v>
      </c>
    </row>
    <row r="3681" spans="1:15">
      <c r="A3681" t="s">
        <v>4</v>
      </c>
      <c r="B3681" s="4" t="s">
        <v>5</v>
      </c>
      <c r="C3681" s="4" t="s">
        <v>14</v>
      </c>
      <c r="D3681" s="4" t="s">
        <v>10</v>
      </c>
      <c r="E3681" s="4" t="s">
        <v>20</v>
      </c>
      <c r="F3681" s="4" t="s">
        <v>10</v>
      </c>
      <c r="G3681" s="4" t="s">
        <v>9</v>
      </c>
      <c r="H3681" s="4" t="s">
        <v>9</v>
      </c>
      <c r="I3681" s="4" t="s">
        <v>10</v>
      </c>
      <c r="J3681" s="4" t="s">
        <v>10</v>
      </c>
      <c r="K3681" s="4" t="s">
        <v>9</v>
      </c>
      <c r="L3681" s="4" t="s">
        <v>9</v>
      </c>
      <c r="M3681" s="4" t="s">
        <v>9</v>
      </c>
      <c r="N3681" s="4" t="s">
        <v>9</v>
      </c>
      <c r="O3681" s="4" t="s">
        <v>6</v>
      </c>
    </row>
    <row r="3682" spans="1:15">
      <c r="A3682" t="n">
        <v>29188</v>
      </c>
      <c r="B3682" s="14" t="n">
        <v>50</v>
      </c>
      <c r="C3682" s="7" t="n">
        <v>0</v>
      </c>
      <c r="D3682" s="7" t="n">
        <v>4333</v>
      </c>
      <c r="E3682" s="7" t="n">
        <v>1</v>
      </c>
      <c r="F3682" s="7" t="n">
        <v>0</v>
      </c>
      <c r="G3682" s="7" t="n">
        <v>0</v>
      </c>
      <c r="H3682" s="7" t="n">
        <v>0</v>
      </c>
      <c r="I3682" s="7" t="n">
        <v>0</v>
      </c>
      <c r="J3682" s="7" t="n">
        <v>65533</v>
      </c>
      <c r="K3682" s="7" t="n">
        <v>0</v>
      </c>
      <c r="L3682" s="7" t="n">
        <v>0</v>
      </c>
      <c r="M3682" s="7" t="n">
        <v>0</v>
      </c>
      <c r="N3682" s="7" t="n">
        <v>0</v>
      </c>
      <c r="O3682" s="7" t="s">
        <v>13</v>
      </c>
    </row>
    <row r="3683" spans="1:15">
      <c r="A3683" t="s">
        <v>4</v>
      </c>
      <c r="B3683" s="4" t="s">
        <v>5</v>
      </c>
      <c r="C3683" s="4" t="s">
        <v>10</v>
      </c>
    </row>
    <row r="3684" spans="1:15">
      <c r="A3684" t="n">
        <v>29227</v>
      </c>
      <c r="B3684" s="26" t="n">
        <v>16</v>
      </c>
      <c r="C3684" s="7" t="n">
        <v>300</v>
      </c>
    </row>
    <row r="3685" spans="1:15">
      <c r="A3685" t="s">
        <v>4</v>
      </c>
      <c r="B3685" s="4" t="s">
        <v>5</v>
      </c>
      <c r="C3685" s="4" t="s">
        <v>10</v>
      </c>
      <c r="D3685" s="4" t="s">
        <v>14</v>
      </c>
    </row>
    <row r="3686" spans="1:15">
      <c r="A3686" t="n">
        <v>29230</v>
      </c>
      <c r="B3686" s="53" t="n">
        <v>89</v>
      </c>
      <c r="C3686" s="7" t="n">
        <v>65533</v>
      </c>
      <c r="D3686" s="7" t="n">
        <v>0</v>
      </c>
    </row>
    <row r="3687" spans="1:15">
      <c r="A3687" t="s">
        <v>4</v>
      </c>
      <c r="B3687" s="4" t="s">
        <v>5</v>
      </c>
      <c r="C3687" s="4" t="s">
        <v>14</v>
      </c>
      <c r="D3687" s="4" t="s">
        <v>14</v>
      </c>
      <c r="E3687" s="4" t="s">
        <v>20</v>
      </c>
      <c r="F3687" s="4" t="s">
        <v>20</v>
      </c>
      <c r="G3687" s="4" t="s">
        <v>20</v>
      </c>
      <c r="H3687" s="4" t="s">
        <v>10</v>
      </c>
    </row>
    <row r="3688" spans="1:15">
      <c r="A3688" t="n">
        <v>29234</v>
      </c>
      <c r="B3688" s="32" t="n">
        <v>45</v>
      </c>
      <c r="C3688" s="7" t="n">
        <v>2</v>
      </c>
      <c r="D3688" s="7" t="n">
        <v>3</v>
      </c>
      <c r="E3688" s="7" t="n">
        <v>0.200000002980232</v>
      </c>
      <c r="F3688" s="7" t="n">
        <v>-2.69000005722046</v>
      </c>
      <c r="G3688" s="7" t="n">
        <v>-188.669998168945</v>
      </c>
      <c r="H3688" s="7" t="n">
        <v>0</v>
      </c>
    </row>
    <row r="3689" spans="1:15">
      <c r="A3689" t="s">
        <v>4</v>
      </c>
      <c r="B3689" s="4" t="s">
        <v>5</v>
      </c>
      <c r="C3689" s="4" t="s">
        <v>14</v>
      </c>
      <c r="D3689" s="4" t="s">
        <v>14</v>
      </c>
      <c r="E3689" s="4" t="s">
        <v>20</v>
      </c>
      <c r="F3689" s="4" t="s">
        <v>20</v>
      </c>
      <c r="G3689" s="4" t="s">
        <v>20</v>
      </c>
      <c r="H3689" s="4" t="s">
        <v>10</v>
      </c>
      <c r="I3689" s="4" t="s">
        <v>14</v>
      </c>
    </row>
    <row r="3690" spans="1:15">
      <c r="A3690" t="n">
        <v>29251</v>
      </c>
      <c r="B3690" s="32" t="n">
        <v>45</v>
      </c>
      <c r="C3690" s="7" t="n">
        <v>4</v>
      </c>
      <c r="D3690" s="7" t="n">
        <v>3</v>
      </c>
      <c r="E3690" s="7" t="n">
        <v>358.209991455078</v>
      </c>
      <c r="F3690" s="7" t="n">
        <v>52.2299995422363</v>
      </c>
      <c r="G3690" s="7" t="n">
        <v>-10</v>
      </c>
      <c r="H3690" s="7" t="n">
        <v>0</v>
      </c>
      <c r="I3690" s="7" t="n">
        <v>1</v>
      </c>
    </row>
    <row r="3691" spans="1:15">
      <c r="A3691" t="s">
        <v>4</v>
      </c>
      <c r="B3691" s="4" t="s">
        <v>5</v>
      </c>
      <c r="C3691" s="4" t="s">
        <v>14</v>
      </c>
      <c r="D3691" s="4" t="s">
        <v>14</v>
      </c>
      <c r="E3691" s="4" t="s">
        <v>20</v>
      </c>
      <c r="F3691" s="4" t="s">
        <v>10</v>
      </c>
    </row>
    <row r="3692" spans="1:15">
      <c r="A3692" t="n">
        <v>29269</v>
      </c>
      <c r="B3692" s="32" t="n">
        <v>45</v>
      </c>
      <c r="C3692" s="7" t="n">
        <v>5</v>
      </c>
      <c r="D3692" s="7" t="n">
        <v>3</v>
      </c>
      <c r="E3692" s="7" t="n">
        <v>4</v>
      </c>
      <c r="F3692" s="7" t="n">
        <v>0</v>
      </c>
    </row>
    <row r="3693" spans="1:15">
      <c r="A3693" t="s">
        <v>4</v>
      </c>
      <c r="B3693" s="4" t="s">
        <v>5</v>
      </c>
      <c r="C3693" s="4" t="s">
        <v>14</v>
      </c>
      <c r="D3693" s="4" t="s">
        <v>14</v>
      </c>
      <c r="E3693" s="4" t="s">
        <v>20</v>
      </c>
      <c r="F3693" s="4" t="s">
        <v>10</v>
      </c>
    </row>
    <row r="3694" spans="1:15">
      <c r="A3694" t="n">
        <v>29278</v>
      </c>
      <c r="B3694" s="32" t="n">
        <v>45</v>
      </c>
      <c r="C3694" s="7" t="n">
        <v>11</v>
      </c>
      <c r="D3694" s="7" t="n">
        <v>3</v>
      </c>
      <c r="E3694" s="7" t="n">
        <v>20.7999992370605</v>
      </c>
      <c r="F3694" s="7" t="n">
        <v>0</v>
      </c>
    </row>
    <row r="3695" spans="1:15">
      <c r="A3695" t="s">
        <v>4</v>
      </c>
      <c r="B3695" s="4" t="s">
        <v>5</v>
      </c>
      <c r="C3695" s="4" t="s">
        <v>14</v>
      </c>
      <c r="D3695" s="4" t="s">
        <v>14</v>
      </c>
      <c r="E3695" s="4" t="s">
        <v>20</v>
      </c>
      <c r="F3695" s="4" t="s">
        <v>20</v>
      </c>
      <c r="G3695" s="4" t="s">
        <v>20</v>
      </c>
      <c r="H3695" s="4" t="s">
        <v>10</v>
      </c>
    </row>
    <row r="3696" spans="1:15">
      <c r="A3696" t="n">
        <v>29287</v>
      </c>
      <c r="B3696" s="32" t="n">
        <v>45</v>
      </c>
      <c r="C3696" s="7" t="n">
        <v>2</v>
      </c>
      <c r="D3696" s="7" t="n">
        <v>3</v>
      </c>
      <c r="E3696" s="7" t="n">
        <v>0.200000002980232</v>
      </c>
      <c r="F3696" s="7" t="n">
        <v>-2.69000005722046</v>
      </c>
      <c r="G3696" s="7" t="n">
        <v>-188.669998168945</v>
      </c>
      <c r="H3696" s="7" t="n">
        <v>1500</v>
      </c>
    </row>
    <row r="3697" spans="1:15">
      <c r="A3697" t="s">
        <v>4</v>
      </c>
      <c r="B3697" s="4" t="s">
        <v>5</v>
      </c>
      <c r="C3697" s="4" t="s">
        <v>14</v>
      </c>
      <c r="D3697" s="4" t="s">
        <v>14</v>
      </c>
      <c r="E3697" s="4" t="s">
        <v>20</v>
      </c>
      <c r="F3697" s="4" t="s">
        <v>20</v>
      </c>
      <c r="G3697" s="4" t="s">
        <v>20</v>
      </c>
      <c r="H3697" s="4" t="s">
        <v>10</v>
      </c>
      <c r="I3697" s="4" t="s">
        <v>14</v>
      </c>
    </row>
    <row r="3698" spans="1:15">
      <c r="A3698" t="n">
        <v>29304</v>
      </c>
      <c r="B3698" s="32" t="n">
        <v>45</v>
      </c>
      <c r="C3698" s="7" t="n">
        <v>4</v>
      </c>
      <c r="D3698" s="7" t="n">
        <v>3</v>
      </c>
      <c r="E3698" s="7" t="n">
        <v>356.660003662109</v>
      </c>
      <c r="F3698" s="7" t="n">
        <v>24.6299991607666</v>
      </c>
      <c r="G3698" s="7" t="n">
        <v>-10</v>
      </c>
      <c r="H3698" s="7" t="n">
        <v>1500</v>
      </c>
      <c r="I3698" s="7" t="n">
        <v>1</v>
      </c>
    </row>
    <row r="3699" spans="1:15">
      <c r="A3699" t="s">
        <v>4</v>
      </c>
      <c r="B3699" s="4" t="s">
        <v>5</v>
      </c>
      <c r="C3699" s="4" t="s">
        <v>14</v>
      </c>
      <c r="D3699" s="4" t="s">
        <v>14</v>
      </c>
      <c r="E3699" s="4" t="s">
        <v>20</v>
      </c>
      <c r="F3699" s="4" t="s">
        <v>10</v>
      </c>
    </row>
    <row r="3700" spans="1:15">
      <c r="A3700" t="n">
        <v>29322</v>
      </c>
      <c r="B3700" s="32" t="n">
        <v>45</v>
      </c>
      <c r="C3700" s="7" t="n">
        <v>5</v>
      </c>
      <c r="D3700" s="7" t="n">
        <v>3</v>
      </c>
      <c r="E3700" s="7" t="n">
        <v>4.59999990463257</v>
      </c>
      <c r="F3700" s="7" t="n">
        <v>1500</v>
      </c>
    </row>
    <row r="3701" spans="1:15">
      <c r="A3701" t="s">
        <v>4</v>
      </c>
      <c r="B3701" s="4" t="s">
        <v>5</v>
      </c>
      <c r="C3701" s="4" t="s">
        <v>14</v>
      </c>
      <c r="D3701" s="4" t="s">
        <v>14</v>
      </c>
      <c r="E3701" s="4" t="s">
        <v>20</v>
      </c>
      <c r="F3701" s="4" t="s">
        <v>10</v>
      </c>
    </row>
    <row r="3702" spans="1:15">
      <c r="A3702" t="n">
        <v>29331</v>
      </c>
      <c r="B3702" s="32" t="n">
        <v>45</v>
      </c>
      <c r="C3702" s="7" t="n">
        <v>11</v>
      </c>
      <c r="D3702" s="7" t="n">
        <v>3</v>
      </c>
      <c r="E3702" s="7" t="n">
        <v>20.7999992370605</v>
      </c>
      <c r="F3702" s="7" t="n">
        <v>1500</v>
      </c>
    </row>
    <row r="3703" spans="1:15">
      <c r="A3703" t="s">
        <v>4</v>
      </c>
      <c r="B3703" s="4" t="s">
        <v>5</v>
      </c>
      <c r="C3703" s="4" t="s">
        <v>14</v>
      </c>
      <c r="D3703" s="4" t="s">
        <v>20</v>
      </c>
      <c r="E3703" s="4" t="s">
        <v>20</v>
      </c>
      <c r="F3703" s="4" t="s">
        <v>20</v>
      </c>
    </row>
    <row r="3704" spans="1:15">
      <c r="A3704" t="n">
        <v>29340</v>
      </c>
      <c r="B3704" s="32" t="n">
        <v>45</v>
      </c>
      <c r="C3704" s="7" t="n">
        <v>9</v>
      </c>
      <c r="D3704" s="7" t="n">
        <v>0.100000001490116</v>
      </c>
      <c r="E3704" s="7" t="n">
        <v>0.100000001490116</v>
      </c>
      <c r="F3704" s="7" t="n">
        <v>3</v>
      </c>
    </row>
    <row r="3705" spans="1:15">
      <c r="A3705" t="s">
        <v>4</v>
      </c>
      <c r="B3705" s="4" t="s">
        <v>5</v>
      </c>
      <c r="C3705" s="4" t="s">
        <v>14</v>
      </c>
      <c r="D3705" s="4" t="s">
        <v>9</v>
      </c>
      <c r="E3705" s="4" t="s">
        <v>9</v>
      </c>
      <c r="F3705" s="4" t="s">
        <v>9</v>
      </c>
    </row>
    <row r="3706" spans="1:15">
      <c r="A3706" t="n">
        <v>29354</v>
      </c>
      <c r="B3706" s="14" t="n">
        <v>50</v>
      </c>
      <c r="C3706" s="7" t="n">
        <v>255</v>
      </c>
      <c r="D3706" s="7" t="n">
        <v>1056964608</v>
      </c>
      <c r="E3706" s="7" t="n">
        <v>1065353216</v>
      </c>
      <c r="F3706" s="7" t="n">
        <v>1053609165</v>
      </c>
    </row>
    <row r="3707" spans="1:15">
      <c r="A3707" t="s">
        <v>4</v>
      </c>
      <c r="B3707" s="4" t="s">
        <v>5</v>
      </c>
      <c r="C3707" s="4" t="s">
        <v>6</v>
      </c>
      <c r="D3707" s="4" t="s">
        <v>10</v>
      </c>
    </row>
    <row r="3708" spans="1:15">
      <c r="A3708" t="n">
        <v>29368</v>
      </c>
      <c r="B3708" s="56" t="n">
        <v>29</v>
      </c>
      <c r="C3708" s="7" t="s">
        <v>13</v>
      </c>
      <c r="D3708" s="7" t="n">
        <v>65533</v>
      </c>
    </row>
    <row r="3709" spans="1:15">
      <c r="A3709" t="s">
        <v>4</v>
      </c>
      <c r="B3709" s="4" t="s">
        <v>5</v>
      </c>
      <c r="C3709" s="4" t="s">
        <v>14</v>
      </c>
      <c r="D3709" s="4" t="s">
        <v>10</v>
      </c>
      <c r="E3709" s="4" t="s">
        <v>10</v>
      </c>
      <c r="F3709" s="4" t="s">
        <v>14</v>
      </c>
    </row>
    <row r="3710" spans="1:15">
      <c r="A3710" t="n">
        <v>29372</v>
      </c>
      <c r="B3710" s="55" t="n">
        <v>25</v>
      </c>
      <c r="C3710" s="7" t="n">
        <v>1</v>
      </c>
      <c r="D3710" s="7" t="n">
        <v>65535</v>
      </c>
      <c r="E3710" s="7" t="n">
        <v>65535</v>
      </c>
      <c r="F3710" s="7" t="n">
        <v>0</v>
      </c>
    </row>
    <row r="3711" spans="1:15">
      <c r="A3711" t="s">
        <v>4</v>
      </c>
      <c r="B3711" s="4" t="s">
        <v>5</v>
      </c>
      <c r="C3711" s="4" t="s">
        <v>14</v>
      </c>
      <c r="D3711" s="4" t="s">
        <v>10</v>
      </c>
      <c r="E3711" s="4" t="s">
        <v>6</v>
      </c>
    </row>
    <row r="3712" spans="1:15">
      <c r="A3712" t="n">
        <v>29379</v>
      </c>
      <c r="B3712" s="47" t="n">
        <v>51</v>
      </c>
      <c r="C3712" s="7" t="n">
        <v>4</v>
      </c>
      <c r="D3712" s="7" t="n">
        <v>1000</v>
      </c>
      <c r="E3712" s="7" t="s">
        <v>177</v>
      </c>
    </row>
    <row r="3713" spans="1:9">
      <c r="A3713" t="s">
        <v>4</v>
      </c>
      <c r="B3713" s="4" t="s">
        <v>5</v>
      </c>
      <c r="C3713" s="4" t="s">
        <v>10</v>
      </c>
    </row>
    <row r="3714" spans="1:9">
      <c r="A3714" t="n">
        <v>29392</v>
      </c>
      <c r="B3714" s="26" t="n">
        <v>16</v>
      </c>
      <c r="C3714" s="7" t="n">
        <v>0</v>
      </c>
    </row>
    <row r="3715" spans="1:9">
      <c r="A3715" t="s">
        <v>4</v>
      </c>
      <c r="B3715" s="4" t="s">
        <v>5</v>
      </c>
      <c r="C3715" s="4" t="s">
        <v>10</v>
      </c>
      <c r="D3715" s="4" t="s">
        <v>14</v>
      </c>
      <c r="E3715" s="4" t="s">
        <v>9</v>
      </c>
      <c r="F3715" s="4" t="s">
        <v>117</v>
      </c>
      <c r="G3715" s="4" t="s">
        <v>14</v>
      </c>
      <c r="H3715" s="4" t="s">
        <v>14</v>
      </c>
      <c r="I3715" s="4" t="s">
        <v>14</v>
      </c>
    </row>
    <row r="3716" spans="1:9">
      <c r="A3716" t="n">
        <v>29395</v>
      </c>
      <c r="B3716" s="51" t="n">
        <v>26</v>
      </c>
      <c r="C3716" s="7" t="n">
        <v>1000</v>
      </c>
      <c r="D3716" s="7" t="n">
        <v>17</v>
      </c>
      <c r="E3716" s="7" t="n">
        <v>31421</v>
      </c>
      <c r="F3716" s="7" t="s">
        <v>349</v>
      </c>
      <c r="G3716" s="7" t="n">
        <v>8</v>
      </c>
      <c r="H3716" s="7" t="n">
        <v>2</v>
      </c>
      <c r="I3716" s="7" t="n">
        <v>0</v>
      </c>
    </row>
    <row r="3717" spans="1:9">
      <c r="A3717" t="s">
        <v>4</v>
      </c>
      <c r="B3717" s="4" t="s">
        <v>5</v>
      </c>
      <c r="C3717" s="4" t="s">
        <v>10</v>
      </c>
    </row>
    <row r="3718" spans="1:9">
      <c r="A3718" t="n">
        <v>29423</v>
      </c>
      <c r="B3718" s="26" t="n">
        <v>16</v>
      </c>
      <c r="C3718" s="7" t="n">
        <v>1500</v>
      </c>
    </row>
    <row r="3719" spans="1:9">
      <c r="A3719" t="s">
        <v>4</v>
      </c>
      <c r="B3719" s="4" t="s">
        <v>5</v>
      </c>
      <c r="C3719" s="4" t="s">
        <v>10</v>
      </c>
      <c r="D3719" s="4" t="s">
        <v>14</v>
      </c>
    </row>
    <row r="3720" spans="1:9">
      <c r="A3720" t="n">
        <v>29426</v>
      </c>
      <c r="B3720" s="53" t="n">
        <v>89</v>
      </c>
      <c r="C3720" s="7" t="n">
        <v>65533</v>
      </c>
      <c r="D3720" s="7" t="n">
        <v>0</v>
      </c>
    </row>
    <row r="3721" spans="1:9">
      <c r="A3721" t="s">
        <v>4</v>
      </c>
      <c r="B3721" s="4" t="s">
        <v>5</v>
      </c>
      <c r="C3721" s="4" t="s">
        <v>10</v>
      </c>
      <c r="D3721" s="4" t="s">
        <v>14</v>
      </c>
    </row>
    <row r="3722" spans="1:9">
      <c r="A3722" t="n">
        <v>29430</v>
      </c>
      <c r="B3722" s="53" t="n">
        <v>89</v>
      </c>
      <c r="C3722" s="7" t="n">
        <v>65533</v>
      </c>
      <c r="D3722" s="7" t="n">
        <v>1</v>
      </c>
    </row>
    <row r="3723" spans="1:9">
      <c r="A3723" t="s">
        <v>4</v>
      </c>
      <c r="B3723" s="4" t="s">
        <v>5</v>
      </c>
      <c r="C3723" s="4" t="s">
        <v>14</v>
      </c>
      <c r="D3723" s="4" t="s">
        <v>14</v>
      </c>
      <c r="E3723" s="4" t="s">
        <v>20</v>
      </c>
      <c r="F3723" s="4" t="s">
        <v>20</v>
      </c>
      <c r="G3723" s="4" t="s">
        <v>20</v>
      </c>
      <c r="H3723" s="4" t="s">
        <v>10</v>
      </c>
    </row>
    <row r="3724" spans="1:9">
      <c r="A3724" t="n">
        <v>29434</v>
      </c>
      <c r="B3724" s="32" t="n">
        <v>45</v>
      </c>
      <c r="C3724" s="7" t="n">
        <v>2</v>
      </c>
      <c r="D3724" s="7" t="n">
        <v>3</v>
      </c>
      <c r="E3724" s="7" t="n">
        <v>7.28999996185303</v>
      </c>
      <c r="F3724" s="7" t="n">
        <v>-3.33999991416931</v>
      </c>
      <c r="G3724" s="7" t="n">
        <v>-194.509994506836</v>
      </c>
      <c r="H3724" s="7" t="n">
        <v>0</v>
      </c>
    </row>
    <row r="3725" spans="1:9">
      <c r="A3725" t="s">
        <v>4</v>
      </c>
      <c r="B3725" s="4" t="s">
        <v>5</v>
      </c>
      <c r="C3725" s="4" t="s">
        <v>14</v>
      </c>
      <c r="D3725" s="4" t="s">
        <v>14</v>
      </c>
      <c r="E3725" s="4" t="s">
        <v>20</v>
      </c>
      <c r="F3725" s="4" t="s">
        <v>20</v>
      </c>
      <c r="G3725" s="4" t="s">
        <v>20</v>
      </c>
      <c r="H3725" s="4" t="s">
        <v>10</v>
      </c>
      <c r="I3725" s="4" t="s">
        <v>14</v>
      </c>
    </row>
    <row r="3726" spans="1:9">
      <c r="A3726" t="n">
        <v>29451</v>
      </c>
      <c r="B3726" s="32" t="n">
        <v>45</v>
      </c>
      <c r="C3726" s="7" t="n">
        <v>4</v>
      </c>
      <c r="D3726" s="7" t="n">
        <v>3</v>
      </c>
      <c r="E3726" s="7" t="n">
        <v>10.960000038147</v>
      </c>
      <c r="F3726" s="7" t="n">
        <v>120.019996643066</v>
      </c>
      <c r="G3726" s="7" t="n">
        <v>-10</v>
      </c>
      <c r="H3726" s="7" t="n">
        <v>0</v>
      </c>
      <c r="I3726" s="7" t="n">
        <v>1</v>
      </c>
    </row>
    <row r="3727" spans="1:9">
      <c r="A3727" t="s">
        <v>4</v>
      </c>
      <c r="B3727" s="4" t="s">
        <v>5</v>
      </c>
      <c r="C3727" s="4" t="s">
        <v>14</v>
      </c>
      <c r="D3727" s="4" t="s">
        <v>14</v>
      </c>
      <c r="E3727" s="4" t="s">
        <v>20</v>
      </c>
      <c r="F3727" s="4" t="s">
        <v>10</v>
      </c>
    </row>
    <row r="3728" spans="1:9">
      <c r="A3728" t="n">
        <v>29469</v>
      </c>
      <c r="B3728" s="32" t="n">
        <v>45</v>
      </c>
      <c r="C3728" s="7" t="n">
        <v>5</v>
      </c>
      <c r="D3728" s="7" t="n">
        <v>3</v>
      </c>
      <c r="E3728" s="7" t="n">
        <v>6.5</v>
      </c>
      <c r="F3728" s="7" t="n">
        <v>0</v>
      </c>
    </row>
    <row r="3729" spans="1:9">
      <c r="A3729" t="s">
        <v>4</v>
      </c>
      <c r="B3729" s="4" t="s">
        <v>5</v>
      </c>
      <c r="C3729" s="4" t="s">
        <v>14</v>
      </c>
      <c r="D3729" s="4" t="s">
        <v>14</v>
      </c>
      <c r="E3729" s="4" t="s">
        <v>20</v>
      </c>
      <c r="F3729" s="4" t="s">
        <v>10</v>
      </c>
    </row>
    <row r="3730" spans="1:9">
      <c r="A3730" t="n">
        <v>29478</v>
      </c>
      <c r="B3730" s="32" t="n">
        <v>45</v>
      </c>
      <c r="C3730" s="7" t="n">
        <v>11</v>
      </c>
      <c r="D3730" s="7" t="n">
        <v>3</v>
      </c>
      <c r="E3730" s="7" t="n">
        <v>20.7999992370605</v>
      </c>
      <c r="F3730" s="7" t="n">
        <v>0</v>
      </c>
    </row>
    <row r="3731" spans="1:9">
      <c r="A3731" t="s">
        <v>4</v>
      </c>
      <c r="B3731" s="4" t="s">
        <v>5</v>
      </c>
      <c r="C3731" s="4" t="s">
        <v>14</v>
      </c>
      <c r="D3731" s="4" t="s">
        <v>14</v>
      </c>
      <c r="E3731" s="4" t="s">
        <v>20</v>
      </c>
      <c r="F3731" s="4" t="s">
        <v>20</v>
      </c>
      <c r="G3731" s="4" t="s">
        <v>20</v>
      </c>
      <c r="H3731" s="4" t="s">
        <v>10</v>
      </c>
    </row>
    <row r="3732" spans="1:9">
      <c r="A3732" t="n">
        <v>29487</v>
      </c>
      <c r="B3732" s="32" t="n">
        <v>45</v>
      </c>
      <c r="C3732" s="7" t="n">
        <v>2</v>
      </c>
      <c r="D3732" s="7" t="n">
        <v>3</v>
      </c>
      <c r="E3732" s="7" t="n">
        <v>7.28999996185303</v>
      </c>
      <c r="F3732" s="7" t="n">
        <v>-3.33999991416931</v>
      </c>
      <c r="G3732" s="7" t="n">
        <v>-194.509994506836</v>
      </c>
      <c r="H3732" s="7" t="n">
        <v>4000</v>
      </c>
    </row>
    <row r="3733" spans="1:9">
      <c r="A3733" t="s">
        <v>4</v>
      </c>
      <c r="B3733" s="4" t="s">
        <v>5</v>
      </c>
      <c r="C3733" s="4" t="s">
        <v>14</v>
      </c>
      <c r="D3733" s="4" t="s">
        <v>14</v>
      </c>
      <c r="E3733" s="4" t="s">
        <v>20</v>
      </c>
      <c r="F3733" s="4" t="s">
        <v>20</v>
      </c>
      <c r="G3733" s="4" t="s">
        <v>20</v>
      </c>
      <c r="H3733" s="4" t="s">
        <v>10</v>
      </c>
      <c r="I3733" s="4" t="s">
        <v>14</v>
      </c>
    </row>
    <row r="3734" spans="1:9">
      <c r="A3734" t="n">
        <v>29504</v>
      </c>
      <c r="B3734" s="32" t="n">
        <v>45</v>
      </c>
      <c r="C3734" s="7" t="n">
        <v>4</v>
      </c>
      <c r="D3734" s="7" t="n">
        <v>3</v>
      </c>
      <c r="E3734" s="7" t="n">
        <v>359.140014648438</v>
      </c>
      <c r="F3734" s="7" t="n">
        <v>119.449996948242</v>
      </c>
      <c r="G3734" s="7" t="n">
        <v>-10</v>
      </c>
      <c r="H3734" s="7" t="n">
        <v>4000</v>
      </c>
      <c r="I3734" s="7" t="n">
        <v>1</v>
      </c>
    </row>
    <row r="3735" spans="1:9">
      <c r="A3735" t="s">
        <v>4</v>
      </c>
      <c r="B3735" s="4" t="s">
        <v>5</v>
      </c>
      <c r="C3735" s="4" t="s">
        <v>14</v>
      </c>
      <c r="D3735" s="4" t="s">
        <v>14</v>
      </c>
      <c r="E3735" s="4" t="s">
        <v>20</v>
      </c>
      <c r="F3735" s="4" t="s">
        <v>10</v>
      </c>
    </row>
    <row r="3736" spans="1:9">
      <c r="A3736" t="n">
        <v>29522</v>
      </c>
      <c r="B3736" s="32" t="n">
        <v>45</v>
      </c>
      <c r="C3736" s="7" t="n">
        <v>5</v>
      </c>
      <c r="D3736" s="7" t="n">
        <v>3</v>
      </c>
      <c r="E3736" s="7" t="n">
        <v>6.5</v>
      </c>
      <c r="F3736" s="7" t="n">
        <v>4000</v>
      </c>
    </row>
    <row r="3737" spans="1:9">
      <c r="A3737" t="s">
        <v>4</v>
      </c>
      <c r="B3737" s="4" t="s">
        <v>5</v>
      </c>
      <c r="C3737" s="4" t="s">
        <v>14</v>
      </c>
      <c r="D3737" s="4" t="s">
        <v>14</v>
      </c>
      <c r="E3737" s="4" t="s">
        <v>20</v>
      </c>
      <c r="F3737" s="4" t="s">
        <v>10</v>
      </c>
    </row>
    <row r="3738" spans="1:9">
      <c r="A3738" t="n">
        <v>29531</v>
      </c>
      <c r="B3738" s="32" t="n">
        <v>45</v>
      </c>
      <c r="C3738" s="7" t="n">
        <v>11</v>
      </c>
      <c r="D3738" s="7" t="n">
        <v>3</v>
      </c>
      <c r="E3738" s="7" t="n">
        <v>20.7999992370605</v>
      </c>
      <c r="F3738" s="7" t="n">
        <v>4000</v>
      </c>
    </row>
    <row r="3739" spans="1:9">
      <c r="A3739" t="s">
        <v>4</v>
      </c>
      <c r="B3739" s="4" t="s">
        <v>5</v>
      </c>
      <c r="C3739" s="4" t="s">
        <v>14</v>
      </c>
      <c r="D3739" s="4" t="s">
        <v>10</v>
      </c>
      <c r="E3739" s="4" t="s">
        <v>10</v>
      </c>
    </row>
    <row r="3740" spans="1:9">
      <c r="A3740" t="n">
        <v>29540</v>
      </c>
      <c r="B3740" s="10" t="n">
        <v>39</v>
      </c>
      <c r="C3740" s="7" t="n">
        <v>16</v>
      </c>
      <c r="D3740" s="7" t="n">
        <v>65533</v>
      </c>
      <c r="E3740" s="7" t="n">
        <v>208</v>
      </c>
    </row>
    <row r="3741" spans="1:9">
      <c r="A3741" t="s">
        <v>4</v>
      </c>
      <c r="B3741" s="4" t="s">
        <v>5</v>
      </c>
      <c r="C3741" s="4" t="s">
        <v>14</v>
      </c>
      <c r="D3741" s="4" t="s">
        <v>20</v>
      </c>
      <c r="E3741" s="4" t="s">
        <v>20</v>
      </c>
      <c r="F3741" s="4" t="s">
        <v>20</v>
      </c>
    </row>
    <row r="3742" spans="1:9">
      <c r="A3742" t="n">
        <v>29546</v>
      </c>
      <c r="B3742" s="32" t="n">
        <v>45</v>
      </c>
      <c r="C3742" s="7" t="n">
        <v>9</v>
      </c>
      <c r="D3742" s="7" t="n">
        <v>0.300000011920929</v>
      </c>
      <c r="E3742" s="7" t="n">
        <v>0.300000011920929</v>
      </c>
      <c r="F3742" s="7" t="n">
        <v>0.5</v>
      </c>
    </row>
    <row r="3743" spans="1:9">
      <c r="A3743" t="s">
        <v>4</v>
      </c>
      <c r="B3743" s="4" t="s">
        <v>5</v>
      </c>
      <c r="C3743" s="4" t="s">
        <v>14</v>
      </c>
      <c r="D3743" s="4" t="s">
        <v>9</v>
      </c>
      <c r="E3743" s="4" t="s">
        <v>9</v>
      </c>
      <c r="F3743" s="4" t="s">
        <v>9</v>
      </c>
    </row>
    <row r="3744" spans="1:9">
      <c r="A3744" t="n">
        <v>29560</v>
      </c>
      <c r="B3744" s="14" t="n">
        <v>50</v>
      </c>
      <c r="C3744" s="7" t="n">
        <v>255</v>
      </c>
      <c r="D3744" s="7" t="n">
        <v>1056964608</v>
      </c>
      <c r="E3744" s="7" t="n">
        <v>1065353216</v>
      </c>
      <c r="F3744" s="7" t="n">
        <v>1050253722</v>
      </c>
    </row>
    <row r="3745" spans="1:9">
      <c r="A3745" t="s">
        <v>4</v>
      </c>
      <c r="B3745" s="4" t="s">
        <v>5</v>
      </c>
      <c r="C3745" s="4" t="s">
        <v>14</v>
      </c>
      <c r="D3745" s="4" t="s">
        <v>10</v>
      </c>
      <c r="E3745" s="4" t="s">
        <v>20</v>
      </c>
      <c r="F3745" s="4" t="s">
        <v>10</v>
      </c>
      <c r="G3745" s="4" t="s">
        <v>9</v>
      </c>
      <c r="H3745" s="4" t="s">
        <v>9</v>
      </c>
      <c r="I3745" s="4" t="s">
        <v>10</v>
      </c>
      <c r="J3745" s="4" t="s">
        <v>10</v>
      </c>
      <c r="K3745" s="4" t="s">
        <v>9</v>
      </c>
      <c r="L3745" s="4" t="s">
        <v>9</v>
      </c>
      <c r="M3745" s="4" t="s">
        <v>9</v>
      </c>
      <c r="N3745" s="4" t="s">
        <v>9</v>
      </c>
      <c r="O3745" s="4" t="s">
        <v>6</v>
      </c>
    </row>
    <row r="3746" spans="1:9">
      <c r="A3746" t="n">
        <v>29574</v>
      </c>
      <c r="B3746" s="14" t="n">
        <v>50</v>
      </c>
      <c r="C3746" s="7" t="n">
        <v>0</v>
      </c>
      <c r="D3746" s="7" t="n">
        <v>4344</v>
      </c>
      <c r="E3746" s="7" t="n">
        <v>1</v>
      </c>
      <c r="F3746" s="7" t="n">
        <v>0</v>
      </c>
      <c r="G3746" s="7" t="n">
        <v>0</v>
      </c>
      <c r="H3746" s="7" t="n">
        <v>-1056964608</v>
      </c>
      <c r="I3746" s="7" t="n">
        <v>0</v>
      </c>
      <c r="J3746" s="7" t="n">
        <v>65533</v>
      </c>
      <c r="K3746" s="7" t="n">
        <v>0</v>
      </c>
      <c r="L3746" s="7" t="n">
        <v>0</v>
      </c>
      <c r="M3746" s="7" t="n">
        <v>0</v>
      </c>
      <c r="N3746" s="7" t="n">
        <v>0</v>
      </c>
      <c r="O3746" s="7" t="s">
        <v>13</v>
      </c>
    </row>
    <row r="3747" spans="1:9">
      <c r="A3747" t="s">
        <v>4</v>
      </c>
      <c r="B3747" s="4" t="s">
        <v>5</v>
      </c>
      <c r="C3747" s="4" t="s">
        <v>10</v>
      </c>
      <c r="D3747" s="4" t="s">
        <v>14</v>
      </c>
      <c r="E3747" s="4" t="s">
        <v>6</v>
      </c>
      <c r="F3747" s="4" t="s">
        <v>20</v>
      </c>
      <c r="G3747" s="4" t="s">
        <v>20</v>
      </c>
      <c r="H3747" s="4" t="s">
        <v>20</v>
      </c>
    </row>
    <row r="3748" spans="1:9">
      <c r="A3748" t="n">
        <v>29613</v>
      </c>
      <c r="B3748" s="61" t="n">
        <v>48</v>
      </c>
      <c r="C3748" s="7" t="n">
        <v>1000</v>
      </c>
      <c r="D3748" s="7" t="n">
        <v>0</v>
      </c>
      <c r="E3748" s="7" t="s">
        <v>275</v>
      </c>
      <c r="F3748" s="7" t="n">
        <v>-1</v>
      </c>
      <c r="G3748" s="7" t="n">
        <v>1</v>
      </c>
      <c r="H3748" s="7" t="n">
        <v>0</v>
      </c>
    </row>
    <row r="3749" spans="1:9">
      <c r="A3749" t="s">
        <v>4</v>
      </c>
      <c r="B3749" s="4" t="s">
        <v>5</v>
      </c>
      <c r="C3749" s="4" t="s">
        <v>10</v>
      </c>
      <c r="D3749" s="4" t="s">
        <v>10</v>
      </c>
      <c r="E3749" s="4" t="s">
        <v>20</v>
      </c>
      <c r="F3749" s="4" t="s">
        <v>20</v>
      </c>
      <c r="G3749" s="4" t="s">
        <v>20</v>
      </c>
      <c r="H3749" s="4" t="s">
        <v>20</v>
      </c>
      <c r="I3749" s="4" t="s">
        <v>14</v>
      </c>
      <c r="J3749" s="4" t="s">
        <v>10</v>
      </c>
    </row>
    <row r="3750" spans="1:9">
      <c r="A3750" t="n">
        <v>29639</v>
      </c>
      <c r="B3750" s="49" t="n">
        <v>55</v>
      </c>
      <c r="C3750" s="7" t="n">
        <v>1000</v>
      </c>
      <c r="D3750" s="7" t="n">
        <v>65533</v>
      </c>
      <c r="E3750" s="7" t="n">
        <v>9.98999977111816</v>
      </c>
      <c r="F3750" s="7" t="n">
        <v>-3.16000008583069</v>
      </c>
      <c r="G3750" s="7" t="n">
        <v>-196.309997558594</v>
      </c>
      <c r="H3750" s="7" t="n">
        <v>30</v>
      </c>
      <c r="I3750" s="7" t="n">
        <v>0</v>
      </c>
      <c r="J3750" s="7" t="n">
        <v>1</v>
      </c>
    </row>
    <row r="3751" spans="1:9">
      <c r="A3751" t="s">
        <v>4</v>
      </c>
      <c r="B3751" s="4" t="s">
        <v>5</v>
      </c>
      <c r="C3751" s="4" t="s">
        <v>10</v>
      </c>
      <c r="D3751" s="4" t="s">
        <v>14</v>
      </c>
    </row>
    <row r="3752" spans="1:9">
      <c r="A3752" t="n">
        <v>29663</v>
      </c>
      <c r="B3752" s="58" t="n">
        <v>56</v>
      </c>
      <c r="C3752" s="7" t="n">
        <v>1000</v>
      </c>
      <c r="D3752" s="7" t="n">
        <v>0</v>
      </c>
    </row>
    <row r="3753" spans="1:9">
      <c r="A3753" t="s">
        <v>4</v>
      </c>
      <c r="B3753" s="4" t="s">
        <v>5</v>
      </c>
      <c r="C3753" s="4" t="s">
        <v>14</v>
      </c>
      <c r="D3753" s="4" t="s">
        <v>20</v>
      </c>
      <c r="E3753" s="4" t="s">
        <v>20</v>
      </c>
      <c r="F3753" s="4" t="s">
        <v>20</v>
      </c>
    </row>
    <row r="3754" spans="1:9">
      <c r="A3754" t="n">
        <v>29667</v>
      </c>
      <c r="B3754" s="32" t="n">
        <v>45</v>
      </c>
      <c r="C3754" s="7" t="n">
        <v>9</v>
      </c>
      <c r="D3754" s="7" t="n">
        <v>0.200000002980232</v>
      </c>
      <c r="E3754" s="7" t="n">
        <v>0.200000002980232</v>
      </c>
      <c r="F3754" s="7" t="n">
        <v>0.300000011920929</v>
      </c>
    </row>
    <row r="3755" spans="1:9">
      <c r="A3755" t="s">
        <v>4</v>
      </c>
      <c r="B3755" s="4" t="s">
        <v>5</v>
      </c>
      <c r="C3755" s="4" t="s">
        <v>14</v>
      </c>
      <c r="D3755" s="4" t="s">
        <v>9</v>
      </c>
      <c r="E3755" s="4" t="s">
        <v>9</v>
      </c>
      <c r="F3755" s="4" t="s">
        <v>9</v>
      </c>
    </row>
    <row r="3756" spans="1:9">
      <c r="A3756" t="n">
        <v>29681</v>
      </c>
      <c r="B3756" s="14" t="n">
        <v>50</v>
      </c>
      <c r="C3756" s="7" t="n">
        <v>255</v>
      </c>
      <c r="D3756" s="7" t="n">
        <v>1050253722</v>
      </c>
      <c r="E3756" s="7" t="n">
        <v>1065353216</v>
      </c>
      <c r="F3756" s="7" t="n">
        <v>1045220557</v>
      </c>
    </row>
    <row r="3757" spans="1:9">
      <c r="A3757" t="s">
        <v>4</v>
      </c>
      <c r="B3757" s="4" t="s">
        <v>5</v>
      </c>
      <c r="C3757" s="4" t="s">
        <v>14</v>
      </c>
      <c r="D3757" s="4" t="s">
        <v>10</v>
      </c>
      <c r="E3757" s="4" t="s">
        <v>20</v>
      </c>
      <c r="F3757" s="4" t="s">
        <v>10</v>
      </c>
      <c r="G3757" s="4" t="s">
        <v>9</v>
      </c>
      <c r="H3757" s="4" t="s">
        <v>9</v>
      </c>
      <c r="I3757" s="4" t="s">
        <v>10</v>
      </c>
      <c r="J3757" s="4" t="s">
        <v>10</v>
      </c>
      <c r="K3757" s="4" t="s">
        <v>9</v>
      </c>
      <c r="L3757" s="4" t="s">
        <v>9</v>
      </c>
      <c r="M3757" s="4" t="s">
        <v>9</v>
      </c>
      <c r="N3757" s="4" t="s">
        <v>9</v>
      </c>
      <c r="O3757" s="4" t="s">
        <v>6</v>
      </c>
    </row>
    <row r="3758" spans="1:9">
      <c r="A3758" t="n">
        <v>29695</v>
      </c>
      <c r="B3758" s="14" t="n">
        <v>50</v>
      </c>
      <c r="C3758" s="7" t="n">
        <v>0</v>
      </c>
      <c r="D3758" s="7" t="n">
        <v>4423</v>
      </c>
      <c r="E3758" s="7" t="n">
        <v>1</v>
      </c>
      <c r="F3758" s="7" t="n">
        <v>0</v>
      </c>
      <c r="G3758" s="7" t="n">
        <v>0</v>
      </c>
      <c r="H3758" s="7" t="n">
        <v>-1073741824</v>
      </c>
      <c r="I3758" s="7" t="n">
        <v>0</v>
      </c>
      <c r="J3758" s="7" t="n">
        <v>65533</v>
      </c>
      <c r="K3758" s="7" t="n">
        <v>0</v>
      </c>
      <c r="L3758" s="7" t="n">
        <v>0</v>
      </c>
      <c r="M3758" s="7" t="n">
        <v>0</v>
      </c>
      <c r="N3758" s="7" t="n">
        <v>0</v>
      </c>
      <c r="O3758" s="7" t="s">
        <v>13</v>
      </c>
    </row>
    <row r="3759" spans="1:9">
      <c r="A3759" t="s">
        <v>4</v>
      </c>
      <c r="B3759" s="4" t="s">
        <v>5</v>
      </c>
      <c r="C3759" s="4" t="s">
        <v>14</v>
      </c>
      <c r="D3759" s="4" t="s">
        <v>10</v>
      </c>
      <c r="E3759" s="4" t="s">
        <v>20</v>
      </c>
      <c r="F3759" s="4" t="s">
        <v>10</v>
      </c>
      <c r="G3759" s="4" t="s">
        <v>9</v>
      </c>
      <c r="H3759" s="4" t="s">
        <v>9</v>
      </c>
      <c r="I3759" s="4" t="s">
        <v>10</v>
      </c>
      <c r="J3759" s="4" t="s">
        <v>10</v>
      </c>
      <c r="K3759" s="4" t="s">
        <v>9</v>
      </c>
      <c r="L3759" s="4" t="s">
        <v>9</v>
      </c>
      <c r="M3759" s="4" t="s">
        <v>9</v>
      </c>
      <c r="N3759" s="4" t="s">
        <v>9</v>
      </c>
      <c r="O3759" s="4" t="s">
        <v>6</v>
      </c>
    </row>
    <row r="3760" spans="1:9">
      <c r="A3760" t="n">
        <v>29734</v>
      </c>
      <c r="B3760" s="14" t="n">
        <v>50</v>
      </c>
      <c r="C3760" s="7" t="n">
        <v>0</v>
      </c>
      <c r="D3760" s="7" t="n">
        <v>4196</v>
      </c>
      <c r="E3760" s="7" t="n">
        <v>1</v>
      </c>
      <c r="F3760" s="7" t="n">
        <v>0</v>
      </c>
      <c r="G3760" s="7" t="n">
        <v>0</v>
      </c>
      <c r="H3760" s="7" t="n">
        <v>0</v>
      </c>
      <c r="I3760" s="7" t="n">
        <v>0</v>
      </c>
      <c r="J3760" s="7" t="n">
        <v>65533</v>
      </c>
      <c r="K3760" s="7" t="n">
        <v>0</v>
      </c>
      <c r="L3760" s="7" t="n">
        <v>0</v>
      </c>
      <c r="M3760" s="7" t="n">
        <v>0</v>
      </c>
      <c r="N3760" s="7" t="n">
        <v>0</v>
      </c>
      <c r="O3760" s="7" t="s">
        <v>13</v>
      </c>
    </row>
    <row r="3761" spans="1:15">
      <c r="A3761" t="s">
        <v>4</v>
      </c>
      <c r="B3761" s="4" t="s">
        <v>5</v>
      </c>
      <c r="C3761" s="4" t="s">
        <v>10</v>
      </c>
      <c r="D3761" s="4" t="s">
        <v>14</v>
      </c>
      <c r="E3761" s="4" t="s">
        <v>6</v>
      </c>
      <c r="F3761" s="4" t="s">
        <v>20</v>
      </c>
      <c r="G3761" s="4" t="s">
        <v>20</v>
      </c>
      <c r="H3761" s="4" t="s">
        <v>20</v>
      </c>
    </row>
    <row r="3762" spans="1:15">
      <c r="A3762" t="n">
        <v>29773</v>
      </c>
      <c r="B3762" s="61" t="n">
        <v>48</v>
      </c>
      <c r="C3762" s="7" t="n">
        <v>1000</v>
      </c>
      <c r="D3762" s="7" t="n">
        <v>0</v>
      </c>
      <c r="E3762" s="7" t="s">
        <v>276</v>
      </c>
      <c r="F3762" s="7" t="n">
        <v>-1</v>
      </c>
      <c r="G3762" s="7" t="n">
        <v>1</v>
      </c>
      <c r="H3762" s="7" t="n">
        <v>0</v>
      </c>
    </row>
    <row r="3763" spans="1:15">
      <c r="A3763" t="s">
        <v>4</v>
      </c>
      <c r="B3763" s="4" t="s">
        <v>5</v>
      </c>
      <c r="C3763" s="4" t="s">
        <v>14</v>
      </c>
      <c r="D3763" s="4" t="s">
        <v>10</v>
      </c>
      <c r="E3763" s="4" t="s">
        <v>6</v>
      </c>
    </row>
    <row r="3764" spans="1:15">
      <c r="A3764" t="n">
        <v>29799</v>
      </c>
      <c r="B3764" s="47" t="n">
        <v>51</v>
      </c>
      <c r="C3764" s="7" t="n">
        <v>4</v>
      </c>
      <c r="D3764" s="7" t="n">
        <v>1000</v>
      </c>
      <c r="E3764" s="7" t="s">
        <v>206</v>
      </c>
    </row>
    <row r="3765" spans="1:15">
      <c r="A3765" t="s">
        <v>4</v>
      </c>
      <c r="B3765" s="4" t="s">
        <v>5</v>
      </c>
      <c r="C3765" s="4" t="s">
        <v>10</v>
      </c>
    </row>
    <row r="3766" spans="1:15">
      <c r="A3766" t="n">
        <v>29813</v>
      </c>
      <c r="B3766" s="26" t="n">
        <v>16</v>
      </c>
      <c r="C3766" s="7" t="n">
        <v>0</v>
      </c>
    </row>
    <row r="3767" spans="1:15">
      <c r="A3767" t="s">
        <v>4</v>
      </c>
      <c r="B3767" s="4" t="s">
        <v>5</v>
      </c>
      <c r="C3767" s="4" t="s">
        <v>10</v>
      </c>
      <c r="D3767" s="4" t="s">
        <v>14</v>
      </c>
      <c r="E3767" s="4" t="s">
        <v>9</v>
      </c>
      <c r="F3767" s="4" t="s">
        <v>117</v>
      </c>
      <c r="G3767" s="4" t="s">
        <v>14</v>
      </c>
      <c r="H3767" s="4" t="s">
        <v>14</v>
      </c>
      <c r="I3767" s="4" t="s">
        <v>14</v>
      </c>
    </row>
    <row r="3768" spans="1:15">
      <c r="A3768" t="n">
        <v>29816</v>
      </c>
      <c r="B3768" s="51" t="n">
        <v>26</v>
      </c>
      <c r="C3768" s="7" t="n">
        <v>1000</v>
      </c>
      <c r="D3768" s="7" t="n">
        <v>17</v>
      </c>
      <c r="E3768" s="7" t="n">
        <v>31422</v>
      </c>
      <c r="F3768" s="7" t="s">
        <v>350</v>
      </c>
      <c r="G3768" s="7" t="n">
        <v>8</v>
      </c>
      <c r="H3768" s="7" t="n">
        <v>2</v>
      </c>
      <c r="I3768" s="7" t="n">
        <v>0</v>
      </c>
    </row>
    <row r="3769" spans="1:15">
      <c r="A3769" t="s">
        <v>4</v>
      </c>
      <c r="B3769" s="4" t="s">
        <v>5</v>
      </c>
      <c r="C3769" s="4" t="s">
        <v>10</v>
      </c>
    </row>
    <row r="3770" spans="1:15">
      <c r="A3770" t="n">
        <v>29845</v>
      </c>
      <c r="B3770" s="26" t="n">
        <v>16</v>
      </c>
      <c r="C3770" s="7" t="n">
        <v>1000</v>
      </c>
    </row>
    <row r="3771" spans="1:15">
      <c r="A3771" t="s">
        <v>4</v>
      </c>
      <c r="B3771" s="4" t="s">
        <v>5</v>
      </c>
      <c r="C3771" s="4" t="s">
        <v>10</v>
      </c>
      <c r="D3771" s="4" t="s">
        <v>14</v>
      </c>
    </row>
    <row r="3772" spans="1:15">
      <c r="A3772" t="n">
        <v>29848</v>
      </c>
      <c r="B3772" s="53" t="n">
        <v>89</v>
      </c>
      <c r="C3772" s="7" t="n">
        <v>65533</v>
      </c>
      <c r="D3772" s="7" t="n">
        <v>0</v>
      </c>
    </row>
    <row r="3773" spans="1:15">
      <c r="A3773" t="s">
        <v>4</v>
      </c>
      <c r="B3773" s="4" t="s">
        <v>5</v>
      </c>
      <c r="C3773" s="4" t="s">
        <v>10</v>
      </c>
      <c r="D3773" s="4" t="s">
        <v>14</v>
      </c>
      <c r="E3773" s="4" t="s">
        <v>6</v>
      </c>
      <c r="F3773" s="4" t="s">
        <v>20</v>
      </c>
      <c r="G3773" s="4" t="s">
        <v>20</v>
      </c>
      <c r="H3773" s="4" t="s">
        <v>20</v>
      </c>
    </row>
    <row r="3774" spans="1:15">
      <c r="A3774" t="n">
        <v>29852</v>
      </c>
      <c r="B3774" s="61" t="n">
        <v>48</v>
      </c>
      <c r="C3774" s="7" t="n">
        <v>1000</v>
      </c>
      <c r="D3774" s="7" t="n">
        <v>0</v>
      </c>
      <c r="E3774" s="7" t="s">
        <v>270</v>
      </c>
      <c r="F3774" s="7" t="n">
        <v>1</v>
      </c>
      <c r="G3774" s="7" t="n">
        <v>1</v>
      </c>
      <c r="H3774" s="7" t="n">
        <v>0</v>
      </c>
    </row>
    <row r="3775" spans="1:15">
      <c r="A3775" t="s">
        <v>4</v>
      </c>
      <c r="B3775" s="4" t="s">
        <v>5</v>
      </c>
      <c r="C3775" s="4" t="s">
        <v>14</v>
      </c>
      <c r="D3775" s="4" t="s">
        <v>10</v>
      </c>
    </row>
    <row r="3776" spans="1:15">
      <c r="A3776" t="n">
        <v>29878</v>
      </c>
      <c r="B3776" s="32" t="n">
        <v>45</v>
      </c>
      <c r="C3776" s="7" t="n">
        <v>7</v>
      </c>
      <c r="D3776" s="7" t="n">
        <v>255</v>
      </c>
    </row>
    <row r="3777" spans="1:9">
      <c r="A3777" t="s">
        <v>4</v>
      </c>
      <c r="B3777" s="4" t="s">
        <v>5</v>
      </c>
      <c r="C3777" s="4" t="s">
        <v>14</v>
      </c>
      <c r="D3777" s="41" t="s">
        <v>92</v>
      </c>
      <c r="E3777" s="4" t="s">
        <v>5</v>
      </c>
      <c r="F3777" s="4" t="s">
        <v>14</v>
      </c>
      <c r="G3777" s="4" t="s">
        <v>10</v>
      </c>
      <c r="H3777" s="41" t="s">
        <v>93</v>
      </c>
      <c r="I3777" s="4" t="s">
        <v>14</v>
      </c>
      <c r="J3777" s="4" t="s">
        <v>21</v>
      </c>
    </row>
    <row r="3778" spans="1:9">
      <c r="A3778" t="n">
        <v>29882</v>
      </c>
      <c r="B3778" s="11" t="n">
        <v>5</v>
      </c>
      <c r="C3778" s="7" t="n">
        <v>28</v>
      </c>
      <c r="D3778" s="41" t="s">
        <v>3</v>
      </c>
      <c r="E3778" s="31" t="n">
        <v>64</v>
      </c>
      <c r="F3778" s="7" t="n">
        <v>5</v>
      </c>
      <c r="G3778" s="7" t="n">
        <v>4</v>
      </c>
      <c r="H3778" s="41" t="s">
        <v>3</v>
      </c>
      <c r="I3778" s="7" t="n">
        <v>1</v>
      </c>
      <c r="J3778" s="12" t="n">
        <f t="normal" ca="1">A3792</f>
        <v>0</v>
      </c>
    </row>
    <row r="3779" spans="1:9">
      <c r="A3779" t="s">
        <v>4</v>
      </c>
      <c r="B3779" s="4" t="s">
        <v>5</v>
      </c>
      <c r="C3779" s="4" t="s">
        <v>14</v>
      </c>
      <c r="D3779" s="4" t="s">
        <v>10</v>
      </c>
      <c r="E3779" s="4" t="s">
        <v>10</v>
      </c>
      <c r="F3779" s="4" t="s">
        <v>14</v>
      </c>
    </row>
    <row r="3780" spans="1:9">
      <c r="A3780" t="n">
        <v>29893</v>
      </c>
      <c r="B3780" s="55" t="n">
        <v>25</v>
      </c>
      <c r="C3780" s="7" t="n">
        <v>1</v>
      </c>
      <c r="D3780" s="7" t="n">
        <v>60</v>
      </c>
      <c r="E3780" s="7" t="n">
        <v>640</v>
      </c>
      <c r="F3780" s="7" t="n">
        <v>1</v>
      </c>
    </row>
    <row r="3781" spans="1:9">
      <c r="A3781" t="s">
        <v>4</v>
      </c>
      <c r="B3781" s="4" t="s">
        <v>5</v>
      </c>
      <c r="C3781" s="4" t="s">
        <v>14</v>
      </c>
      <c r="D3781" s="4" t="s">
        <v>10</v>
      </c>
      <c r="E3781" s="4" t="s">
        <v>6</v>
      </c>
    </row>
    <row r="3782" spans="1:9">
      <c r="A3782" t="n">
        <v>29900</v>
      </c>
      <c r="B3782" s="47" t="n">
        <v>51</v>
      </c>
      <c r="C3782" s="7" t="n">
        <v>4</v>
      </c>
      <c r="D3782" s="7" t="n">
        <v>4</v>
      </c>
      <c r="E3782" s="7" t="s">
        <v>124</v>
      </c>
    </row>
    <row r="3783" spans="1:9">
      <c r="A3783" t="s">
        <v>4</v>
      </c>
      <c r="B3783" s="4" t="s">
        <v>5</v>
      </c>
      <c r="C3783" s="4" t="s">
        <v>10</v>
      </c>
    </row>
    <row r="3784" spans="1:9">
      <c r="A3784" t="n">
        <v>29914</v>
      </c>
      <c r="B3784" s="26" t="n">
        <v>16</v>
      </c>
      <c r="C3784" s="7" t="n">
        <v>0</v>
      </c>
    </row>
    <row r="3785" spans="1:9">
      <c r="A3785" t="s">
        <v>4</v>
      </c>
      <c r="B3785" s="4" t="s">
        <v>5</v>
      </c>
      <c r="C3785" s="4" t="s">
        <v>10</v>
      </c>
      <c r="D3785" s="4" t="s">
        <v>14</v>
      </c>
      <c r="E3785" s="4" t="s">
        <v>9</v>
      </c>
      <c r="F3785" s="4" t="s">
        <v>117</v>
      </c>
      <c r="G3785" s="4" t="s">
        <v>14</v>
      </c>
      <c r="H3785" s="4" t="s">
        <v>14</v>
      </c>
    </row>
    <row r="3786" spans="1:9">
      <c r="A3786" t="n">
        <v>29917</v>
      </c>
      <c r="B3786" s="51" t="n">
        <v>26</v>
      </c>
      <c r="C3786" s="7" t="n">
        <v>4</v>
      </c>
      <c r="D3786" s="7" t="n">
        <v>17</v>
      </c>
      <c r="E3786" s="7" t="n">
        <v>7452</v>
      </c>
      <c r="F3786" s="7" t="s">
        <v>351</v>
      </c>
      <c r="G3786" s="7" t="n">
        <v>2</v>
      </c>
      <c r="H3786" s="7" t="n">
        <v>0</v>
      </c>
    </row>
    <row r="3787" spans="1:9">
      <c r="A3787" t="s">
        <v>4</v>
      </c>
      <c r="B3787" s="4" t="s">
        <v>5</v>
      </c>
    </row>
    <row r="3788" spans="1:9">
      <c r="A3788" t="n">
        <v>29940</v>
      </c>
      <c r="B3788" s="52" t="n">
        <v>28</v>
      </c>
    </row>
    <row r="3789" spans="1:9">
      <c r="A3789" t="s">
        <v>4</v>
      </c>
      <c r="B3789" s="4" t="s">
        <v>5</v>
      </c>
      <c r="C3789" s="4" t="s">
        <v>10</v>
      </c>
      <c r="D3789" s="4" t="s">
        <v>14</v>
      </c>
    </row>
    <row r="3790" spans="1:9">
      <c r="A3790" t="n">
        <v>29941</v>
      </c>
      <c r="B3790" s="53" t="n">
        <v>89</v>
      </c>
      <c r="C3790" s="7" t="n">
        <v>65533</v>
      </c>
      <c r="D3790" s="7" t="n">
        <v>1</v>
      </c>
    </row>
    <row r="3791" spans="1:9">
      <c r="A3791" t="s">
        <v>4</v>
      </c>
      <c r="B3791" s="4" t="s">
        <v>5</v>
      </c>
      <c r="C3791" s="4" t="s">
        <v>14</v>
      </c>
      <c r="D3791" s="41" t="s">
        <v>92</v>
      </c>
      <c r="E3791" s="4" t="s">
        <v>5</v>
      </c>
      <c r="F3791" s="4" t="s">
        <v>14</v>
      </c>
      <c r="G3791" s="4" t="s">
        <v>10</v>
      </c>
      <c r="H3791" s="41" t="s">
        <v>93</v>
      </c>
      <c r="I3791" s="4" t="s">
        <v>14</v>
      </c>
      <c r="J3791" s="4" t="s">
        <v>21</v>
      </c>
    </row>
    <row r="3792" spans="1:9">
      <c r="A3792" t="n">
        <v>29945</v>
      </c>
      <c r="B3792" s="11" t="n">
        <v>5</v>
      </c>
      <c r="C3792" s="7" t="n">
        <v>28</v>
      </c>
      <c r="D3792" s="41" t="s">
        <v>3</v>
      </c>
      <c r="E3792" s="31" t="n">
        <v>64</v>
      </c>
      <c r="F3792" s="7" t="n">
        <v>5</v>
      </c>
      <c r="G3792" s="7" t="n">
        <v>2</v>
      </c>
      <c r="H3792" s="41" t="s">
        <v>3</v>
      </c>
      <c r="I3792" s="7" t="n">
        <v>1</v>
      </c>
      <c r="J3792" s="12" t="n">
        <f t="normal" ca="1">A3806</f>
        <v>0</v>
      </c>
    </row>
    <row r="3793" spans="1:10">
      <c r="A3793" t="s">
        <v>4</v>
      </c>
      <c r="B3793" s="4" t="s">
        <v>5</v>
      </c>
      <c r="C3793" s="4" t="s">
        <v>14</v>
      </c>
      <c r="D3793" s="4" t="s">
        <v>10</v>
      </c>
      <c r="E3793" s="4" t="s">
        <v>10</v>
      </c>
      <c r="F3793" s="4" t="s">
        <v>14</v>
      </c>
    </row>
    <row r="3794" spans="1:10">
      <c r="A3794" t="n">
        <v>29956</v>
      </c>
      <c r="B3794" s="55" t="n">
        <v>25</v>
      </c>
      <c r="C3794" s="7" t="n">
        <v>1</v>
      </c>
      <c r="D3794" s="7" t="n">
        <v>260</v>
      </c>
      <c r="E3794" s="7" t="n">
        <v>640</v>
      </c>
      <c r="F3794" s="7" t="n">
        <v>1</v>
      </c>
    </row>
    <row r="3795" spans="1:10">
      <c r="A3795" t="s">
        <v>4</v>
      </c>
      <c r="B3795" s="4" t="s">
        <v>5</v>
      </c>
      <c r="C3795" s="4" t="s">
        <v>14</v>
      </c>
      <c r="D3795" s="4" t="s">
        <v>10</v>
      </c>
      <c r="E3795" s="4" t="s">
        <v>6</v>
      </c>
    </row>
    <row r="3796" spans="1:10">
      <c r="A3796" t="n">
        <v>29963</v>
      </c>
      <c r="B3796" s="47" t="n">
        <v>51</v>
      </c>
      <c r="C3796" s="7" t="n">
        <v>4</v>
      </c>
      <c r="D3796" s="7" t="n">
        <v>2</v>
      </c>
      <c r="E3796" s="7" t="s">
        <v>170</v>
      </c>
    </row>
    <row r="3797" spans="1:10">
      <c r="A3797" t="s">
        <v>4</v>
      </c>
      <c r="B3797" s="4" t="s">
        <v>5</v>
      </c>
      <c r="C3797" s="4" t="s">
        <v>10</v>
      </c>
    </row>
    <row r="3798" spans="1:10">
      <c r="A3798" t="n">
        <v>29976</v>
      </c>
      <c r="B3798" s="26" t="n">
        <v>16</v>
      </c>
      <c r="C3798" s="7" t="n">
        <v>0</v>
      </c>
    </row>
    <row r="3799" spans="1:10">
      <c r="A3799" t="s">
        <v>4</v>
      </c>
      <c r="B3799" s="4" t="s">
        <v>5</v>
      </c>
      <c r="C3799" s="4" t="s">
        <v>10</v>
      </c>
      <c r="D3799" s="4" t="s">
        <v>14</v>
      </c>
      <c r="E3799" s="4" t="s">
        <v>9</v>
      </c>
      <c r="F3799" s="4" t="s">
        <v>117</v>
      </c>
      <c r="G3799" s="4" t="s">
        <v>14</v>
      </c>
      <c r="H3799" s="4" t="s">
        <v>14</v>
      </c>
    </row>
    <row r="3800" spans="1:10">
      <c r="A3800" t="n">
        <v>29979</v>
      </c>
      <c r="B3800" s="51" t="n">
        <v>26</v>
      </c>
      <c r="C3800" s="7" t="n">
        <v>2</v>
      </c>
      <c r="D3800" s="7" t="n">
        <v>17</v>
      </c>
      <c r="E3800" s="7" t="n">
        <v>6462</v>
      </c>
      <c r="F3800" s="7" t="s">
        <v>352</v>
      </c>
      <c r="G3800" s="7" t="n">
        <v>2</v>
      </c>
      <c r="H3800" s="7" t="n">
        <v>0</v>
      </c>
    </row>
    <row r="3801" spans="1:10">
      <c r="A3801" t="s">
        <v>4</v>
      </c>
      <c r="B3801" s="4" t="s">
        <v>5</v>
      </c>
    </row>
    <row r="3802" spans="1:10">
      <c r="A3802" t="n">
        <v>30012</v>
      </c>
      <c r="B3802" s="52" t="n">
        <v>28</v>
      </c>
    </row>
    <row r="3803" spans="1:10">
      <c r="A3803" t="s">
        <v>4</v>
      </c>
      <c r="B3803" s="4" t="s">
        <v>5</v>
      </c>
      <c r="C3803" s="4" t="s">
        <v>10</v>
      </c>
      <c r="D3803" s="4" t="s">
        <v>14</v>
      </c>
    </row>
    <row r="3804" spans="1:10">
      <c r="A3804" t="n">
        <v>30013</v>
      </c>
      <c r="B3804" s="53" t="n">
        <v>89</v>
      </c>
      <c r="C3804" s="7" t="n">
        <v>65533</v>
      </c>
      <c r="D3804" s="7" t="n">
        <v>1</v>
      </c>
    </row>
    <row r="3805" spans="1:10">
      <c r="A3805" t="s">
        <v>4</v>
      </c>
      <c r="B3805" s="4" t="s">
        <v>5</v>
      </c>
      <c r="C3805" s="4" t="s">
        <v>14</v>
      </c>
      <c r="D3805" s="41" t="s">
        <v>92</v>
      </c>
      <c r="E3805" s="4" t="s">
        <v>5</v>
      </c>
      <c r="F3805" s="4" t="s">
        <v>14</v>
      </c>
      <c r="G3805" s="4" t="s">
        <v>10</v>
      </c>
      <c r="H3805" s="41" t="s">
        <v>93</v>
      </c>
      <c r="I3805" s="4" t="s">
        <v>14</v>
      </c>
      <c r="J3805" s="4" t="s">
        <v>21</v>
      </c>
    </row>
    <row r="3806" spans="1:10">
      <c r="A3806" t="n">
        <v>30017</v>
      </c>
      <c r="B3806" s="11" t="n">
        <v>5</v>
      </c>
      <c r="C3806" s="7" t="n">
        <v>28</v>
      </c>
      <c r="D3806" s="41" t="s">
        <v>3</v>
      </c>
      <c r="E3806" s="31" t="n">
        <v>64</v>
      </c>
      <c r="F3806" s="7" t="n">
        <v>5</v>
      </c>
      <c r="G3806" s="7" t="n">
        <v>6</v>
      </c>
      <c r="H3806" s="41" t="s">
        <v>3</v>
      </c>
      <c r="I3806" s="7" t="n">
        <v>1</v>
      </c>
      <c r="J3806" s="12" t="n">
        <f t="normal" ca="1">A3820</f>
        <v>0</v>
      </c>
    </row>
    <row r="3807" spans="1:10">
      <c r="A3807" t="s">
        <v>4</v>
      </c>
      <c r="B3807" s="4" t="s">
        <v>5</v>
      </c>
      <c r="C3807" s="4" t="s">
        <v>14</v>
      </c>
      <c r="D3807" s="4" t="s">
        <v>10</v>
      </c>
      <c r="E3807" s="4" t="s">
        <v>10</v>
      </c>
      <c r="F3807" s="4" t="s">
        <v>14</v>
      </c>
    </row>
    <row r="3808" spans="1:10">
      <c r="A3808" t="n">
        <v>30028</v>
      </c>
      <c r="B3808" s="55" t="n">
        <v>25</v>
      </c>
      <c r="C3808" s="7" t="n">
        <v>1</v>
      </c>
      <c r="D3808" s="7" t="n">
        <v>60</v>
      </c>
      <c r="E3808" s="7" t="n">
        <v>640</v>
      </c>
      <c r="F3808" s="7" t="n">
        <v>1</v>
      </c>
    </row>
    <row r="3809" spans="1:10">
      <c r="A3809" t="s">
        <v>4</v>
      </c>
      <c r="B3809" s="4" t="s">
        <v>5</v>
      </c>
      <c r="C3809" s="4" t="s">
        <v>14</v>
      </c>
      <c r="D3809" s="4" t="s">
        <v>10</v>
      </c>
      <c r="E3809" s="4" t="s">
        <v>6</v>
      </c>
    </row>
    <row r="3810" spans="1:10">
      <c r="A3810" t="n">
        <v>30035</v>
      </c>
      <c r="B3810" s="47" t="n">
        <v>51</v>
      </c>
      <c r="C3810" s="7" t="n">
        <v>4</v>
      </c>
      <c r="D3810" s="7" t="n">
        <v>6</v>
      </c>
      <c r="E3810" s="7" t="s">
        <v>353</v>
      </c>
    </row>
    <row r="3811" spans="1:10">
      <c r="A3811" t="s">
        <v>4</v>
      </c>
      <c r="B3811" s="4" t="s">
        <v>5</v>
      </c>
      <c r="C3811" s="4" t="s">
        <v>10</v>
      </c>
    </row>
    <row r="3812" spans="1:10">
      <c r="A3812" t="n">
        <v>30048</v>
      </c>
      <c r="B3812" s="26" t="n">
        <v>16</v>
      </c>
      <c r="C3812" s="7" t="n">
        <v>0</v>
      </c>
    </row>
    <row r="3813" spans="1:10">
      <c r="A3813" t="s">
        <v>4</v>
      </c>
      <c r="B3813" s="4" t="s">
        <v>5</v>
      </c>
      <c r="C3813" s="4" t="s">
        <v>10</v>
      </c>
      <c r="D3813" s="4" t="s">
        <v>14</v>
      </c>
      <c r="E3813" s="4" t="s">
        <v>9</v>
      </c>
      <c r="F3813" s="4" t="s">
        <v>117</v>
      </c>
      <c r="G3813" s="4" t="s">
        <v>14</v>
      </c>
      <c r="H3813" s="4" t="s">
        <v>14</v>
      </c>
    </row>
    <row r="3814" spans="1:10">
      <c r="A3814" t="n">
        <v>30051</v>
      </c>
      <c r="B3814" s="51" t="n">
        <v>26</v>
      </c>
      <c r="C3814" s="7" t="n">
        <v>6</v>
      </c>
      <c r="D3814" s="7" t="n">
        <v>17</v>
      </c>
      <c r="E3814" s="7" t="n">
        <v>8478</v>
      </c>
      <c r="F3814" s="7" t="s">
        <v>354</v>
      </c>
      <c r="G3814" s="7" t="n">
        <v>2</v>
      </c>
      <c r="H3814" s="7" t="n">
        <v>0</v>
      </c>
    </row>
    <row r="3815" spans="1:10">
      <c r="A3815" t="s">
        <v>4</v>
      </c>
      <c r="B3815" s="4" t="s">
        <v>5</v>
      </c>
    </row>
    <row r="3816" spans="1:10">
      <c r="A3816" t="n">
        <v>30084</v>
      </c>
      <c r="B3816" s="52" t="n">
        <v>28</v>
      </c>
    </row>
    <row r="3817" spans="1:10">
      <c r="A3817" t="s">
        <v>4</v>
      </c>
      <c r="B3817" s="4" t="s">
        <v>5</v>
      </c>
      <c r="C3817" s="4" t="s">
        <v>10</v>
      </c>
      <c r="D3817" s="4" t="s">
        <v>14</v>
      </c>
    </row>
    <row r="3818" spans="1:10">
      <c r="A3818" t="n">
        <v>30085</v>
      </c>
      <c r="B3818" s="53" t="n">
        <v>89</v>
      </c>
      <c r="C3818" s="7" t="n">
        <v>65533</v>
      </c>
      <c r="D3818" s="7" t="n">
        <v>1</v>
      </c>
    </row>
    <row r="3819" spans="1:10">
      <c r="A3819" t="s">
        <v>4</v>
      </c>
      <c r="B3819" s="4" t="s">
        <v>5</v>
      </c>
      <c r="C3819" s="4" t="s">
        <v>14</v>
      </c>
      <c r="D3819" s="41" t="s">
        <v>92</v>
      </c>
      <c r="E3819" s="4" t="s">
        <v>5</v>
      </c>
      <c r="F3819" s="4" t="s">
        <v>14</v>
      </c>
      <c r="G3819" s="4" t="s">
        <v>10</v>
      </c>
      <c r="H3819" s="41" t="s">
        <v>93</v>
      </c>
      <c r="I3819" s="4" t="s">
        <v>14</v>
      </c>
      <c r="J3819" s="4" t="s">
        <v>21</v>
      </c>
    </row>
    <row r="3820" spans="1:10">
      <c r="A3820" t="n">
        <v>30089</v>
      </c>
      <c r="B3820" s="11" t="n">
        <v>5</v>
      </c>
      <c r="C3820" s="7" t="n">
        <v>28</v>
      </c>
      <c r="D3820" s="41" t="s">
        <v>3</v>
      </c>
      <c r="E3820" s="31" t="n">
        <v>64</v>
      </c>
      <c r="F3820" s="7" t="n">
        <v>5</v>
      </c>
      <c r="G3820" s="7" t="n">
        <v>3</v>
      </c>
      <c r="H3820" s="41" t="s">
        <v>3</v>
      </c>
      <c r="I3820" s="7" t="n">
        <v>1</v>
      </c>
      <c r="J3820" s="12" t="n">
        <f t="normal" ca="1">A3834</f>
        <v>0</v>
      </c>
    </row>
    <row r="3821" spans="1:10">
      <c r="A3821" t="s">
        <v>4</v>
      </c>
      <c r="B3821" s="4" t="s">
        <v>5</v>
      </c>
      <c r="C3821" s="4" t="s">
        <v>14</v>
      </c>
      <c r="D3821" s="4" t="s">
        <v>10</v>
      </c>
      <c r="E3821" s="4" t="s">
        <v>10</v>
      </c>
      <c r="F3821" s="4" t="s">
        <v>14</v>
      </c>
    </row>
    <row r="3822" spans="1:10">
      <c r="A3822" t="n">
        <v>30100</v>
      </c>
      <c r="B3822" s="55" t="n">
        <v>25</v>
      </c>
      <c r="C3822" s="7" t="n">
        <v>1</v>
      </c>
      <c r="D3822" s="7" t="n">
        <v>65535</v>
      </c>
      <c r="E3822" s="7" t="n">
        <v>500</v>
      </c>
      <c r="F3822" s="7" t="n">
        <v>6</v>
      </c>
    </row>
    <row r="3823" spans="1:10">
      <c r="A3823" t="s">
        <v>4</v>
      </c>
      <c r="B3823" s="4" t="s">
        <v>5</v>
      </c>
      <c r="C3823" s="4" t="s">
        <v>14</v>
      </c>
      <c r="D3823" s="4" t="s">
        <v>10</v>
      </c>
      <c r="E3823" s="4" t="s">
        <v>6</v>
      </c>
    </row>
    <row r="3824" spans="1:10">
      <c r="A3824" t="n">
        <v>30107</v>
      </c>
      <c r="B3824" s="47" t="n">
        <v>51</v>
      </c>
      <c r="C3824" s="7" t="n">
        <v>4</v>
      </c>
      <c r="D3824" s="7" t="n">
        <v>3</v>
      </c>
      <c r="E3824" s="7" t="s">
        <v>164</v>
      </c>
    </row>
    <row r="3825" spans="1:10">
      <c r="A3825" t="s">
        <v>4</v>
      </c>
      <c r="B3825" s="4" t="s">
        <v>5</v>
      </c>
      <c r="C3825" s="4" t="s">
        <v>10</v>
      </c>
    </row>
    <row r="3826" spans="1:10">
      <c r="A3826" t="n">
        <v>30120</v>
      </c>
      <c r="B3826" s="26" t="n">
        <v>16</v>
      </c>
      <c r="C3826" s="7" t="n">
        <v>0</v>
      </c>
    </row>
    <row r="3827" spans="1:10">
      <c r="A3827" t="s">
        <v>4</v>
      </c>
      <c r="B3827" s="4" t="s">
        <v>5</v>
      </c>
      <c r="C3827" s="4" t="s">
        <v>10</v>
      </c>
      <c r="D3827" s="4" t="s">
        <v>14</v>
      </c>
      <c r="E3827" s="4" t="s">
        <v>9</v>
      </c>
      <c r="F3827" s="4" t="s">
        <v>117</v>
      </c>
      <c r="G3827" s="4" t="s">
        <v>14</v>
      </c>
      <c r="H3827" s="4" t="s">
        <v>14</v>
      </c>
    </row>
    <row r="3828" spans="1:10">
      <c r="A3828" t="n">
        <v>30123</v>
      </c>
      <c r="B3828" s="51" t="n">
        <v>26</v>
      </c>
      <c r="C3828" s="7" t="n">
        <v>3</v>
      </c>
      <c r="D3828" s="7" t="n">
        <v>17</v>
      </c>
      <c r="E3828" s="7" t="n">
        <v>2437</v>
      </c>
      <c r="F3828" s="7" t="s">
        <v>355</v>
      </c>
      <c r="G3828" s="7" t="n">
        <v>2</v>
      </c>
      <c r="H3828" s="7" t="n">
        <v>0</v>
      </c>
    </row>
    <row r="3829" spans="1:10">
      <c r="A3829" t="s">
        <v>4</v>
      </c>
      <c r="B3829" s="4" t="s">
        <v>5</v>
      </c>
    </row>
    <row r="3830" spans="1:10">
      <c r="A3830" t="n">
        <v>30149</v>
      </c>
      <c r="B3830" s="52" t="n">
        <v>28</v>
      </c>
    </row>
    <row r="3831" spans="1:10">
      <c r="A3831" t="s">
        <v>4</v>
      </c>
      <c r="B3831" s="4" t="s">
        <v>5</v>
      </c>
      <c r="C3831" s="4" t="s">
        <v>10</v>
      </c>
      <c r="D3831" s="4" t="s">
        <v>14</v>
      </c>
    </row>
    <row r="3832" spans="1:10">
      <c r="A3832" t="n">
        <v>30150</v>
      </c>
      <c r="B3832" s="53" t="n">
        <v>89</v>
      </c>
      <c r="C3832" s="7" t="n">
        <v>65533</v>
      </c>
      <c r="D3832" s="7" t="n">
        <v>1</v>
      </c>
    </row>
    <row r="3833" spans="1:10">
      <c r="A3833" t="s">
        <v>4</v>
      </c>
      <c r="B3833" s="4" t="s">
        <v>5</v>
      </c>
      <c r="C3833" s="4" t="s">
        <v>14</v>
      </c>
      <c r="D3833" s="4" t="s">
        <v>10</v>
      </c>
      <c r="E3833" s="4" t="s">
        <v>10</v>
      </c>
      <c r="F3833" s="4" t="s">
        <v>14</v>
      </c>
    </row>
    <row r="3834" spans="1:10">
      <c r="A3834" t="n">
        <v>30154</v>
      </c>
      <c r="B3834" s="55" t="n">
        <v>25</v>
      </c>
      <c r="C3834" s="7" t="n">
        <v>1</v>
      </c>
      <c r="D3834" s="7" t="n">
        <v>65535</v>
      </c>
      <c r="E3834" s="7" t="n">
        <v>65535</v>
      </c>
      <c r="F3834" s="7" t="n">
        <v>0</v>
      </c>
    </row>
    <row r="3835" spans="1:10">
      <c r="A3835" t="s">
        <v>4</v>
      </c>
      <c r="B3835" s="4" t="s">
        <v>5</v>
      </c>
      <c r="C3835" s="4" t="s">
        <v>14</v>
      </c>
      <c r="D3835" s="4" t="s">
        <v>10</v>
      </c>
      <c r="E3835" s="4" t="s">
        <v>9</v>
      </c>
      <c r="F3835" s="4" t="s">
        <v>10</v>
      </c>
    </row>
    <row r="3836" spans="1:10">
      <c r="A3836" t="n">
        <v>30161</v>
      </c>
      <c r="B3836" s="14" t="n">
        <v>50</v>
      </c>
      <c r="C3836" s="7" t="n">
        <v>3</v>
      </c>
      <c r="D3836" s="7" t="n">
        <v>4515</v>
      </c>
      <c r="E3836" s="7" t="n">
        <v>1036831949</v>
      </c>
      <c r="F3836" s="7" t="n">
        <v>500</v>
      </c>
    </row>
    <row r="3837" spans="1:10">
      <c r="A3837" t="s">
        <v>4</v>
      </c>
      <c r="B3837" s="4" t="s">
        <v>5</v>
      </c>
      <c r="C3837" s="4" t="s">
        <v>14</v>
      </c>
      <c r="D3837" s="4" t="s">
        <v>10</v>
      </c>
      <c r="E3837" s="4" t="s">
        <v>20</v>
      </c>
    </row>
    <row r="3838" spans="1:10">
      <c r="A3838" t="n">
        <v>30171</v>
      </c>
      <c r="B3838" s="28" t="n">
        <v>58</v>
      </c>
      <c r="C3838" s="7" t="n">
        <v>101</v>
      </c>
      <c r="D3838" s="7" t="n">
        <v>300</v>
      </c>
      <c r="E3838" s="7" t="n">
        <v>1</v>
      </c>
    </row>
    <row r="3839" spans="1:10">
      <c r="A3839" t="s">
        <v>4</v>
      </c>
      <c r="B3839" s="4" t="s">
        <v>5</v>
      </c>
      <c r="C3839" s="4" t="s">
        <v>14</v>
      </c>
      <c r="D3839" s="4" t="s">
        <v>10</v>
      </c>
    </row>
    <row r="3840" spans="1:10">
      <c r="A3840" t="n">
        <v>30179</v>
      </c>
      <c r="B3840" s="28" t="n">
        <v>58</v>
      </c>
      <c r="C3840" s="7" t="n">
        <v>254</v>
      </c>
      <c r="D3840" s="7" t="n">
        <v>0</v>
      </c>
    </row>
    <row r="3841" spans="1:8">
      <c r="A3841" t="s">
        <v>4</v>
      </c>
      <c r="B3841" s="4" t="s">
        <v>5</v>
      </c>
      <c r="C3841" s="4" t="s">
        <v>14</v>
      </c>
      <c r="D3841" s="4" t="s">
        <v>14</v>
      </c>
      <c r="E3841" s="4" t="s">
        <v>20</v>
      </c>
      <c r="F3841" s="4" t="s">
        <v>20</v>
      </c>
      <c r="G3841" s="4" t="s">
        <v>20</v>
      </c>
      <c r="H3841" s="4" t="s">
        <v>10</v>
      </c>
    </row>
    <row r="3842" spans="1:8">
      <c r="A3842" t="n">
        <v>30183</v>
      </c>
      <c r="B3842" s="32" t="n">
        <v>45</v>
      </c>
      <c r="C3842" s="7" t="n">
        <v>2</v>
      </c>
      <c r="D3842" s="7" t="n">
        <v>3</v>
      </c>
      <c r="E3842" s="7" t="n">
        <v>-0.360000014305115</v>
      </c>
      <c r="F3842" s="7" t="n">
        <v>-3.32999992370605</v>
      </c>
      <c r="G3842" s="7" t="n">
        <v>-188.399993896484</v>
      </c>
      <c r="H3842" s="7" t="n">
        <v>0</v>
      </c>
    </row>
    <row r="3843" spans="1:8">
      <c r="A3843" t="s">
        <v>4</v>
      </c>
      <c r="B3843" s="4" t="s">
        <v>5</v>
      </c>
      <c r="C3843" s="4" t="s">
        <v>14</v>
      </c>
      <c r="D3843" s="4" t="s">
        <v>14</v>
      </c>
      <c r="E3843" s="4" t="s">
        <v>20</v>
      </c>
      <c r="F3843" s="4" t="s">
        <v>20</v>
      </c>
      <c r="G3843" s="4" t="s">
        <v>20</v>
      </c>
      <c r="H3843" s="4" t="s">
        <v>10</v>
      </c>
      <c r="I3843" s="4" t="s">
        <v>14</v>
      </c>
    </row>
    <row r="3844" spans="1:8">
      <c r="A3844" t="n">
        <v>30200</v>
      </c>
      <c r="B3844" s="32" t="n">
        <v>45</v>
      </c>
      <c r="C3844" s="7" t="n">
        <v>4</v>
      </c>
      <c r="D3844" s="7" t="n">
        <v>3</v>
      </c>
      <c r="E3844" s="7" t="n">
        <v>353.769989013672</v>
      </c>
      <c r="F3844" s="7" t="n">
        <v>60.560001373291</v>
      </c>
      <c r="G3844" s="7" t="n">
        <v>10</v>
      </c>
      <c r="H3844" s="7" t="n">
        <v>0</v>
      </c>
      <c r="I3844" s="7" t="n">
        <v>1</v>
      </c>
    </row>
    <row r="3845" spans="1:8">
      <c r="A3845" t="s">
        <v>4</v>
      </c>
      <c r="B3845" s="4" t="s">
        <v>5</v>
      </c>
      <c r="C3845" s="4" t="s">
        <v>14</v>
      </c>
      <c r="D3845" s="4" t="s">
        <v>14</v>
      </c>
      <c r="E3845" s="4" t="s">
        <v>20</v>
      </c>
      <c r="F3845" s="4" t="s">
        <v>10</v>
      </c>
    </row>
    <row r="3846" spans="1:8">
      <c r="A3846" t="n">
        <v>30218</v>
      </c>
      <c r="B3846" s="32" t="n">
        <v>45</v>
      </c>
      <c r="C3846" s="7" t="n">
        <v>5</v>
      </c>
      <c r="D3846" s="7" t="n">
        <v>3</v>
      </c>
      <c r="E3846" s="7" t="n">
        <v>3.20000004768372</v>
      </c>
      <c r="F3846" s="7" t="n">
        <v>0</v>
      </c>
    </row>
    <row r="3847" spans="1:8">
      <c r="A3847" t="s">
        <v>4</v>
      </c>
      <c r="B3847" s="4" t="s">
        <v>5</v>
      </c>
      <c r="C3847" s="4" t="s">
        <v>14</v>
      </c>
      <c r="D3847" s="4" t="s">
        <v>14</v>
      </c>
      <c r="E3847" s="4" t="s">
        <v>20</v>
      </c>
      <c r="F3847" s="4" t="s">
        <v>10</v>
      </c>
    </row>
    <row r="3848" spans="1:8">
      <c r="A3848" t="n">
        <v>30227</v>
      </c>
      <c r="B3848" s="32" t="n">
        <v>45</v>
      </c>
      <c r="C3848" s="7" t="n">
        <v>11</v>
      </c>
      <c r="D3848" s="7" t="n">
        <v>3</v>
      </c>
      <c r="E3848" s="7" t="n">
        <v>20.2000007629395</v>
      </c>
      <c r="F3848" s="7" t="n">
        <v>0</v>
      </c>
    </row>
    <row r="3849" spans="1:8">
      <c r="A3849" t="s">
        <v>4</v>
      </c>
      <c r="B3849" s="4" t="s">
        <v>5</v>
      </c>
      <c r="C3849" s="4" t="s">
        <v>14</v>
      </c>
      <c r="D3849" s="4" t="s">
        <v>14</v>
      </c>
      <c r="E3849" s="4" t="s">
        <v>20</v>
      </c>
      <c r="F3849" s="4" t="s">
        <v>20</v>
      </c>
      <c r="G3849" s="4" t="s">
        <v>20</v>
      </c>
      <c r="H3849" s="4" t="s">
        <v>10</v>
      </c>
    </row>
    <row r="3850" spans="1:8">
      <c r="A3850" t="n">
        <v>30236</v>
      </c>
      <c r="B3850" s="32" t="n">
        <v>45</v>
      </c>
      <c r="C3850" s="7" t="n">
        <v>2</v>
      </c>
      <c r="D3850" s="7" t="n">
        <v>3</v>
      </c>
      <c r="E3850" s="7" t="n">
        <v>-0.529999971389771</v>
      </c>
      <c r="F3850" s="7" t="n">
        <v>-2.33999991416931</v>
      </c>
      <c r="G3850" s="7" t="n">
        <v>-188.419998168945</v>
      </c>
      <c r="H3850" s="7" t="n">
        <v>4000</v>
      </c>
    </row>
    <row r="3851" spans="1:8">
      <c r="A3851" t="s">
        <v>4</v>
      </c>
      <c r="B3851" s="4" t="s">
        <v>5</v>
      </c>
      <c r="C3851" s="4" t="s">
        <v>14</v>
      </c>
      <c r="D3851" s="4" t="s">
        <v>14</v>
      </c>
      <c r="E3851" s="4" t="s">
        <v>20</v>
      </c>
      <c r="F3851" s="4" t="s">
        <v>20</v>
      </c>
      <c r="G3851" s="4" t="s">
        <v>20</v>
      </c>
      <c r="H3851" s="4" t="s">
        <v>10</v>
      </c>
      <c r="I3851" s="4" t="s">
        <v>14</v>
      </c>
    </row>
    <row r="3852" spans="1:8">
      <c r="A3852" t="n">
        <v>30253</v>
      </c>
      <c r="B3852" s="32" t="n">
        <v>45</v>
      </c>
      <c r="C3852" s="7" t="n">
        <v>4</v>
      </c>
      <c r="D3852" s="7" t="n">
        <v>3</v>
      </c>
      <c r="E3852" s="7" t="n">
        <v>348.070007324219</v>
      </c>
      <c r="F3852" s="7" t="n">
        <v>102.940002441406</v>
      </c>
      <c r="G3852" s="7" t="n">
        <v>10</v>
      </c>
      <c r="H3852" s="7" t="n">
        <v>4000</v>
      </c>
      <c r="I3852" s="7" t="n">
        <v>1</v>
      </c>
    </row>
    <row r="3853" spans="1:8">
      <c r="A3853" t="s">
        <v>4</v>
      </c>
      <c r="B3853" s="4" t="s">
        <v>5</v>
      </c>
      <c r="C3853" s="4" t="s">
        <v>14</v>
      </c>
      <c r="D3853" s="4" t="s">
        <v>14</v>
      </c>
      <c r="E3853" s="4" t="s">
        <v>20</v>
      </c>
      <c r="F3853" s="4" t="s">
        <v>10</v>
      </c>
    </row>
    <row r="3854" spans="1:8">
      <c r="A3854" t="n">
        <v>30271</v>
      </c>
      <c r="B3854" s="32" t="n">
        <v>45</v>
      </c>
      <c r="C3854" s="7" t="n">
        <v>5</v>
      </c>
      <c r="D3854" s="7" t="n">
        <v>3</v>
      </c>
      <c r="E3854" s="7" t="n">
        <v>2.70000004768372</v>
      </c>
      <c r="F3854" s="7" t="n">
        <v>4000</v>
      </c>
    </row>
    <row r="3855" spans="1:8">
      <c r="A3855" t="s">
        <v>4</v>
      </c>
      <c r="B3855" s="4" t="s">
        <v>5</v>
      </c>
      <c r="C3855" s="4" t="s">
        <v>14</v>
      </c>
      <c r="D3855" s="4" t="s">
        <v>14</v>
      </c>
      <c r="E3855" s="4" t="s">
        <v>20</v>
      </c>
      <c r="F3855" s="4" t="s">
        <v>10</v>
      </c>
    </row>
    <row r="3856" spans="1:8">
      <c r="A3856" t="n">
        <v>30280</v>
      </c>
      <c r="B3856" s="32" t="n">
        <v>45</v>
      </c>
      <c r="C3856" s="7" t="n">
        <v>11</v>
      </c>
      <c r="D3856" s="7" t="n">
        <v>3</v>
      </c>
      <c r="E3856" s="7" t="n">
        <v>20.2000007629395</v>
      </c>
      <c r="F3856" s="7" t="n">
        <v>4000</v>
      </c>
    </row>
    <row r="3857" spans="1:9">
      <c r="A3857" t="s">
        <v>4</v>
      </c>
      <c r="B3857" s="4" t="s">
        <v>5</v>
      </c>
      <c r="C3857" s="4" t="s">
        <v>10</v>
      </c>
      <c r="D3857" s="4" t="s">
        <v>20</v>
      </c>
      <c r="E3857" s="4" t="s">
        <v>20</v>
      </c>
      <c r="F3857" s="4" t="s">
        <v>20</v>
      </c>
      <c r="G3857" s="4" t="s">
        <v>20</v>
      </c>
    </row>
    <row r="3858" spans="1:9">
      <c r="A3858" t="n">
        <v>30289</v>
      </c>
      <c r="B3858" s="38" t="n">
        <v>46</v>
      </c>
      <c r="C3858" s="7" t="n">
        <v>31</v>
      </c>
      <c r="D3858" s="7" t="n">
        <v>-0.740000009536743</v>
      </c>
      <c r="E3858" s="7" t="n">
        <v>-3.91000008583069</v>
      </c>
      <c r="F3858" s="7" t="n">
        <v>-188.440002441406</v>
      </c>
      <c r="G3858" s="7" t="n">
        <v>121</v>
      </c>
    </row>
    <row r="3859" spans="1:9">
      <c r="A3859" t="s">
        <v>4</v>
      </c>
      <c r="B3859" s="4" t="s">
        <v>5</v>
      </c>
      <c r="C3859" s="4" t="s">
        <v>10</v>
      </c>
      <c r="D3859" s="4" t="s">
        <v>20</v>
      </c>
      <c r="E3859" s="4" t="s">
        <v>20</v>
      </c>
      <c r="F3859" s="4" t="s">
        <v>20</v>
      </c>
      <c r="G3859" s="4" t="s">
        <v>20</v>
      </c>
    </row>
    <row r="3860" spans="1:9">
      <c r="A3860" t="n">
        <v>30308</v>
      </c>
      <c r="B3860" s="38" t="n">
        <v>46</v>
      </c>
      <c r="C3860" s="7" t="n">
        <v>0</v>
      </c>
      <c r="D3860" s="7" t="n">
        <v>0</v>
      </c>
      <c r="E3860" s="7" t="n">
        <v>-3.90000009536743</v>
      </c>
      <c r="F3860" s="7" t="n">
        <v>-178.190002441406</v>
      </c>
      <c r="G3860" s="7" t="n">
        <v>180</v>
      </c>
    </row>
    <row r="3861" spans="1:9">
      <c r="A3861" t="s">
        <v>4</v>
      </c>
      <c r="B3861" s="4" t="s">
        <v>5</v>
      </c>
      <c r="C3861" s="4" t="s">
        <v>10</v>
      </c>
      <c r="D3861" s="4" t="s">
        <v>14</v>
      </c>
      <c r="E3861" s="4" t="s">
        <v>6</v>
      </c>
      <c r="F3861" s="4" t="s">
        <v>20</v>
      </c>
      <c r="G3861" s="4" t="s">
        <v>20</v>
      </c>
      <c r="H3861" s="4" t="s">
        <v>20</v>
      </c>
    </row>
    <row r="3862" spans="1:9">
      <c r="A3862" t="n">
        <v>30327</v>
      </c>
      <c r="B3862" s="61" t="n">
        <v>48</v>
      </c>
      <c r="C3862" s="7" t="n">
        <v>0</v>
      </c>
      <c r="D3862" s="7" t="n">
        <v>0</v>
      </c>
      <c r="E3862" s="7" t="s">
        <v>110</v>
      </c>
      <c r="F3862" s="7" t="n">
        <v>0</v>
      </c>
      <c r="G3862" s="7" t="n">
        <v>1</v>
      </c>
      <c r="H3862" s="7" t="n">
        <v>1.40129846432482e-45</v>
      </c>
    </row>
    <row r="3863" spans="1:9">
      <c r="A3863" t="s">
        <v>4</v>
      </c>
      <c r="B3863" s="4" t="s">
        <v>5</v>
      </c>
      <c r="C3863" s="4" t="s">
        <v>10</v>
      </c>
      <c r="D3863" s="4" t="s">
        <v>14</v>
      </c>
      <c r="E3863" s="4" t="s">
        <v>6</v>
      </c>
      <c r="F3863" s="4" t="s">
        <v>20</v>
      </c>
      <c r="G3863" s="4" t="s">
        <v>20</v>
      </c>
      <c r="H3863" s="4" t="s">
        <v>20</v>
      </c>
    </row>
    <row r="3864" spans="1:9">
      <c r="A3864" t="n">
        <v>30356</v>
      </c>
      <c r="B3864" s="61" t="n">
        <v>48</v>
      </c>
      <c r="C3864" s="7" t="n">
        <v>61491</v>
      </c>
      <c r="D3864" s="7" t="n">
        <v>0</v>
      </c>
      <c r="E3864" s="7" t="s">
        <v>110</v>
      </c>
      <c r="F3864" s="7" t="n">
        <v>0</v>
      </c>
      <c r="G3864" s="7" t="n">
        <v>1</v>
      </c>
      <c r="H3864" s="7" t="n">
        <v>1.40129846432482e-45</v>
      </c>
    </row>
    <row r="3865" spans="1:9">
      <c r="A3865" t="s">
        <v>4</v>
      </c>
      <c r="B3865" s="4" t="s">
        <v>5</v>
      </c>
      <c r="C3865" s="4" t="s">
        <v>10</v>
      </c>
      <c r="D3865" s="4" t="s">
        <v>14</v>
      </c>
      <c r="E3865" s="4" t="s">
        <v>6</v>
      </c>
      <c r="F3865" s="4" t="s">
        <v>20</v>
      </c>
      <c r="G3865" s="4" t="s">
        <v>20</v>
      </c>
      <c r="H3865" s="4" t="s">
        <v>20</v>
      </c>
    </row>
    <row r="3866" spans="1:9">
      <c r="A3866" t="n">
        <v>30385</v>
      </c>
      <c r="B3866" s="61" t="n">
        <v>48</v>
      </c>
      <c r="C3866" s="7" t="n">
        <v>61492</v>
      </c>
      <c r="D3866" s="7" t="n">
        <v>0</v>
      </c>
      <c r="E3866" s="7" t="s">
        <v>110</v>
      </c>
      <c r="F3866" s="7" t="n">
        <v>0</v>
      </c>
      <c r="G3866" s="7" t="n">
        <v>1</v>
      </c>
      <c r="H3866" s="7" t="n">
        <v>1.40129846432482e-45</v>
      </c>
    </row>
    <row r="3867" spans="1:9">
      <c r="A3867" t="s">
        <v>4</v>
      </c>
      <c r="B3867" s="4" t="s">
        <v>5</v>
      </c>
      <c r="C3867" s="4" t="s">
        <v>10</v>
      </c>
      <c r="D3867" s="4" t="s">
        <v>14</v>
      </c>
      <c r="E3867" s="4" t="s">
        <v>6</v>
      </c>
      <c r="F3867" s="4" t="s">
        <v>20</v>
      </c>
      <c r="G3867" s="4" t="s">
        <v>20</v>
      </c>
      <c r="H3867" s="4" t="s">
        <v>20</v>
      </c>
    </row>
    <row r="3868" spans="1:9">
      <c r="A3868" t="n">
        <v>30414</v>
      </c>
      <c r="B3868" s="61" t="n">
        <v>48</v>
      </c>
      <c r="C3868" s="7" t="n">
        <v>61493</v>
      </c>
      <c r="D3868" s="7" t="n">
        <v>0</v>
      </c>
      <c r="E3868" s="7" t="s">
        <v>110</v>
      </c>
      <c r="F3868" s="7" t="n">
        <v>0</v>
      </c>
      <c r="G3868" s="7" t="n">
        <v>1</v>
      </c>
      <c r="H3868" s="7" t="n">
        <v>1.40129846432482e-45</v>
      </c>
    </row>
    <row r="3869" spans="1:9">
      <c r="A3869" t="s">
        <v>4</v>
      </c>
      <c r="B3869" s="4" t="s">
        <v>5</v>
      </c>
      <c r="C3869" s="4" t="s">
        <v>10</v>
      </c>
      <c r="D3869" s="4" t="s">
        <v>14</v>
      </c>
      <c r="E3869" s="4" t="s">
        <v>6</v>
      </c>
      <c r="F3869" s="4" t="s">
        <v>20</v>
      </c>
      <c r="G3869" s="4" t="s">
        <v>20</v>
      </c>
      <c r="H3869" s="4" t="s">
        <v>20</v>
      </c>
    </row>
    <row r="3870" spans="1:9">
      <c r="A3870" t="n">
        <v>30443</v>
      </c>
      <c r="B3870" s="61" t="n">
        <v>48</v>
      </c>
      <c r="C3870" s="7" t="n">
        <v>61494</v>
      </c>
      <c r="D3870" s="7" t="n">
        <v>0</v>
      </c>
      <c r="E3870" s="7" t="s">
        <v>110</v>
      </c>
      <c r="F3870" s="7" t="n">
        <v>0</v>
      </c>
      <c r="G3870" s="7" t="n">
        <v>1</v>
      </c>
      <c r="H3870" s="7" t="n">
        <v>1.40129846432482e-45</v>
      </c>
    </row>
    <row r="3871" spans="1:9">
      <c r="A3871" t="s">
        <v>4</v>
      </c>
      <c r="B3871" s="4" t="s">
        <v>5</v>
      </c>
      <c r="C3871" s="4" t="s">
        <v>10</v>
      </c>
      <c r="D3871" s="4" t="s">
        <v>14</v>
      </c>
      <c r="E3871" s="4" t="s">
        <v>6</v>
      </c>
      <c r="F3871" s="4" t="s">
        <v>20</v>
      </c>
      <c r="G3871" s="4" t="s">
        <v>20</v>
      </c>
      <c r="H3871" s="4" t="s">
        <v>20</v>
      </c>
    </row>
    <row r="3872" spans="1:9">
      <c r="A3872" t="n">
        <v>30472</v>
      </c>
      <c r="B3872" s="61" t="n">
        <v>48</v>
      </c>
      <c r="C3872" s="7" t="n">
        <v>61495</v>
      </c>
      <c r="D3872" s="7" t="n">
        <v>0</v>
      </c>
      <c r="E3872" s="7" t="s">
        <v>110</v>
      </c>
      <c r="F3872" s="7" t="n">
        <v>0</v>
      </c>
      <c r="G3872" s="7" t="n">
        <v>1</v>
      </c>
      <c r="H3872" s="7" t="n">
        <v>1.40129846432482e-45</v>
      </c>
    </row>
    <row r="3873" spans="1:8">
      <c r="A3873" t="s">
        <v>4</v>
      </c>
      <c r="B3873" s="4" t="s">
        <v>5</v>
      </c>
      <c r="C3873" s="4" t="s">
        <v>10</v>
      </c>
      <c r="D3873" s="4" t="s">
        <v>14</v>
      </c>
      <c r="E3873" s="4" t="s">
        <v>6</v>
      </c>
      <c r="F3873" s="4" t="s">
        <v>20</v>
      </c>
      <c r="G3873" s="4" t="s">
        <v>20</v>
      </c>
      <c r="H3873" s="4" t="s">
        <v>20</v>
      </c>
    </row>
    <row r="3874" spans="1:8">
      <c r="A3874" t="n">
        <v>30501</v>
      </c>
      <c r="B3874" s="61" t="n">
        <v>48</v>
      </c>
      <c r="C3874" s="7" t="n">
        <v>61496</v>
      </c>
      <c r="D3874" s="7" t="n">
        <v>0</v>
      </c>
      <c r="E3874" s="7" t="s">
        <v>110</v>
      </c>
      <c r="F3874" s="7" t="n">
        <v>0</v>
      </c>
      <c r="G3874" s="7" t="n">
        <v>1</v>
      </c>
      <c r="H3874" s="7" t="n">
        <v>1.40129846432482e-45</v>
      </c>
    </row>
    <row r="3875" spans="1:8">
      <c r="A3875" t="s">
        <v>4</v>
      </c>
      <c r="B3875" s="4" t="s">
        <v>5</v>
      </c>
      <c r="C3875" s="4" t="s">
        <v>10</v>
      </c>
      <c r="D3875" s="4" t="s">
        <v>10</v>
      </c>
      <c r="E3875" s="4" t="s">
        <v>10</v>
      </c>
    </row>
    <row r="3876" spans="1:8">
      <c r="A3876" t="n">
        <v>30530</v>
      </c>
      <c r="B3876" s="66" t="n">
        <v>61</v>
      </c>
      <c r="C3876" s="7" t="n">
        <v>0</v>
      </c>
      <c r="D3876" s="7" t="n">
        <v>31</v>
      </c>
      <c r="E3876" s="7" t="n">
        <v>0</v>
      </c>
    </row>
    <row r="3877" spans="1:8">
      <c r="A3877" t="s">
        <v>4</v>
      </c>
      <c r="B3877" s="4" t="s">
        <v>5</v>
      </c>
      <c r="C3877" s="4" t="s">
        <v>10</v>
      </c>
      <c r="D3877" s="4" t="s">
        <v>10</v>
      </c>
      <c r="E3877" s="4" t="s">
        <v>10</v>
      </c>
    </row>
    <row r="3878" spans="1:8">
      <c r="A3878" t="n">
        <v>30537</v>
      </c>
      <c r="B3878" s="66" t="n">
        <v>61</v>
      </c>
      <c r="C3878" s="7" t="n">
        <v>61491</v>
      </c>
      <c r="D3878" s="7" t="n">
        <v>31</v>
      </c>
      <c r="E3878" s="7" t="n">
        <v>0</v>
      </c>
    </row>
    <row r="3879" spans="1:8">
      <c r="A3879" t="s">
        <v>4</v>
      </c>
      <c r="B3879" s="4" t="s">
        <v>5</v>
      </c>
      <c r="C3879" s="4" t="s">
        <v>10</v>
      </c>
      <c r="D3879" s="4" t="s">
        <v>10</v>
      </c>
      <c r="E3879" s="4" t="s">
        <v>10</v>
      </c>
    </row>
    <row r="3880" spans="1:8">
      <c r="A3880" t="n">
        <v>30544</v>
      </c>
      <c r="B3880" s="66" t="n">
        <v>61</v>
      </c>
      <c r="C3880" s="7" t="n">
        <v>61492</v>
      </c>
      <c r="D3880" s="7" t="n">
        <v>31</v>
      </c>
      <c r="E3880" s="7" t="n">
        <v>0</v>
      </c>
    </row>
    <row r="3881" spans="1:8">
      <c r="A3881" t="s">
        <v>4</v>
      </c>
      <c r="B3881" s="4" t="s">
        <v>5</v>
      </c>
      <c r="C3881" s="4" t="s">
        <v>10</v>
      </c>
      <c r="D3881" s="4" t="s">
        <v>10</v>
      </c>
      <c r="E3881" s="4" t="s">
        <v>10</v>
      </c>
    </row>
    <row r="3882" spans="1:8">
      <c r="A3882" t="n">
        <v>30551</v>
      </c>
      <c r="B3882" s="66" t="n">
        <v>61</v>
      </c>
      <c r="C3882" s="7" t="n">
        <v>61493</v>
      </c>
      <c r="D3882" s="7" t="n">
        <v>31</v>
      </c>
      <c r="E3882" s="7" t="n">
        <v>0</v>
      </c>
    </row>
    <row r="3883" spans="1:8">
      <c r="A3883" t="s">
        <v>4</v>
      </c>
      <c r="B3883" s="4" t="s">
        <v>5</v>
      </c>
      <c r="C3883" s="4" t="s">
        <v>10</v>
      </c>
      <c r="D3883" s="4" t="s">
        <v>10</v>
      </c>
      <c r="E3883" s="4" t="s">
        <v>10</v>
      </c>
    </row>
    <row r="3884" spans="1:8">
      <c r="A3884" t="n">
        <v>30558</v>
      </c>
      <c r="B3884" s="66" t="n">
        <v>61</v>
      </c>
      <c r="C3884" s="7" t="n">
        <v>61494</v>
      </c>
      <c r="D3884" s="7" t="n">
        <v>31</v>
      </c>
      <c r="E3884" s="7" t="n">
        <v>0</v>
      </c>
    </row>
    <row r="3885" spans="1:8">
      <c r="A3885" t="s">
        <v>4</v>
      </c>
      <c r="B3885" s="4" t="s">
        <v>5</v>
      </c>
      <c r="C3885" s="4" t="s">
        <v>10</v>
      </c>
      <c r="D3885" s="4" t="s">
        <v>10</v>
      </c>
      <c r="E3885" s="4" t="s">
        <v>10</v>
      </c>
    </row>
    <row r="3886" spans="1:8">
      <c r="A3886" t="n">
        <v>30565</v>
      </c>
      <c r="B3886" s="66" t="n">
        <v>61</v>
      </c>
      <c r="C3886" s="7" t="n">
        <v>61495</v>
      </c>
      <c r="D3886" s="7" t="n">
        <v>31</v>
      </c>
      <c r="E3886" s="7" t="n">
        <v>0</v>
      </c>
    </row>
    <row r="3887" spans="1:8">
      <c r="A3887" t="s">
        <v>4</v>
      </c>
      <c r="B3887" s="4" t="s">
        <v>5</v>
      </c>
      <c r="C3887" s="4" t="s">
        <v>10</v>
      </c>
      <c r="D3887" s="4" t="s">
        <v>10</v>
      </c>
      <c r="E3887" s="4" t="s">
        <v>10</v>
      </c>
    </row>
    <row r="3888" spans="1:8">
      <c r="A3888" t="n">
        <v>30572</v>
      </c>
      <c r="B3888" s="66" t="n">
        <v>61</v>
      </c>
      <c r="C3888" s="7" t="n">
        <v>61496</v>
      </c>
      <c r="D3888" s="7" t="n">
        <v>31</v>
      </c>
      <c r="E3888" s="7" t="n">
        <v>0</v>
      </c>
    </row>
    <row r="3889" spans="1:8">
      <c r="A3889" t="s">
        <v>4</v>
      </c>
      <c r="B3889" s="4" t="s">
        <v>5</v>
      </c>
      <c r="C3889" s="4" t="s">
        <v>10</v>
      </c>
      <c r="D3889" s="4" t="s">
        <v>20</v>
      </c>
      <c r="E3889" s="4" t="s">
        <v>20</v>
      </c>
      <c r="F3889" s="4" t="s">
        <v>20</v>
      </c>
      <c r="G3889" s="4" t="s">
        <v>20</v>
      </c>
    </row>
    <row r="3890" spans="1:8">
      <c r="A3890" t="n">
        <v>30579</v>
      </c>
      <c r="B3890" s="38" t="n">
        <v>46</v>
      </c>
      <c r="C3890" s="7" t="n">
        <v>1000</v>
      </c>
      <c r="D3890" s="7" t="n">
        <v>8.31999969482422</v>
      </c>
      <c r="E3890" s="7" t="n">
        <v>-3.90000009536743</v>
      </c>
      <c r="F3890" s="7" t="n">
        <v>-195.25</v>
      </c>
      <c r="G3890" s="7" t="n">
        <v>308.200012207031</v>
      </c>
    </row>
    <row r="3891" spans="1:8">
      <c r="A3891" t="s">
        <v>4</v>
      </c>
      <c r="B3891" s="4" t="s">
        <v>5</v>
      </c>
      <c r="C3891" s="4" t="s">
        <v>10</v>
      </c>
      <c r="D3891" s="4" t="s">
        <v>14</v>
      </c>
      <c r="E3891" s="4" t="s">
        <v>6</v>
      </c>
      <c r="F3891" s="4" t="s">
        <v>20</v>
      </c>
      <c r="G3891" s="4" t="s">
        <v>20</v>
      </c>
      <c r="H3891" s="4" t="s">
        <v>20</v>
      </c>
    </row>
    <row r="3892" spans="1:8">
      <c r="A3892" t="n">
        <v>30598</v>
      </c>
      <c r="B3892" s="61" t="n">
        <v>48</v>
      </c>
      <c r="C3892" s="7" t="n">
        <v>31</v>
      </c>
      <c r="D3892" s="7" t="n">
        <v>0</v>
      </c>
      <c r="E3892" s="7" t="s">
        <v>110</v>
      </c>
      <c r="F3892" s="7" t="n">
        <v>-1</v>
      </c>
      <c r="G3892" s="7" t="n">
        <v>1</v>
      </c>
      <c r="H3892" s="7" t="n">
        <v>0</v>
      </c>
    </row>
    <row r="3893" spans="1:8">
      <c r="A3893" t="s">
        <v>4</v>
      </c>
      <c r="B3893" s="4" t="s">
        <v>5</v>
      </c>
      <c r="C3893" s="4" t="s">
        <v>14</v>
      </c>
      <c r="D3893" s="4" t="s">
        <v>10</v>
      </c>
      <c r="E3893" s="4" t="s">
        <v>6</v>
      </c>
      <c r="F3893" s="4" t="s">
        <v>6</v>
      </c>
      <c r="G3893" s="4" t="s">
        <v>6</v>
      </c>
      <c r="H3893" s="4" t="s">
        <v>6</v>
      </c>
    </row>
    <row r="3894" spans="1:8">
      <c r="A3894" t="n">
        <v>30627</v>
      </c>
      <c r="B3894" s="47" t="n">
        <v>51</v>
      </c>
      <c r="C3894" s="7" t="n">
        <v>3</v>
      </c>
      <c r="D3894" s="7" t="n">
        <v>31</v>
      </c>
      <c r="E3894" s="7" t="s">
        <v>205</v>
      </c>
      <c r="F3894" s="7" t="s">
        <v>113</v>
      </c>
      <c r="G3894" s="7" t="s">
        <v>114</v>
      </c>
      <c r="H3894" s="7" t="s">
        <v>115</v>
      </c>
    </row>
    <row r="3895" spans="1:8">
      <c r="A3895" t="s">
        <v>4</v>
      </c>
      <c r="B3895" s="4" t="s">
        <v>5</v>
      </c>
      <c r="C3895" s="4" t="s">
        <v>10</v>
      </c>
    </row>
    <row r="3896" spans="1:8">
      <c r="A3896" t="n">
        <v>30640</v>
      </c>
      <c r="B3896" s="26" t="n">
        <v>16</v>
      </c>
      <c r="C3896" s="7" t="n">
        <v>3000</v>
      </c>
    </row>
    <row r="3897" spans="1:8">
      <c r="A3897" t="s">
        <v>4</v>
      </c>
      <c r="B3897" s="4" t="s">
        <v>5</v>
      </c>
      <c r="C3897" s="4" t="s">
        <v>14</v>
      </c>
      <c r="D3897" s="4" t="s">
        <v>10</v>
      </c>
      <c r="E3897" s="4" t="s">
        <v>6</v>
      </c>
      <c r="F3897" s="4" t="s">
        <v>6</v>
      </c>
      <c r="G3897" s="4" t="s">
        <v>6</v>
      </c>
      <c r="H3897" s="4" t="s">
        <v>6</v>
      </c>
    </row>
    <row r="3898" spans="1:8">
      <c r="A3898" t="n">
        <v>30643</v>
      </c>
      <c r="B3898" s="47" t="n">
        <v>51</v>
      </c>
      <c r="C3898" s="7" t="n">
        <v>3</v>
      </c>
      <c r="D3898" s="7" t="n">
        <v>31</v>
      </c>
      <c r="E3898" s="7" t="s">
        <v>112</v>
      </c>
      <c r="F3898" s="7" t="s">
        <v>115</v>
      </c>
      <c r="G3898" s="7" t="s">
        <v>114</v>
      </c>
      <c r="H3898" s="7" t="s">
        <v>115</v>
      </c>
    </row>
    <row r="3899" spans="1:8">
      <c r="A3899" t="s">
        <v>4</v>
      </c>
      <c r="B3899" s="4" t="s">
        <v>5</v>
      </c>
      <c r="C3899" s="4" t="s">
        <v>14</v>
      </c>
      <c r="D3899" s="4" t="s">
        <v>10</v>
      </c>
    </row>
    <row r="3900" spans="1:8">
      <c r="A3900" t="n">
        <v>30656</v>
      </c>
      <c r="B3900" s="32" t="n">
        <v>45</v>
      </c>
      <c r="C3900" s="7" t="n">
        <v>7</v>
      </c>
      <c r="D3900" s="7" t="n">
        <v>255</v>
      </c>
    </row>
    <row r="3901" spans="1:8">
      <c r="A3901" t="s">
        <v>4</v>
      </c>
      <c r="B3901" s="4" t="s">
        <v>5</v>
      </c>
      <c r="C3901" s="4" t="s">
        <v>10</v>
      </c>
      <c r="D3901" s="4" t="s">
        <v>10</v>
      </c>
      <c r="E3901" s="4" t="s">
        <v>10</v>
      </c>
    </row>
    <row r="3902" spans="1:8">
      <c r="A3902" t="n">
        <v>30660</v>
      </c>
      <c r="B3902" s="66" t="n">
        <v>61</v>
      </c>
      <c r="C3902" s="7" t="n">
        <v>31</v>
      </c>
      <c r="D3902" s="7" t="n">
        <v>0</v>
      </c>
      <c r="E3902" s="7" t="n">
        <v>1000</v>
      </c>
    </row>
    <row r="3903" spans="1:8">
      <c r="A3903" t="s">
        <v>4</v>
      </c>
      <c r="B3903" s="4" t="s">
        <v>5</v>
      </c>
      <c r="C3903" s="4" t="s">
        <v>10</v>
      </c>
    </row>
    <row r="3904" spans="1:8">
      <c r="A3904" t="n">
        <v>30667</v>
      </c>
      <c r="B3904" s="26" t="n">
        <v>16</v>
      </c>
      <c r="C3904" s="7" t="n">
        <v>300</v>
      </c>
    </row>
    <row r="3905" spans="1:8">
      <c r="A3905" t="s">
        <v>4</v>
      </c>
      <c r="B3905" s="4" t="s">
        <v>5</v>
      </c>
      <c r="C3905" s="4" t="s">
        <v>14</v>
      </c>
      <c r="D3905" s="4" t="s">
        <v>10</v>
      </c>
      <c r="E3905" s="4" t="s">
        <v>6</v>
      </c>
    </row>
    <row r="3906" spans="1:8">
      <c r="A3906" t="n">
        <v>30670</v>
      </c>
      <c r="B3906" s="47" t="n">
        <v>51</v>
      </c>
      <c r="C3906" s="7" t="n">
        <v>4</v>
      </c>
      <c r="D3906" s="7" t="n">
        <v>31</v>
      </c>
      <c r="E3906" s="7" t="s">
        <v>202</v>
      </c>
    </row>
    <row r="3907" spans="1:8">
      <c r="A3907" t="s">
        <v>4</v>
      </c>
      <c r="B3907" s="4" t="s">
        <v>5</v>
      </c>
      <c r="C3907" s="4" t="s">
        <v>10</v>
      </c>
    </row>
    <row r="3908" spans="1:8">
      <c r="A3908" t="n">
        <v>30684</v>
      </c>
      <c r="B3908" s="26" t="n">
        <v>16</v>
      </c>
      <c r="C3908" s="7" t="n">
        <v>0</v>
      </c>
    </row>
    <row r="3909" spans="1:8">
      <c r="A3909" t="s">
        <v>4</v>
      </c>
      <c r="B3909" s="4" t="s">
        <v>5</v>
      </c>
      <c r="C3909" s="4" t="s">
        <v>10</v>
      </c>
      <c r="D3909" s="4" t="s">
        <v>14</v>
      </c>
      <c r="E3909" s="4" t="s">
        <v>9</v>
      </c>
      <c r="F3909" s="4" t="s">
        <v>117</v>
      </c>
      <c r="G3909" s="4" t="s">
        <v>14</v>
      </c>
      <c r="H3909" s="4" t="s">
        <v>14</v>
      </c>
      <c r="I3909" s="4" t="s">
        <v>14</v>
      </c>
      <c r="J3909" s="4" t="s">
        <v>9</v>
      </c>
      <c r="K3909" s="4" t="s">
        <v>117</v>
      </c>
      <c r="L3909" s="4" t="s">
        <v>14</v>
      </c>
      <c r="M3909" s="4" t="s">
        <v>14</v>
      </c>
    </row>
    <row r="3910" spans="1:8">
      <c r="A3910" t="n">
        <v>30687</v>
      </c>
      <c r="B3910" s="51" t="n">
        <v>26</v>
      </c>
      <c r="C3910" s="7" t="n">
        <v>31</v>
      </c>
      <c r="D3910" s="7" t="n">
        <v>17</v>
      </c>
      <c r="E3910" s="7" t="n">
        <v>20342</v>
      </c>
      <c r="F3910" s="7" t="s">
        <v>356</v>
      </c>
      <c r="G3910" s="7" t="n">
        <v>2</v>
      </c>
      <c r="H3910" s="7" t="n">
        <v>3</v>
      </c>
      <c r="I3910" s="7" t="n">
        <v>17</v>
      </c>
      <c r="J3910" s="7" t="n">
        <v>20343</v>
      </c>
      <c r="K3910" s="7" t="s">
        <v>357</v>
      </c>
      <c r="L3910" s="7" t="n">
        <v>2</v>
      </c>
      <c r="M3910" s="7" t="n">
        <v>0</v>
      </c>
    </row>
    <row r="3911" spans="1:8">
      <c r="A3911" t="s">
        <v>4</v>
      </c>
      <c r="B3911" s="4" t="s">
        <v>5</v>
      </c>
    </row>
    <row r="3912" spans="1:8">
      <c r="A3912" t="n">
        <v>30814</v>
      </c>
      <c r="B3912" s="52" t="n">
        <v>28</v>
      </c>
    </row>
    <row r="3913" spans="1:8">
      <c r="A3913" t="s">
        <v>4</v>
      </c>
      <c r="B3913" s="4" t="s">
        <v>5</v>
      </c>
      <c r="C3913" s="4" t="s">
        <v>10</v>
      </c>
      <c r="D3913" s="4" t="s">
        <v>14</v>
      </c>
    </row>
    <row r="3914" spans="1:8">
      <c r="A3914" t="n">
        <v>30815</v>
      </c>
      <c r="B3914" s="53" t="n">
        <v>89</v>
      </c>
      <c r="C3914" s="7" t="n">
        <v>65533</v>
      </c>
      <c r="D3914" s="7" t="n">
        <v>1</v>
      </c>
    </row>
    <row r="3915" spans="1:8">
      <c r="A3915" t="s">
        <v>4</v>
      </c>
      <c r="B3915" s="4" t="s">
        <v>5</v>
      </c>
      <c r="C3915" s="4" t="s">
        <v>14</v>
      </c>
      <c r="D3915" s="4" t="s">
        <v>10</v>
      </c>
      <c r="E3915" s="4" t="s">
        <v>20</v>
      </c>
    </row>
    <row r="3916" spans="1:8">
      <c r="A3916" t="n">
        <v>30819</v>
      </c>
      <c r="B3916" s="28" t="n">
        <v>58</v>
      </c>
      <c r="C3916" s="7" t="n">
        <v>101</v>
      </c>
      <c r="D3916" s="7" t="n">
        <v>500</v>
      </c>
      <c r="E3916" s="7" t="n">
        <v>1</v>
      </c>
    </row>
    <row r="3917" spans="1:8">
      <c r="A3917" t="s">
        <v>4</v>
      </c>
      <c r="B3917" s="4" t="s">
        <v>5</v>
      </c>
      <c r="C3917" s="4" t="s">
        <v>14</v>
      </c>
      <c r="D3917" s="4" t="s">
        <v>10</v>
      </c>
    </row>
    <row r="3918" spans="1:8">
      <c r="A3918" t="n">
        <v>30827</v>
      </c>
      <c r="B3918" s="28" t="n">
        <v>58</v>
      </c>
      <c r="C3918" s="7" t="n">
        <v>254</v>
      </c>
      <c r="D3918" s="7" t="n">
        <v>0</v>
      </c>
    </row>
    <row r="3919" spans="1:8">
      <c r="A3919" t="s">
        <v>4</v>
      </c>
      <c r="B3919" s="4" t="s">
        <v>5</v>
      </c>
      <c r="C3919" s="4" t="s">
        <v>14</v>
      </c>
      <c r="D3919" s="4" t="s">
        <v>14</v>
      </c>
      <c r="E3919" s="4" t="s">
        <v>20</v>
      </c>
      <c r="F3919" s="4" t="s">
        <v>20</v>
      </c>
      <c r="G3919" s="4" t="s">
        <v>20</v>
      </c>
      <c r="H3919" s="4" t="s">
        <v>10</v>
      </c>
    </row>
    <row r="3920" spans="1:8">
      <c r="A3920" t="n">
        <v>30831</v>
      </c>
      <c r="B3920" s="32" t="n">
        <v>45</v>
      </c>
      <c r="C3920" s="7" t="n">
        <v>2</v>
      </c>
      <c r="D3920" s="7" t="n">
        <v>3</v>
      </c>
      <c r="E3920" s="7" t="n">
        <v>0.319999992847443</v>
      </c>
      <c r="F3920" s="7" t="n">
        <v>-2.60999989509583</v>
      </c>
      <c r="G3920" s="7" t="n">
        <v>-188.300003051758</v>
      </c>
      <c r="H3920" s="7" t="n">
        <v>0</v>
      </c>
    </row>
    <row r="3921" spans="1:13">
      <c r="A3921" t="s">
        <v>4</v>
      </c>
      <c r="B3921" s="4" t="s">
        <v>5</v>
      </c>
      <c r="C3921" s="4" t="s">
        <v>14</v>
      </c>
      <c r="D3921" s="4" t="s">
        <v>14</v>
      </c>
      <c r="E3921" s="4" t="s">
        <v>20</v>
      </c>
      <c r="F3921" s="4" t="s">
        <v>20</v>
      </c>
      <c r="G3921" s="4" t="s">
        <v>20</v>
      </c>
      <c r="H3921" s="4" t="s">
        <v>10</v>
      </c>
      <c r="I3921" s="4" t="s">
        <v>14</v>
      </c>
    </row>
    <row r="3922" spans="1:13">
      <c r="A3922" t="n">
        <v>30848</v>
      </c>
      <c r="B3922" s="32" t="n">
        <v>45</v>
      </c>
      <c r="C3922" s="7" t="n">
        <v>4</v>
      </c>
      <c r="D3922" s="7" t="n">
        <v>3</v>
      </c>
      <c r="E3922" s="7" t="n">
        <v>0.879999995231628</v>
      </c>
      <c r="F3922" s="7" t="n">
        <v>173.330001831055</v>
      </c>
      <c r="G3922" s="7" t="n">
        <v>356</v>
      </c>
      <c r="H3922" s="7" t="n">
        <v>0</v>
      </c>
      <c r="I3922" s="7" t="n">
        <v>1</v>
      </c>
    </row>
    <row r="3923" spans="1:13">
      <c r="A3923" t="s">
        <v>4</v>
      </c>
      <c r="B3923" s="4" t="s">
        <v>5</v>
      </c>
      <c r="C3923" s="4" t="s">
        <v>14</v>
      </c>
      <c r="D3923" s="4" t="s">
        <v>14</v>
      </c>
      <c r="E3923" s="4" t="s">
        <v>20</v>
      </c>
      <c r="F3923" s="4" t="s">
        <v>10</v>
      </c>
    </row>
    <row r="3924" spans="1:13">
      <c r="A3924" t="n">
        <v>30866</v>
      </c>
      <c r="B3924" s="32" t="n">
        <v>45</v>
      </c>
      <c r="C3924" s="7" t="n">
        <v>5</v>
      </c>
      <c r="D3924" s="7" t="n">
        <v>3</v>
      </c>
      <c r="E3924" s="7" t="n">
        <v>7</v>
      </c>
      <c r="F3924" s="7" t="n">
        <v>0</v>
      </c>
    </row>
    <row r="3925" spans="1:13">
      <c r="A3925" t="s">
        <v>4</v>
      </c>
      <c r="B3925" s="4" t="s">
        <v>5</v>
      </c>
      <c r="C3925" s="4" t="s">
        <v>14</v>
      </c>
      <c r="D3925" s="4" t="s">
        <v>14</v>
      </c>
      <c r="E3925" s="4" t="s">
        <v>20</v>
      </c>
      <c r="F3925" s="4" t="s">
        <v>10</v>
      </c>
    </row>
    <row r="3926" spans="1:13">
      <c r="A3926" t="n">
        <v>30875</v>
      </c>
      <c r="B3926" s="32" t="n">
        <v>45</v>
      </c>
      <c r="C3926" s="7" t="n">
        <v>11</v>
      </c>
      <c r="D3926" s="7" t="n">
        <v>3</v>
      </c>
      <c r="E3926" s="7" t="n">
        <v>14.5</v>
      </c>
      <c r="F3926" s="7" t="n">
        <v>0</v>
      </c>
    </row>
    <row r="3927" spans="1:13">
      <c r="A3927" t="s">
        <v>4</v>
      </c>
      <c r="B3927" s="4" t="s">
        <v>5</v>
      </c>
      <c r="C3927" s="4" t="s">
        <v>14</v>
      </c>
      <c r="D3927" s="4" t="s">
        <v>14</v>
      </c>
      <c r="E3927" s="4" t="s">
        <v>20</v>
      </c>
      <c r="F3927" s="4" t="s">
        <v>20</v>
      </c>
      <c r="G3927" s="4" t="s">
        <v>20</v>
      </c>
      <c r="H3927" s="4" t="s">
        <v>10</v>
      </c>
    </row>
    <row r="3928" spans="1:13">
      <c r="A3928" t="n">
        <v>30884</v>
      </c>
      <c r="B3928" s="32" t="n">
        <v>45</v>
      </c>
      <c r="C3928" s="7" t="n">
        <v>2</v>
      </c>
      <c r="D3928" s="7" t="n">
        <v>3</v>
      </c>
      <c r="E3928" s="7" t="n">
        <v>0.319999992847443</v>
      </c>
      <c r="F3928" s="7" t="n">
        <v>-2.60999989509583</v>
      </c>
      <c r="G3928" s="7" t="n">
        <v>-188.300003051758</v>
      </c>
      <c r="H3928" s="7" t="n">
        <v>15000</v>
      </c>
    </row>
    <row r="3929" spans="1:13">
      <c r="A3929" t="s">
        <v>4</v>
      </c>
      <c r="B3929" s="4" t="s">
        <v>5</v>
      </c>
      <c r="C3929" s="4" t="s">
        <v>14</v>
      </c>
      <c r="D3929" s="4" t="s">
        <v>14</v>
      </c>
      <c r="E3929" s="4" t="s">
        <v>20</v>
      </c>
      <c r="F3929" s="4" t="s">
        <v>20</v>
      </c>
      <c r="G3929" s="4" t="s">
        <v>20</v>
      </c>
      <c r="H3929" s="4" t="s">
        <v>10</v>
      </c>
      <c r="I3929" s="4" t="s">
        <v>14</v>
      </c>
    </row>
    <row r="3930" spans="1:13">
      <c r="A3930" t="n">
        <v>30901</v>
      </c>
      <c r="B3930" s="32" t="n">
        <v>45</v>
      </c>
      <c r="C3930" s="7" t="n">
        <v>4</v>
      </c>
      <c r="D3930" s="7" t="n">
        <v>3</v>
      </c>
      <c r="E3930" s="7" t="n">
        <v>358.850006103516</v>
      </c>
      <c r="F3930" s="7" t="n">
        <v>175.080001831055</v>
      </c>
      <c r="G3930" s="7" t="n">
        <v>356</v>
      </c>
      <c r="H3930" s="7" t="n">
        <v>15000</v>
      </c>
      <c r="I3930" s="7" t="n">
        <v>1</v>
      </c>
    </row>
    <row r="3931" spans="1:13">
      <c r="A3931" t="s">
        <v>4</v>
      </c>
      <c r="B3931" s="4" t="s">
        <v>5</v>
      </c>
      <c r="C3931" s="4" t="s">
        <v>14</v>
      </c>
      <c r="D3931" s="4" t="s">
        <v>14</v>
      </c>
      <c r="E3931" s="4" t="s">
        <v>20</v>
      </c>
      <c r="F3931" s="4" t="s">
        <v>10</v>
      </c>
    </row>
    <row r="3932" spans="1:13">
      <c r="A3932" t="n">
        <v>30919</v>
      </c>
      <c r="B3932" s="32" t="n">
        <v>45</v>
      </c>
      <c r="C3932" s="7" t="n">
        <v>5</v>
      </c>
      <c r="D3932" s="7" t="n">
        <v>3</v>
      </c>
      <c r="E3932" s="7" t="n">
        <v>6.19999980926514</v>
      </c>
      <c r="F3932" s="7" t="n">
        <v>15000</v>
      </c>
    </row>
    <row r="3933" spans="1:13">
      <c r="A3933" t="s">
        <v>4</v>
      </c>
      <c r="B3933" s="4" t="s">
        <v>5</v>
      </c>
      <c r="C3933" s="4" t="s">
        <v>14</v>
      </c>
      <c r="D3933" s="4" t="s">
        <v>14</v>
      </c>
      <c r="E3933" s="4" t="s">
        <v>20</v>
      </c>
      <c r="F3933" s="4" t="s">
        <v>10</v>
      </c>
    </row>
    <row r="3934" spans="1:13">
      <c r="A3934" t="n">
        <v>30928</v>
      </c>
      <c r="B3934" s="32" t="n">
        <v>45</v>
      </c>
      <c r="C3934" s="7" t="n">
        <v>11</v>
      </c>
      <c r="D3934" s="7" t="n">
        <v>3</v>
      </c>
      <c r="E3934" s="7" t="n">
        <v>14.5</v>
      </c>
      <c r="F3934" s="7" t="n">
        <v>15000</v>
      </c>
    </row>
    <row r="3935" spans="1:13">
      <c r="A3935" t="s">
        <v>4</v>
      </c>
      <c r="B3935" s="4" t="s">
        <v>5</v>
      </c>
      <c r="C3935" s="4" t="s">
        <v>14</v>
      </c>
      <c r="D3935" s="4" t="s">
        <v>10</v>
      </c>
    </row>
    <row r="3936" spans="1:13">
      <c r="A3936" t="n">
        <v>30937</v>
      </c>
      <c r="B3936" s="28" t="n">
        <v>58</v>
      </c>
      <c r="C3936" s="7" t="n">
        <v>255</v>
      </c>
      <c r="D3936" s="7" t="n">
        <v>0</v>
      </c>
    </row>
    <row r="3937" spans="1:9">
      <c r="A3937" t="s">
        <v>4</v>
      </c>
      <c r="B3937" s="4" t="s">
        <v>5</v>
      </c>
      <c r="C3937" s="4" t="s">
        <v>14</v>
      </c>
      <c r="D3937" s="4" t="s">
        <v>10</v>
      </c>
      <c r="E3937" s="4" t="s">
        <v>6</v>
      </c>
    </row>
    <row r="3938" spans="1:9">
      <c r="A3938" t="n">
        <v>30941</v>
      </c>
      <c r="B3938" s="47" t="n">
        <v>51</v>
      </c>
      <c r="C3938" s="7" t="n">
        <v>4</v>
      </c>
      <c r="D3938" s="7" t="n">
        <v>0</v>
      </c>
      <c r="E3938" s="7" t="s">
        <v>164</v>
      </c>
    </row>
    <row r="3939" spans="1:9">
      <c r="A3939" t="s">
        <v>4</v>
      </c>
      <c r="B3939" s="4" t="s">
        <v>5</v>
      </c>
      <c r="C3939" s="4" t="s">
        <v>10</v>
      </c>
    </row>
    <row r="3940" spans="1:9">
      <c r="A3940" t="n">
        <v>30954</v>
      </c>
      <c r="B3940" s="26" t="n">
        <v>16</v>
      </c>
      <c r="C3940" s="7" t="n">
        <v>0</v>
      </c>
    </row>
    <row r="3941" spans="1:9">
      <c r="A3941" t="s">
        <v>4</v>
      </c>
      <c r="B3941" s="4" t="s">
        <v>5</v>
      </c>
      <c r="C3941" s="4" t="s">
        <v>10</v>
      </c>
      <c r="D3941" s="4" t="s">
        <v>14</v>
      </c>
      <c r="E3941" s="4" t="s">
        <v>9</v>
      </c>
      <c r="F3941" s="4" t="s">
        <v>117</v>
      </c>
      <c r="G3941" s="4" t="s">
        <v>14</v>
      </c>
      <c r="H3941" s="4" t="s">
        <v>14</v>
      </c>
    </row>
    <row r="3942" spans="1:9">
      <c r="A3942" t="n">
        <v>30957</v>
      </c>
      <c r="B3942" s="51" t="n">
        <v>26</v>
      </c>
      <c r="C3942" s="7" t="n">
        <v>0</v>
      </c>
      <c r="D3942" s="7" t="n">
        <v>17</v>
      </c>
      <c r="E3942" s="7" t="n">
        <v>53081</v>
      </c>
      <c r="F3942" s="7" t="s">
        <v>358</v>
      </c>
      <c r="G3942" s="7" t="n">
        <v>2</v>
      </c>
      <c r="H3942" s="7" t="n">
        <v>0</v>
      </c>
    </row>
    <row r="3943" spans="1:9">
      <c r="A3943" t="s">
        <v>4</v>
      </c>
      <c r="B3943" s="4" t="s">
        <v>5</v>
      </c>
    </row>
    <row r="3944" spans="1:9">
      <c r="A3944" t="n">
        <v>30988</v>
      </c>
      <c r="B3944" s="52" t="n">
        <v>28</v>
      </c>
    </row>
    <row r="3945" spans="1:9">
      <c r="A3945" t="s">
        <v>4</v>
      </c>
      <c r="B3945" s="4" t="s">
        <v>5</v>
      </c>
      <c r="C3945" s="4" t="s">
        <v>10</v>
      </c>
      <c r="D3945" s="4" t="s">
        <v>14</v>
      </c>
    </row>
    <row r="3946" spans="1:9">
      <c r="A3946" t="n">
        <v>30989</v>
      </c>
      <c r="B3946" s="53" t="n">
        <v>89</v>
      </c>
      <c r="C3946" s="7" t="n">
        <v>65533</v>
      </c>
      <c r="D3946" s="7" t="n">
        <v>1</v>
      </c>
    </row>
    <row r="3947" spans="1:9">
      <c r="A3947" t="s">
        <v>4</v>
      </c>
      <c r="B3947" s="4" t="s">
        <v>5</v>
      </c>
      <c r="C3947" s="4" t="s">
        <v>14</v>
      </c>
      <c r="D3947" s="41" t="s">
        <v>92</v>
      </c>
      <c r="E3947" s="4" t="s">
        <v>5</v>
      </c>
      <c r="F3947" s="4" t="s">
        <v>14</v>
      </c>
      <c r="G3947" s="4" t="s">
        <v>10</v>
      </c>
      <c r="H3947" s="41" t="s">
        <v>93</v>
      </c>
      <c r="I3947" s="4" t="s">
        <v>14</v>
      </c>
      <c r="J3947" s="4" t="s">
        <v>21</v>
      </c>
    </row>
    <row r="3948" spans="1:9">
      <c r="A3948" t="n">
        <v>30993</v>
      </c>
      <c r="B3948" s="11" t="n">
        <v>5</v>
      </c>
      <c r="C3948" s="7" t="n">
        <v>28</v>
      </c>
      <c r="D3948" s="41" t="s">
        <v>3</v>
      </c>
      <c r="E3948" s="31" t="n">
        <v>64</v>
      </c>
      <c r="F3948" s="7" t="n">
        <v>5</v>
      </c>
      <c r="G3948" s="7" t="n">
        <v>11</v>
      </c>
      <c r="H3948" s="41" t="s">
        <v>3</v>
      </c>
      <c r="I3948" s="7" t="n">
        <v>1</v>
      </c>
      <c r="J3948" s="12" t="n">
        <f t="normal" ca="1">A3974</f>
        <v>0</v>
      </c>
    </row>
    <row r="3949" spans="1:9">
      <c r="A3949" t="s">
        <v>4</v>
      </c>
      <c r="B3949" s="4" t="s">
        <v>5</v>
      </c>
      <c r="C3949" s="4" t="s">
        <v>14</v>
      </c>
      <c r="D3949" s="4" t="s">
        <v>10</v>
      </c>
      <c r="E3949" s="4" t="s">
        <v>6</v>
      </c>
    </row>
    <row r="3950" spans="1:9">
      <c r="A3950" t="n">
        <v>31004</v>
      </c>
      <c r="B3950" s="47" t="n">
        <v>51</v>
      </c>
      <c r="C3950" s="7" t="n">
        <v>4</v>
      </c>
      <c r="D3950" s="7" t="n">
        <v>11</v>
      </c>
      <c r="E3950" s="7" t="s">
        <v>359</v>
      </c>
    </row>
    <row r="3951" spans="1:9">
      <c r="A3951" t="s">
        <v>4</v>
      </c>
      <c r="B3951" s="4" t="s">
        <v>5</v>
      </c>
      <c r="C3951" s="4" t="s">
        <v>10</v>
      </c>
    </row>
    <row r="3952" spans="1:9">
      <c r="A3952" t="n">
        <v>31023</v>
      </c>
      <c r="B3952" s="26" t="n">
        <v>16</v>
      </c>
      <c r="C3952" s="7" t="n">
        <v>0</v>
      </c>
    </row>
    <row r="3953" spans="1:10">
      <c r="A3953" t="s">
        <v>4</v>
      </c>
      <c r="B3953" s="4" t="s">
        <v>5</v>
      </c>
      <c r="C3953" s="4" t="s">
        <v>10</v>
      </c>
      <c r="D3953" s="4" t="s">
        <v>14</v>
      </c>
      <c r="E3953" s="4" t="s">
        <v>9</v>
      </c>
      <c r="F3953" s="4" t="s">
        <v>117</v>
      </c>
      <c r="G3953" s="4" t="s">
        <v>14</v>
      </c>
      <c r="H3953" s="4" t="s">
        <v>14</v>
      </c>
      <c r="I3953" s="4" t="s">
        <v>14</v>
      </c>
      <c r="J3953" s="4" t="s">
        <v>9</v>
      </c>
      <c r="K3953" s="4" t="s">
        <v>117</v>
      </c>
      <c r="L3953" s="4" t="s">
        <v>14</v>
      </c>
      <c r="M3953" s="4" t="s">
        <v>14</v>
      </c>
    </row>
    <row r="3954" spans="1:10">
      <c r="A3954" t="n">
        <v>31026</v>
      </c>
      <c r="B3954" s="51" t="n">
        <v>26</v>
      </c>
      <c r="C3954" s="7" t="n">
        <v>11</v>
      </c>
      <c r="D3954" s="7" t="n">
        <v>17</v>
      </c>
      <c r="E3954" s="7" t="n">
        <v>10433</v>
      </c>
      <c r="F3954" s="7" t="s">
        <v>360</v>
      </c>
      <c r="G3954" s="7" t="n">
        <v>2</v>
      </c>
      <c r="H3954" s="7" t="n">
        <v>3</v>
      </c>
      <c r="I3954" s="7" t="n">
        <v>17</v>
      </c>
      <c r="J3954" s="7" t="n">
        <v>10434</v>
      </c>
      <c r="K3954" s="7" t="s">
        <v>361</v>
      </c>
      <c r="L3954" s="7" t="n">
        <v>2</v>
      </c>
      <c r="M3954" s="7" t="n">
        <v>0</v>
      </c>
    </row>
    <row r="3955" spans="1:10">
      <c r="A3955" t="s">
        <v>4</v>
      </c>
      <c r="B3955" s="4" t="s">
        <v>5</v>
      </c>
    </row>
    <row r="3956" spans="1:10">
      <c r="A3956" t="n">
        <v>31122</v>
      </c>
      <c r="B3956" s="52" t="n">
        <v>28</v>
      </c>
    </row>
    <row r="3957" spans="1:10">
      <c r="A3957" t="s">
        <v>4</v>
      </c>
      <c r="B3957" s="4" t="s">
        <v>5</v>
      </c>
      <c r="C3957" s="4" t="s">
        <v>10</v>
      </c>
      <c r="D3957" s="4" t="s">
        <v>14</v>
      </c>
    </row>
    <row r="3958" spans="1:10">
      <c r="A3958" t="n">
        <v>31123</v>
      </c>
      <c r="B3958" s="53" t="n">
        <v>89</v>
      </c>
      <c r="C3958" s="7" t="n">
        <v>65533</v>
      </c>
      <c r="D3958" s="7" t="n">
        <v>1</v>
      </c>
    </row>
    <row r="3959" spans="1:10">
      <c r="A3959" t="s">
        <v>4</v>
      </c>
      <c r="B3959" s="4" t="s">
        <v>5</v>
      </c>
      <c r="C3959" s="4" t="s">
        <v>14</v>
      </c>
      <c r="D3959" s="41" t="s">
        <v>92</v>
      </c>
      <c r="E3959" s="4" t="s">
        <v>5</v>
      </c>
      <c r="F3959" s="4" t="s">
        <v>14</v>
      </c>
      <c r="G3959" s="4" t="s">
        <v>10</v>
      </c>
      <c r="H3959" s="41" t="s">
        <v>93</v>
      </c>
      <c r="I3959" s="4" t="s">
        <v>14</v>
      </c>
      <c r="J3959" s="4" t="s">
        <v>21</v>
      </c>
    </row>
    <row r="3960" spans="1:10">
      <c r="A3960" t="n">
        <v>31127</v>
      </c>
      <c r="B3960" s="11" t="n">
        <v>5</v>
      </c>
      <c r="C3960" s="7" t="n">
        <v>28</v>
      </c>
      <c r="D3960" s="41" t="s">
        <v>3</v>
      </c>
      <c r="E3960" s="31" t="n">
        <v>64</v>
      </c>
      <c r="F3960" s="7" t="n">
        <v>5</v>
      </c>
      <c r="G3960" s="7" t="n">
        <v>7</v>
      </c>
      <c r="H3960" s="41" t="s">
        <v>3</v>
      </c>
      <c r="I3960" s="7" t="n">
        <v>1</v>
      </c>
      <c r="J3960" s="12" t="n">
        <f t="normal" ca="1">A3972</f>
        <v>0</v>
      </c>
    </row>
    <row r="3961" spans="1:10">
      <c r="A3961" t="s">
        <v>4</v>
      </c>
      <c r="B3961" s="4" t="s">
        <v>5</v>
      </c>
      <c r="C3961" s="4" t="s">
        <v>14</v>
      </c>
      <c r="D3961" s="4" t="s">
        <v>10</v>
      </c>
      <c r="E3961" s="4" t="s">
        <v>6</v>
      </c>
    </row>
    <row r="3962" spans="1:10">
      <c r="A3962" t="n">
        <v>31138</v>
      </c>
      <c r="B3962" s="47" t="n">
        <v>51</v>
      </c>
      <c r="C3962" s="7" t="n">
        <v>4</v>
      </c>
      <c r="D3962" s="7" t="n">
        <v>7</v>
      </c>
      <c r="E3962" s="7" t="s">
        <v>362</v>
      </c>
    </row>
    <row r="3963" spans="1:10">
      <c r="A3963" t="s">
        <v>4</v>
      </c>
      <c r="B3963" s="4" t="s">
        <v>5</v>
      </c>
      <c r="C3963" s="4" t="s">
        <v>10</v>
      </c>
    </row>
    <row r="3964" spans="1:10">
      <c r="A3964" t="n">
        <v>31151</v>
      </c>
      <c r="B3964" s="26" t="n">
        <v>16</v>
      </c>
      <c r="C3964" s="7" t="n">
        <v>0</v>
      </c>
    </row>
    <row r="3965" spans="1:10">
      <c r="A3965" t="s">
        <v>4</v>
      </c>
      <c r="B3965" s="4" t="s">
        <v>5</v>
      </c>
      <c r="C3965" s="4" t="s">
        <v>10</v>
      </c>
      <c r="D3965" s="4" t="s">
        <v>14</v>
      </c>
      <c r="E3965" s="4" t="s">
        <v>9</v>
      </c>
      <c r="F3965" s="4" t="s">
        <v>117</v>
      </c>
      <c r="G3965" s="4" t="s">
        <v>14</v>
      </c>
      <c r="H3965" s="4" t="s">
        <v>14</v>
      </c>
    </row>
    <row r="3966" spans="1:10">
      <c r="A3966" t="n">
        <v>31154</v>
      </c>
      <c r="B3966" s="51" t="n">
        <v>26</v>
      </c>
      <c r="C3966" s="7" t="n">
        <v>7</v>
      </c>
      <c r="D3966" s="7" t="n">
        <v>17</v>
      </c>
      <c r="E3966" s="7" t="n">
        <v>4473</v>
      </c>
      <c r="F3966" s="7" t="s">
        <v>363</v>
      </c>
      <c r="G3966" s="7" t="n">
        <v>2</v>
      </c>
      <c r="H3966" s="7" t="n">
        <v>0</v>
      </c>
    </row>
    <row r="3967" spans="1:10">
      <c r="A3967" t="s">
        <v>4</v>
      </c>
      <c r="B3967" s="4" t="s">
        <v>5</v>
      </c>
    </row>
    <row r="3968" spans="1:10">
      <c r="A3968" t="n">
        <v>31198</v>
      </c>
      <c r="B3968" s="52" t="n">
        <v>28</v>
      </c>
    </row>
    <row r="3969" spans="1:13">
      <c r="A3969" t="s">
        <v>4</v>
      </c>
      <c r="B3969" s="4" t="s">
        <v>5</v>
      </c>
      <c r="C3969" s="4" t="s">
        <v>10</v>
      </c>
      <c r="D3969" s="4" t="s">
        <v>14</v>
      </c>
    </row>
    <row r="3970" spans="1:13">
      <c r="A3970" t="n">
        <v>31199</v>
      </c>
      <c r="B3970" s="53" t="n">
        <v>89</v>
      </c>
      <c r="C3970" s="7" t="n">
        <v>65533</v>
      </c>
      <c r="D3970" s="7" t="n">
        <v>1</v>
      </c>
    </row>
    <row r="3971" spans="1:13">
      <c r="A3971" t="s">
        <v>4</v>
      </c>
      <c r="B3971" s="4" t="s">
        <v>5</v>
      </c>
      <c r="C3971" s="4" t="s">
        <v>21</v>
      </c>
    </row>
    <row r="3972" spans="1:13">
      <c r="A3972" t="n">
        <v>31203</v>
      </c>
      <c r="B3972" s="15" t="n">
        <v>3</v>
      </c>
      <c r="C3972" s="12" t="n">
        <f t="normal" ca="1">A3986</f>
        <v>0</v>
      </c>
    </row>
    <row r="3973" spans="1:13">
      <c r="A3973" t="s">
        <v>4</v>
      </c>
      <c r="B3973" s="4" t="s">
        <v>5</v>
      </c>
      <c r="C3973" s="4" t="s">
        <v>14</v>
      </c>
      <c r="D3973" s="41" t="s">
        <v>92</v>
      </c>
      <c r="E3973" s="4" t="s">
        <v>5</v>
      </c>
      <c r="F3973" s="4" t="s">
        <v>14</v>
      </c>
      <c r="G3973" s="4" t="s">
        <v>10</v>
      </c>
      <c r="H3973" s="41" t="s">
        <v>93</v>
      </c>
      <c r="I3973" s="4" t="s">
        <v>14</v>
      </c>
      <c r="J3973" s="4" t="s">
        <v>21</v>
      </c>
    </row>
    <row r="3974" spans="1:13">
      <c r="A3974" t="n">
        <v>31208</v>
      </c>
      <c r="B3974" s="11" t="n">
        <v>5</v>
      </c>
      <c r="C3974" s="7" t="n">
        <v>28</v>
      </c>
      <c r="D3974" s="41" t="s">
        <v>3</v>
      </c>
      <c r="E3974" s="31" t="n">
        <v>64</v>
      </c>
      <c r="F3974" s="7" t="n">
        <v>5</v>
      </c>
      <c r="G3974" s="7" t="n">
        <v>7</v>
      </c>
      <c r="H3974" s="41" t="s">
        <v>3</v>
      </c>
      <c r="I3974" s="7" t="n">
        <v>1</v>
      </c>
      <c r="J3974" s="12" t="n">
        <f t="normal" ca="1">A3986</f>
        <v>0</v>
      </c>
    </row>
    <row r="3975" spans="1:13">
      <c r="A3975" t="s">
        <v>4</v>
      </c>
      <c r="B3975" s="4" t="s">
        <v>5</v>
      </c>
      <c r="C3975" s="4" t="s">
        <v>14</v>
      </c>
      <c r="D3975" s="4" t="s">
        <v>10</v>
      </c>
      <c r="E3975" s="4" t="s">
        <v>6</v>
      </c>
    </row>
    <row r="3976" spans="1:13">
      <c r="A3976" t="n">
        <v>31219</v>
      </c>
      <c r="B3976" s="47" t="n">
        <v>51</v>
      </c>
      <c r="C3976" s="7" t="n">
        <v>4</v>
      </c>
      <c r="D3976" s="7" t="n">
        <v>7</v>
      </c>
      <c r="E3976" s="7" t="s">
        <v>164</v>
      </c>
    </row>
    <row r="3977" spans="1:13">
      <c r="A3977" t="s">
        <v>4</v>
      </c>
      <c r="B3977" s="4" t="s">
        <v>5</v>
      </c>
      <c r="C3977" s="4" t="s">
        <v>10</v>
      </c>
    </row>
    <row r="3978" spans="1:13">
      <c r="A3978" t="n">
        <v>31232</v>
      </c>
      <c r="B3978" s="26" t="n">
        <v>16</v>
      </c>
      <c r="C3978" s="7" t="n">
        <v>0</v>
      </c>
    </row>
    <row r="3979" spans="1:13">
      <c r="A3979" t="s">
        <v>4</v>
      </c>
      <c r="B3979" s="4" t="s">
        <v>5</v>
      </c>
      <c r="C3979" s="4" t="s">
        <v>10</v>
      </c>
      <c r="D3979" s="4" t="s">
        <v>14</v>
      </c>
      <c r="E3979" s="4" t="s">
        <v>9</v>
      </c>
      <c r="F3979" s="4" t="s">
        <v>117</v>
      </c>
      <c r="G3979" s="4" t="s">
        <v>14</v>
      </c>
      <c r="H3979" s="4" t="s">
        <v>14</v>
      </c>
    </row>
    <row r="3980" spans="1:13">
      <c r="A3980" t="n">
        <v>31235</v>
      </c>
      <c r="B3980" s="51" t="n">
        <v>26</v>
      </c>
      <c r="C3980" s="7" t="n">
        <v>7</v>
      </c>
      <c r="D3980" s="7" t="n">
        <v>17</v>
      </c>
      <c r="E3980" s="7" t="n">
        <v>4474</v>
      </c>
      <c r="F3980" s="7" t="s">
        <v>364</v>
      </c>
      <c r="G3980" s="7" t="n">
        <v>2</v>
      </c>
      <c r="H3980" s="7" t="n">
        <v>0</v>
      </c>
    </row>
    <row r="3981" spans="1:13">
      <c r="A3981" t="s">
        <v>4</v>
      </c>
      <c r="B3981" s="4" t="s">
        <v>5</v>
      </c>
    </row>
    <row r="3982" spans="1:13">
      <c r="A3982" t="n">
        <v>31269</v>
      </c>
      <c r="B3982" s="52" t="n">
        <v>28</v>
      </c>
    </row>
    <row r="3983" spans="1:13">
      <c r="A3983" t="s">
        <v>4</v>
      </c>
      <c r="B3983" s="4" t="s">
        <v>5</v>
      </c>
      <c r="C3983" s="4" t="s">
        <v>10</v>
      </c>
      <c r="D3983" s="4" t="s">
        <v>14</v>
      </c>
    </row>
    <row r="3984" spans="1:13">
      <c r="A3984" t="n">
        <v>31270</v>
      </c>
      <c r="B3984" s="53" t="n">
        <v>89</v>
      </c>
      <c r="C3984" s="7" t="n">
        <v>65533</v>
      </c>
      <c r="D3984" s="7" t="n">
        <v>1</v>
      </c>
    </row>
    <row r="3985" spans="1:10">
      <c r="A3985" t="s">
        <v>4</v>
      </c>
      <c r="B3985" s="4" t="s">
        <v>5</v>
      </c>
      <c r="C3985" s="4" t="s">
        <v>14</v>
      </c>
      <c r="D3985" s="41" t="s">
        <v>92</v>
      </c>
      <c r="E3985" s="4" t="s">
        <v>5</v>
      </c>
      <c r="F3985" s="4" t="s">
        <v>14</v>
      </c>
      <c r="G3985" s="4" t="s">
        <v>10</v>
      </c>
      <c r="H3985" s="41" t="s">
        <v>93</v>
      </c>
      <c r="I3985" s="4" t="s">
        <v>14</v>
      </c>
      <c r="J3985" s="4" t="s">
        <v>21</v>
      </c>
    </row>
    <row r="3986" spans="1:10">
      <c r="A3986" t="n">
        <v>31274</v>
      </c>
      <c r="B3986" s="11" t="n">
        <v>5</v>
      </c>
      <c r="C3986" s="7" t="n">
        <v>28</v>
      </c>
      <c r="D3986" s="41" t="s">
        <v>3</v>
      </c>
      <c r="E3986" s="31" t="n">
        <v>64</v>
      </c>
      <c r="F3986" s="7" t="n">
        <v>5</v>
      </c>
      <c r="G3986" s="7" t="n">
        <v>9</v>
      </c>
      <c r="H3986" s="41" t="s">
        <v>3</v>
      </c>
      <c r="I3986" s="7" t="n">
        <v>1</v>
      </c>
      <c r="J3986" s="12" t="n">
        <f t="normal" ca="1">A3998</f>
        <v>0</v>
      </c>
    </row>
    <row r="3987" spans="1:10">
      <c r="A3987" t="s">
        <v>4</v>
      </c>
      <c r="B3987" s="4" t="s">
        <v>5</v>
      </c>
      <c r="C3987" s="4" t="s">
        <v>14</v>
      </c>
      <c r="D3987" s="4" t="s">
        <v>10</v>
      </c>
      <c r="E3987" s="4" t="s">
        <v>6</v>
      </c>
    </row>
    <row r="3988" spans="1:10">
      <c r="A3988" t="n">
        <v>31285</v>
      </c>
      <c r="B3988" s="47" t="n">
        <v>51</v>
      </c>
      <c r="C3988" s="7" t="n">
        <v>4</v>
      </c>
      <c r="D3988" s="7" t="n">
        <v>9</v>
      </c>
      <c r="E3988" s="7" t="s">
        <v>365</v>
      </c>
    </row>
    <row r="3989" spans="1:10">
      <c r="A3989" t="s">
        <v>4</v>
      </c>
      <c r="B3989" s="4" t="s">
        <v>5</v>
      </c>
      <c r="C3989" s="4" t="s">
        <v>10</v>
      </c>
    </row>
    <row r="3990" spans="1:10">
      <c r="A3990" t="n">
        <v>31299</v>
      </c>
      <c r="B3990" s="26" t="n">
        <v>16</v>
      </c>
      <c r="C3990" s="7" t="n">
        <v>0</v>
      </c>
    </row>
    <row r="3991" spans="1:10">
      <c r="A3991" t="s">
        <v>4</v>
      </c>
      <c r="B3991" s="4" t="s">
        <v>5</v>
      </c>
      <c r="C3991" s="4" t="s">
        <v>10</v>
      </c>
      <c r="D3991" s="4" t="s">
        <v>14</v>
      </c>
      <c r="E3991" s="4" t="s">
        <v>9</v>
      </c>
      <c r="F3991" s="4" t="s">
        <v>117</v>
      </c>
      <c r="G3991" s="4" t="s">
        <v>14</v>
      </c>
      <c r="H3991" s="4" t="s">
        <v>14</v>
      </c>
    </row>
    <row r="3992" spans="1:10">
      <c r="A3992" t="n">
        <v>31302</v>
      </c>
      <c r="B3992" s="51" t="n">
        <v>26</v>
      </c>
      <c r="C3992" s="7" t="n">
        <v>9</v>
      </c>
      <c r="D3992" s="7" t="n">
        <v>17</v>
      </c>
      <c r="E3992" s="7" t="n">
        <v>5407</v>
      </c>
      <c r="F3992" s="7" t="s">
        <v>366</v>
      </c>
      <c r="G3992" s="7" t="n">
        <v>2</v>
      </c>
      <c r="H3992" s="7" t="n">
        <v>0</v>
      </c>
    </row>
    <row r="3993" spans="1:10">
      <c r="A3993" t="s">
        <v>4</v>
      </c>
      <c r="B3993" s="4" t="s">
        <v>5</v>
      </c>
    </row>
    <row r="3994" spans="1:10">
      <c r="A3994" t="n">
        <v>31355</v>
      </c>
      <c r="B3994" s="52" t="n">
        <v>28</v>
      </c>
    </row>
    <row r="3995" spans="1:10">
      <c r="A3995" t="s">
        <v>4</v>
      </c>
      <c r="B3995" s="4" t="s">
        <v>5</v>
      </c>
      <c r="C3995" s="4" t="s">
        <v>10</v>
      </c>
      <c r="D3995" s="4" t="s">
        <v>14</v>
      </c>
    </row>
    <row r="3996" spans="1:10">
      <c r="A3996" t="n">
        <v>31356</v>
      </c>
      <c r="B3996" s="53" t="n">
        <v>89</v>
      </c>
      <c r="C3996" s="7" t="n">
        <v>65533</v>
      </c>
      <c r="D3996" s="7" t="n">
        <v>1</v>
      </c>
    </row>
    <row r="3997" spans="1:10">
      <c r="A3997" t="s">
        <v>4</v>
      </c>
      <c r="B3997" s="4" t="s">
        <v>5</v>
      </c>
      <c r="C3997" s="4" t="s">
        <v>14</v>
      </c>
      <c r="D3997" s="41" t="s">
        <v>92</v>
      </c>
      <c r="E3997" s="4" t="s">
        <v>5</v>
      </c>
      <c r="F3997" s="4" t="s">
        <v>14</v>
      </c>
      <c r="G3997" s="4" t="s">
        <v>10</v>
      </c>
      <c r="H3997" s="41" t="s">
        <v>93</v>
      </c>
      <c r="I3997" s="4" t="s">
        <v>14</v>
      </c>
      <c r="J3997" s="4" t="s">
        <v>21</v>
      </c>
    </row>
    <row r="3998" spans="1:10">
      <c r="A3998" t="n">
        <v>31360</v>
      </c>
      <c r="B3998" s="11" t="n">
        <v>5</v>
      </c>
      <c r="C3998" s="7" t="n">
        <v>28</v>
      </c>
      <c r="D3998" s="41" t="s">
        <v>3</v>
      </c>
      <c r="E3998" s="31" t="n">
        <v>64</v>
      </c>
      <c r="F3998" s="7" t="n">
        <v>5</v>
      </c>
      <c r="G3998" s="7" t="n">
        <v>1</v>
      </c>
      <c r="H3998" s="41" t="s">
        <v>3</v>
      </c>
      <c r="I3998" s="7" t="n">
        <v>1</v>
      </c>
      <c r="J3998" s="12" t="n">
        <f t="normal" ca="1">A4010</f>
        <v>0</v>
      </c>
    </row>
    <row r="3999" spans="1:10">
      <c r="A3999" t="s">
        <v>4</v>
      </c>
      <c r="B3999" s="4" t="s">
        <v>5</v>
      </c>
      <c r="C3999" s="4" t="s">
        <v>14</v>
      </c>
      <c r="D3999" s="4" t="s">
        <v>10</v>
      </c>
      <c r="E3999" s="4" t="s">
        <v>6</v>
      </c>
    </row>
    <row r="4000" spans="1:10">
      <c r="A4000" t="n">
        <v>31371</v>
      </c>
      <c r="B4000" s="47" t="n">
        <v>51</v>
      </c>
      <c r="C4000" s="7" t="n">
        <v>4</v>
      </c>
      <c r="D4000" s="7" t="n">
        <v>1</v>
      </c>
      <c r="E4000" s="7" t="s">
        <v>164</v>
      </c>
    </row>
    <row r="4001" spans="1:10">
      <c r="A4001" t="s">
        <v>4</v>
      </c>
      <c r="B4001" s="4" t="s">
        <v>5</v>
      </c>
      <c r="C4001" s="4" t="s">
        <v>10</v>
      </c>
    </row>
    <row r="4002" spans="1:10">
      <c r="A4002" t="n">
        <v>31384</v>
      </c>
      <c r="B4002" s="26" t="n">
        <v>16</v>
      </c>
      <c r="C4002" s="7" t="n">
        <v>0</v>
      </c>
    </row>
    <row r="4003" spans="1:10">
      <c r="A4003" t="s">
        <v>4</v>
      </c>
      <c r="B4003" s="4" t="s">
        <v>5</v>
      </c>
      <c r="C4003" s="4" t="s">
        <v>10</v>
      </c>
      <c r="D4003" s="4" t="s">
        <v>14</v>
      </c>
      <c r="E4003" s="4" t="s">
        <v>9</v>
      </c>
      <c r="F4003" s="4" t="s">
        <v>117</v>
      </c>
      <c r="G4003" s="4" t="s">
        <v>14</v>
      </c>
      <c r="H4003" s="4" t="s">
        <v>14</v>
      </c>
    </row>
    <row r="4004" spans="1:10">
      <c r="A4004" t="n">
        <v>31387</v>
      </c>
      <c r="B4004" s="51" t="n">
        <v>26</v>
      </c>
      <c r="C4004" s="7" t="n">
        <v>1</v>
      </c>
      <c r="D4004" s="7" t="n">
        <v>17</v>
      </c>
      <c r="E4004" s="7" t="n">
        <v>1457</v>
      </c>
      <c r="F4004" s="7" t="s">
        <v>367</v>
      </c>
      <c r="G4004" s="7" t="n">
        <v>2</v>
      </c>
      <c r="H4004" s="7" t="n">
        <v>0</v>
      </c>
    </row>
    <row r="4005" spans="1:10">
      <c r="A4005" t="s">
        <v>4</v>
      </c>
      <c r="B4005" s="4" t="s">
        <v>5</v>
      </c>
    </row>
    <row r="4006" spans="1:10">
      <c r="A4006" t="n">
        <v>31434</v>
      </c>
      <c r="B4006" s="52" t="n">
        <v>28</v>
      </c>
    </row>
    <row r="4007" spans="1:10">
      <c r="A4007" t="s">
        <v>4</v>
      </c>
      <c r="B4007" s="4" t="s">
        <v>5</v>
      </c>
      <c r="C4007" s="4" t="s">
        <v>10</v>
      </c>
      <c r="D4007" s="4" t="s">
        <v>14</v>
      </c>
    </row>
    <row r="4008" spans="1:10">
      <c r="A4008" t="n">
        <v>31435</v>
      </c>
      <c r="B4008" s="53" t="n">
        <v>89</v>
      </c>
      <c r="C4008" s="7" t="n">
        <v>65533</v>
      </c>
      <c r="D4008" s="7" t="n">
        <v>1</v>
      </c>
    </row>
    <row r="4009" spans="1:10">
      <c r="A4009" t="s">
        <v>4</v>
      </c>
      <c r="B4009" s="4" t="s">
        <v>5</v>
      </c>
      <c r="C4009" s="4" t="s">
        <v>14</v>
      </c>
      <c r="D4009" s="41" t="s">
        <v>92</v>
      </c>
      <c r="E4009" s="4" t="s">
        <v>5</v>
      </c>
      <c r="F4009" s="4" t="s">
        <v>14</v>
      </c>
      <c r="G4009" s="4" t="s">
        <v>10</v>
      </c>
      <c r="H4009" s="41" t="s">
        <v>93</v>
      </c>
      <c r="I4009" s="4" t="s">
        <v>14</v>
      </c>
      <c r="J4009" s="4" t="s">
        <v>21</v>
      </c>
    </row>
    <row r="4010" spans="1:10">
      <c r="A4010" t="n">
        <v>31439</v>
      </c>
      <c r="B4010" s="11" t="n">
        <v>5</v>
      </c>
      <c r="C4010" s="7" t="n">
        <v>28</v>
      </c>
      <c r="D4010" s="41" t="s">
        <v>3</v>
      </c>
      <c r="E4010" s="31" t="n">
        <v>64</v>
      </c>
      <c r="F4010" s="7" t="n">
        <v>5</v>
      </c>
      <c r="G4010" s="7" t="n">
        <v>5</v>
      </c>
      <c r="H4010" s="41" t="s">
        <v>3</v>
      </c>
      <c r="I4010" s="7" t="n">
        <v>1</v>
      </c>
      <c r="J4010" s="12" t="n">
        <f t="normal" ca="1">A4022</f>
        <v>0</v>
      </c>
    </row>
    <row r="4011" spans="1:10">
      <c r="A4011" t="s">
        <v>4</v>
      </c>
      <c r="B4011" s="4" t="s">
        <v>5</v>
      </c>
      <c r="C4011" s="4" t="s">
        <v>14</v>
      </c>
      <c r="D4011" s="4" t="s">
        <v>10</v>
      </c>
      <c r="E4011" s="4" t="s">
        <v>6</v>
      </c>
    </row>
    <row r="4012" spans="1:10">
      <c r="A4012" t="n">
        <v>31450</v>
      </c>
      <c r="B4012" s="47" t="n">
        <v>51</v>
      </c>
      <c r="C4012" s="7" t="n">
        <v>4</v>
      </c>
      <c r="D4012" s="7" t="n">
        <v>5</v>
      </c>
      <c r="E4012" s="7" t="s">
        <v>170</v>
      </c>
    </row>
    <row r="4013" spans="1:10">
      <c r="A4013" t="s">
        <v>4</v>
      </c>
      <c r="B4013" s="4" t="s">
        <v>5</v>
      </c>
      <c r="C4013" s="4" t="s">
        <v>10</v>
      </c>
    </row>
    <row r="4014" spans="1:10">
      <c r="A4014" t="n">
        <v>31463</v>
      </c>
      <c r="B4014" s="26" t="n">
        <v>16</v>
      </c>
      <c r="C4014" s="7" t="n">
        <v>0</v>
      </c>
    </row>
    <row r="4015" spans="1:10">
      <c r="A4015" t="s">
        <v>4</v>
      </c>
      <c r="B4015" s="4" t="s">
        <v>5</v>
      </c>
      <c r="C4015" s="4" t="s">
        <v>10</v>
      </c>
      <c r="D4015" s="4" t="s">
        <v>14</v>
      </c>
      <c r="E4015" s="4" t="s">
        <v>9</v>
      </c>
      <c r="F4015" s="4" t="s">
        <v>117</v>
      </c>
      <c r="G4015" s="4" t="s">
        <v>14</v>
      </c>
      <c r="H4015" s="4" t="s">
        <v>14</v>
      </c>
    </row>
    <row r="4016" spans="1:10">
      <c r="A4016" t="n">
        <v>31466</v>
      </c>
      <c r="B4016" s="51" t="n">
        <v>26</v>
      </c>
      <c r="C4016" s="7" t="n">
        <v>5</v>
      </c>
      <c r="D4016" s="7" t="n">
        <v>17</v>
      </c>
      <c r="E4016" s="7" t="n">
        <v>3457</v>
      </c>
      <c r="F4016" s="7" t="s">
        <v>368</v>
      </c>
      <c r="G4016" s="7" t="n">
        <v>2</v>
      </c>
      <c r="H4016" s="7" t="n">
        <v>0</v>
      </c>
    </row>
    <row r="4017" spans="1:10">
      <c r="A4017" t="s">
        <v>4</v>
      </c>
      <c r="B4017" s="4" t="s">
        <v>5</v>
      </c>
    </row>
    <row r="4018" spans="1:10">
      <c r="A4018" t="n">
        <v>31510</v>
      </c>
      <c r="B4018" s="52" t="n">
        <v>28</v>
      </c>
    </row>
    <row r="4019" spans="1:10">
      <c r="A4019" t="s">
        <v>4</v>
      </c>
      <c r="B4019" s="4" t="s">
        <v>5</v>
      </c>
      <c r="C4019" s="4" t="s">
        <v>10</v>
      </c>
      <c r="D4019" s="4" t="s">
        <v>14</v>
      </c>
    </row>
    <row r="4020" spans="1:10">
      <c r="A4020" t="n">
        <v>31511</v>
      </c>
      <c r="B4020" s="53" t="n">
        <v>89</v>
      </c>
      <c r="C4020" s="7" t="n">
        <v>65533</v>
      </c>
      <c r="D4020" s="7" t="n">
        <v>1</v>
      </c>
    </row>
    <row r="4021" spans="1:10">
      <c r="A4021" t="s">
        <v>4</v>
      </c>
      <c r="B4021" s="4" t="s">
        <v>5</v>
      </c>
      <c r="C4021" s="4" t="s">
        <v>14</v>
      </c>
      <c r="D4021" s="41" t="s">
        <v>92</v>
      </c>
      <c r="E4021" s="4" t="s">
        <v>5</v>
      </c>
      <c r="F4021" s="4" t="s">
        <v>14</v>
      </c>
      <c r="G4021" s="4" t="s">
        <v>10</v>
      </c>
      <c r="H4021" s="41" t="s">
        <v>93</v>
      </c>
      <c r="I4021" s="4" t="s">
        <v>14</v>
      </c>
      <c r="J4021" s="4" t="s">
        <v>21</v>
      </c>
    </row>
    <row r="4022" spans="1:10">
      <c r="A4022" t="n">
        <v>31515</v>
      </c>
      <c r="B4022" s="11" t="n">
        <v>5</v>
      </c>
      <c r="C4022" s="7" t="n">
        <v>28</v>
      </c>
      <c r="D4022" s="41" t="s">
        <v>3</v>
      </c>
      <c r="E4022" s="31" t="n">
        <v>64</v>
      </c>
      <c r="F4022" s="7" t="n">
        <v>5</v>
      </c>
      <c r="G4022" s="7" t="n">
        <v>8</v>
      </c>
      <c r="H4022" s="41" t="s">
        <v>3</v>
      </c>
      <c r="I4022" s="7" t="n">
        <v>1</v>
      </c>
      <c r="J4022" s="12" t="n">
        <f t="normal" ca="1">A4034</f>
        <v>0</v>
      </c>
    </row>
    <row r="4023" spans="1:10">
      <c r="A4023" t="s">
        <v>4</v>
      </c>
      <c r="B4023" s="4" t="s">
        <v>5</v>
      </c>
      <c r="C4023" s="4" t="s">
        <v>14</v>
      </c>
      <c r="D4023" s="4" t="s">
        <v>10</v>
      </c>
      <c r="E4023" s="4" t="s">
        <v>6</v>
      </c>
    </row>
    <row r="4024" spans="1:10">
      <c r="A4024" t="n">
        <v>31526</v>
      </c>
      <c r="B4024" s="47" t="n">
        <v>51</v>
      </c>
      <c r="C4024" s="7" t="n">
        <v>4</v>
      </c>
      <c r="D4024" s="7" t="n">
        <v>8</v>
      </c>
      <c r="E4024" s="7" t="s">
        <v>353</v>
      </c>
    </row>
    <row r="4025" spans="1:10">
      <c r="A4025" t="s">
        <v>4</v>
      </c>
      <c r="B4025" s="4" t="s">
        <v>5</v>
      </c>
      <c r="C4025" s="4" t="s">
        <v>10</v>
      </c>
    </row>
    <row r="4026" spans="1:10">
      <c r="A4026" t="n">
        <v>31539</v>
      </c>
      <c r="B4026" s="26" t="n">
        <v>16</v>
      </c>
      <c r="C4026" s="7" t="n">
        <v>0</v>
      </c>
    </row>
    <row r="4027" spans="1:10">
      <c r="A4027" t="s">
        <v>4</v>
      </c>
      <c r="B4027" s="4" t="s">
        <v>5</v>
      </c>
      <c r="C4027" s="4" t="s">
        <v>10</v>
      </c>
      <c r="D4027" s="4" t="s">
        <v>14</v>
      </c>
      <c r="E4027" s="4" t="s">
        <v>9</v>
      </c>
      <c r="F4027" s="4" t="s">
        <v>117</v>
      </c>
      <c r="G4027" s="4" t="s">
        <v>14</v>
      </c>
      <c r="H4027" s="4" t="s">
        <v>14</v>
      </c>
    </row>
    <row r="4028" spans="1:10">
      <c r="A4028" t="n">
        <v>31542</v>
      </c>
      <c r="B4028" s="51" t="n">
        <v>26</v>
      </c>
      <c r="C4028" s="7" t="n">
        <v>8</v>
      </c>
      <c r="D4028" s="7" t="n">
        <v>17</v>
      </c>
      <c r="E4028" s="7" t="n">
        <v>9403</v>
      </c>
      <c r="F4028" s="7" t="s">
        <v>369</v>
      </c>
      <c r="G4028" s="7" t="n">
        <v>2</v>
      </c>
      <c r="H4028" s="7" t="n">
        <v>0</v>
      </c>
    </row>
    <row r="4029" spans="1:10">
      <c r="A4029" t="s">
        <v>4</v>
      </c>
      <c r="B4029" s="4" t="s">
        <v>5</v>
      </c>
    </row>
    <row r="4030" spans="1:10">
      <c r="A4030" t="n">
        <v>31580</v>
      </c>
      <c r="B4030" s="52" t="n">
        <v>28</v>
      </c>
    </row>
    <row r="4031" spans="1:10">
      <c r="A4031" t="s">
        <v>4</v>
      </c>
      <c r="B4031" s="4" t="s">
        <v>5</v>
      </c>
      <c r="C4031" s="4" t="s">
        <v>10</v>
      </c>
      <c r="D4031" s="4" t="s">
        <v>14</v>
      </c>
    </row>
    <row r="4032" spans="1:10">
      <c r="A4032" t="n">
        <v>31581</v>
      </c>
      <c r="B4032" s="53" t="n">
        <v>89</v>
      </c>
      <c r="C4032" s="7" t="n">
        <v>65533</v>
      </c>
      <c r="D4032" s="7" t="n">
        <v>1</v>
      </c>
    </row>
    <row r="4033" spans="1:10">
      <c r="A4033" t="s">
        <v>4</v>
      </c>
      <c r="B4033" s="4" t="s">
        <v>5</v>
      </c>
      <c r="C4033" s="4" t="s">
        <v>14</v>
      </c>
      <c r="D4033" s="4" t="s">
        <v>10</v>
      </c>
      <c r="E4033" s="4" t="s">
        <v>9</v>
      </c>
      <c r="F4033" s="4" t="s">
        <v>10</v>
      </c>
    </row>
    <row r="4034" spans="1:10">
      <c r="A4034" t="n">
        <v>31585</v>
      </c>
      <c r="B4034" s="14" t="n">
        <v>50</v>
      </c>
      <c r="C4034" s="7" t="n">
        <v>3</v>
      </c>
      <c r="D4034" s="7" t="n">
        <v>4515</v>
      </c>
      <c r="E4034" s="7" t="n">
        <v>1051931443</v>
      </c>
      <c r="F4034" s="7" t="n">
        <v>500</v>
      </c>
    </row>
    <row r="4035" spans="1:10">
      <c r="A4035" t="s">
        <v>4</v>
      </c>
      <c r="B4035" s="4" t="s">
        <v>5</v>
      </c>
      <c r="C4035" s="4" t="s">
        <v>14</v>
      </c>
      <c r="D4035" s="4" t="s">
        <v>10</v>
      </c>
      <c r="E4035" s="4" t="s">
        <v>20</v>
      </c>
    </row>
    <row r="4036" spans="1:10">
      <c r="A4036" t="n">
        <v>31595</v>
      </c>
      <c r="B4036" s="28" t="n">
        <v>58</v>
      </c>
      <c r="C4036" s="7" t="n">
        <v>101</v>
      </c>
      <c r="D4036" s="7" t="n">
        <v>300</v>
      </c>
      <c r="E4036" s="7" t="n">
        <v>1</v>
      </c>
    </row>
    <row r="4037" spans="1:10">
      <c r="A4037" t="s">
        <v>4</v>
      </c>
      <c r="B4037" s="4" t="s">
        <v>5</v>
      </c>
      <c r="C4037" s="4" t="s">
        <v>14</v>
      </c>
      <c r="D4037" s="4" t="s">
        <v>10</v>
      </c>
    </row>
    <row r="4038" spans="1:10">
      <c r="A4038" t="n">
        <v>31603</v>
      </c>
      <c r="B4038" s="28" t="n">
        <v>58</v>
      </c>
      <c r="C4038" s="7" t="n">
        <v>254</v>
      </c>
      <c r="D4038" s="7" t="n">
        <v>0</v>
      </c>
    </row>
    <row r="4039" spans="1:10">
      <c r="A4039" t="s">
        <v>4</v>
      </c>
      <c r="B4039" s="4" t="s">
        <v>5</v>
      </c>
      <c r="C4039" s="4" t="s">
        <v>14</v>
      </c>
      <c r="D4039" s="4" t="s">
        <v>14</v>
      </c>
      <c r="E4039" s="4" t="s">
        <v>20</v>
      </c>
      <c r="F4039" s="4" t="s">
        <v>20</v>
      </c>
      <c r="G4039" s="4" t="s">
        <v>20</v>
      </c>
      <c r="H4039" s="4" t="s">
        <v>10</v>
      </c>
    </row>
    <row r="4040" spans="1:10">
      <c r="A4040" t="n">
        <v>31607</v>
      </c>
      <c r="B4040" s="32" t="n">
        <v>45</v>
      </c>
      <c r="C4040" s="7" t="n">
        <v>2</v>
      </c>
      <c r="D4040" s="7" t="n">
        <v>3</v>
      </c>
      <c r="E4040" s="7" t="n">
        <v>8.39999961853027</v>
      </c>
      <c r="F4040" s="7" t="n">
        <v>-3.15000009536743</v>
      </c>
      <c r="G4040" s="7" t="n">
        <v>-195.309997558594</v>
      </c>
      <c r="H4040" s="7" t="n">
        <v>0</v>
      </c>
    </row>
    <row r="4041" spans="1:10">
      <c r="A4041" t="s">
        <v>4</v>
      </c>
      <c r="B4041" s="4" t="s">
        <v>5</v>
      </c>
      <c r="C4041" s="4" t="s">
        <v>14</v>
      </c>
      <c r="D4041" s="4" t="s">
        <v>14</v>
      </c>
      <c r="E4041" s="4" t="s">
        <v>20</v>
      </c>
      <c r="F4041" s="4" t="s">
        <v>20</v>
      </c>
      <c r="G4041" s="4" t="s">
        <v>20</v>
      </c>
      <c r="H4041" s="4" t="s">
        <v>10</v>
      </c>
      <c r="I4041" s="4" t="s">
        <v>14</v>
      </c>
    </row>
    <row r="4042" spans="1:10">
      <c r="A4042" t="n">
        <v>31624</v>
      </c>
      <c r="B4042" s="32" t="n">
        <v>45</v>
      </c>
      <c r="C4042" s="7" t="n">
        <v>4</v>
      </c>
      <c r="D4042" s="7" t="n">
        <v>3</v>
      </c>
      <c r="E4042" s="7" t="n">
        <v>348.029998779297</v>
      </c>
      <c r="F4042" s="7" t="n">
        <v>303.160003662109</v>
      </c>
      <c r="G4042" s="7" t="n">
        <v>10</v>
      </c>
      <c r="H4042" s="7" t="n">
        <v>0</v>
      </c>
      <c r="I4042" s="7" t="n">
        <v>1</v>
      </c>
    </row>
    <row r="4043" spans="1:10">
      <c r="A4043" t="s">
        <v>4</v>
      </c>
      <c r="B4043" s="4" t="s">
        <v>5</v>
      </c>
      <c r="C4043" s="4" t="s">
        <v>14</v>
      </c>
      <c r="D4043" s="4" t="s">
        <v>14</v>
      </c>
      <c r="E4043" s="4" t="s">
        <v>20</v>
      </c>
      <c r="F4043" s="4" t="s">
        <v>10</v>
      </c>
    </row>
    <row r="4044" spans="1:10">
      <c r="A4044" t="n">
        <v>31642</v>
      </c>
      <c r="B4044" s="32" t="n">
        <v>45</v>
      </c>
      <c r="C4044" s="7" t="n">
        <v>5</v>
      </c>
      <c r="D4044" s="7" t="n">
        <v>3</v>
      </c>
      <c r="E4044" s="7" t="n">
        <v>2.90000009536743</v>
      </c>
      <c r="F4044" s="7" t="n">
        <v>0</v>
      </c>
    </row>
    <row r="4045" spans="1:10">
      <c r="A4045" t="s">
        <v>4</v>
      </c>
      <c r="B4045" s="4" t="s">
        <v>5</v>
      </c>
      <c r="C4045" s="4" t="s">
        <v>14</v>
      </c>
      <c r="D4045" s="4" t="s">
        <v>14</v>
      </c>
      <c r="E4045" s="4" t="s">
        <v>20</v>
      </c>
      <c r="F4045" s="4" t="s">
        <v>10</v>
      </c>
    </row>
    <row r="4046" spans="1:10">
      <c r="A4046" t="n">
        <v>31651</v>
      </c>
      <c r="B4046" s="32" t="n">
        <v>45</v>
      </c>
      <c r="C4046" s="7" t="n">
        <v>11</v>
      </c>
      <c r="D4046" s="7" t="n">
        <v>3</v>
      </c>
      <c r="E4046" s="7" t="n">
        <v>29.3999996185303</v>
      </c>
      <c r="F4046" s="7" t="n">
        <v>0</v>
      </c>
    </row>
    <row r="4047" spans="1:10">
      <c r="A4047" t="s">
        <v>4</v>
      </c>
      <c r="B4047" s="4" t="s">
        <v>5</v>
      </c>
      <c r="C4047" s="4" t="s">
        <v>14</v>
      </c>
      <c r="D4047" s="4" t="s">
        <v>14</v>
      </c>
      <c r="E4047" s="4" t="s">
        <v>20</v>
      </c>
      <c r="F4047" s="4" t="s">
        <v>20</v>
      </c>
      <c r="G4047" s="4" t="s">
        <v>20</v>
      </c>
      <c r="H4047" s="4" t="s">
        <v>10</v>
      </c>
      <c r="I4047" s="4" t="s">
        <v>14</v>
      </c>
    </row>
    <row r="4048" spans="1:10">
      <c r="A4048" t="n">
        <v>31660</v>
      </c>
      <c r="B4048" s="32" t="n">
        <v>45</v>
      </c>
      <c r="C4048" s="7" t="n">
        <v>4</v>
      </c>
      <c r="D4048" s="7" t="n">
        <v>3</v>
      </c>
      <c r="E4048" s="7" t="n">
        <v>338.519989013672</v>
      </c>
      <c r="F4048" s="7" t="n">
        <v>325.440002441406</v>
      </c>
      <c r="G4048" s="7" t="n">
        <v>10</v>
      </c>
      <c r="H4048" s="7" t="n">
        <v>15000</v>
      </c>
      <c r="I4048" s="7" t="n">
        <v>1</v>
      </c>
    </row>
    <row r="4049" spans="1:9">
      <c r="A4049" t="s">
        <v>4</v>
      </c>
      <c r="B4049" s="4" t="s">
        <v>5</v>
      </c>
      <c r="C4049" s="4" t="s">
        <v>14</v>
      </c>
      <c r="D4049" s="4" t="s">
        <v>14</v>
      </c>
      <c r="E4049" s="4" t="s">
        <v>20</v>
      </c>
      <c r="F4049" s="4" t="s">
        <v>10</v>
      </c>
    </row>
    <row r="4050" spans="1:9">
      <c r="A4050" t="n">
        <v>31678</v>
      </c>
      <c r="B4050" s="32" t="n">
        <v>45</v>
      </c>
      <c r="C4050" s="7" t="n">
        <v>5</v>
      </c>
      <c r="D4050" s="7" t="n">
        <v>3</v>
      </c>
      <c r="E4050" s="7" t="n">
        <v>2.5</v>
      </c>
      <c r="F4050" s="7" t="n">
        <v>15000</v>
      </c>
    </row>
    <row r="4051" spans="1:9">
      <c r="A4051" t="s">
        <v>4</v>
      </c>
      <c r="B4051" s="4" t="s">
        <v>5</v>
      </c>
      <c r="C4051" s="4" t="s">
        <v>14</v>
      </c>
      <c r="D4051" s="4" t="s">
        <v>14</v>
      </c>
      <c r="E4051" s="4" t="s">
        <v>20</v>
      </c>
      <c r="F4051" s="4" t="s">
        <v>10</v>
      </c>
    </row>
    <row r="4052" spans="1:9">
      <c r="A4052" t="n">
        <v>31687</v>
      </c>
      <c r="B4052" s="32" t="n">
        <v>45</v>
      </c>
      <c r="C4052" s="7" t="n">
        <v>11</v>
      </c>
      <c r="D4052" s="7" t="n">
        <v>3</v>
      </c>
      <c r="E4052" s="7" t="n">
        <v>29.3999996185303</v>
      </c>
      <c r="F4052" s="7" t="n">
        <v>15000</v>
      </c>
    </row>
    <row r="4053" spans="1:9">
      <c r="A4053" t="s">
        <v>4</v>
      </c>
      <c r="B4053" s="4" t="s">
        <v>5</v>
      </c>
      <c r="C4053" s="4" t="s">
        <v>10</v>
      </c>
      <c r="D4053" s="4" t="s">
        <v>10</v>
      </c>
      <c r="E4053" s="4" t="s">
        <v>20</v>
      </c>
      <c r="F4053" s="4" t="s">
        <v>14</v>
      </c>
    </row>
    <row r="4054" spans="1:9">
      <c r="A4054" t="n">
        <v>31696</v>
      </c>
      <c r="B4054" s="59" t="n">
        <v>53</v>
      </c>
      <c r="C4054" s="7" t="n">
        <v>0</v>
      </c>
      <c r="D4054" s="7" t="n">
        <v>1000</v>
      </c>
      <c r="E4054" s="7" t="n">
        <v>0</v>
      </c>
      <c r="F4054" s="7" t="n">
        <v>0</v>
      </c>
    </row>
    <row r="4055" spans="1:9">
      <c r="A4055" t="s">
        <v>4</v>
      </c>
      <c r="B4055" s="4" t="s">
        <v>5</v>
      </c>
      <c r="C4055" s="4" t="s">
        <v>10</v>
      </c>
      <c r="D4055" s="4" t="s">
        <v>10</v>
      </c>
      <c r="E4055" s="4" t="s">
        <v>20</v>
      </c>
      <c r="F4055" s="4" t="s">
        <v>14</v>
      </c>
    </row>
    <row r="4056" spans="1:9">
      <c r="A4056" t="n">
        <v>31706</v>
      </c>
      <c r="B4056" s="59" t="n">
        <v>53</v>
      </c>
      <c r="C4056" s="7" t="n">
        <v>61491</v>
      </c>
      <c r="D4056" s="7" t="n">
        <v>1000</v>
      </c>
      <c r="E4056" s="7" t="n">
        <v>0</v>
      </c>
      <c r="F4056" s="7" t="n">
        <v>0</v>
      </c>
    </row>
    <row r="4057" spans="1:9">
      <c r="A4057" t="s">
        <v>4</v>
      </c>
      <c r="B4057" s="4" t="s">
        <v>5</v>
      </c>
      <c r="C4057" s="4" t="s">
        <v>10</v>
      </c>
      <c r="D4057" s="4" t="s">
        <v>10</v>
      </c>
      <c r="E4057" s="4" t="s">
        <v>20</v>
      </c>
      <c r="F4057" s="4" t="s">
        <v>14</v>
      </c>
    </row>
    <row r="4058" spans="1:9">
      <c r="A4058" t="n">
        <v>31716</v>
      </c>
      <c r="B4058" s="59" t="n">
        <v>53</v>
      </c>
      <c r="C4058" s="7" t="n">
        <v>61492</v>
      </c>
      <c r="D4058" s="7" t="n">
        <v>1000</v>
      </c>
      <c r="E4058" s="7" t="n">
        <v>0</v>
      </c>
      <c r="F4058" s="7" t="n">
        <v>0</v>
      </c>
    </row>
    <row r="4059" spans="1:9">
      <c r="A4059" t="s">
        <v>4</v>
      </c>
      <c r="B4059" s="4" t="s">
        <v>5</v>
      </c>
      <c r="C4059" s="4" t="s">
        <v>10</v>
      </c>
      <c r="D4059" s="4" t="s">
        <v>10</v>
      </c>
      <c r="E4059" s="4" t="s">
        <v>20</v>
      </c>
      <c r="F4059" s="4" t="s">
        <v>14</v>
      </c>
    </row>
    <row r="4060" spans="1:9">
      <c r="A4060" t="n">
        <v>31726</v>
      </c>
      <c r="B4060" s="59" t="n">
        <v>53</v>
      </c>
      <c r="C4060" s="7" t="n">
        <v>61493</v>
      </c>
      <c r="D4060" s="7" t="n">
        <v>1000</v>
      </c>
      <c r="E4060" s="7" t="n">
        <v>0</v>
      </c>
      <c r="F4060" s="7" t="n">
        <v>0</v>
      </c>
    </row>
    <row r="4061" spans="1:9">
      <c r="A4061" t="s">
        <v>4</v>
      </c>
      <c r="B4061" s="4" t="s">
        <v>5</v>
      </c>
      <c r="C4061" s="4" t="s">
        <v>10</v>
      </c>
      <c r="D4061" s="4" t="s">
        <v>10</v>
      </c>
      <c r="E4061" s="4" t="s">
        <v>20</v>
      </c>
      <c r="F4061" s="4" t="s">
        <v>14</v>
      </c>
    </row>
    <row r="4062" spans="1:9">
      <c r="A4062" t="n">
        <v>31736</v>
      </c>
      <c r="B4062" s="59" t="n">
        <v>53</v>
      </c>
      <c r="C4062" s="7" t="n">
        <v>61494</v>
      </c>
      <c r="D4062" s="7" t="n">
        <v>1000</v>
      </c>
      <c r="E4062" s="7" t="n">
        <v>0</v>
      </c>
      <c r="F4062" s="7" t="n">
        <v>0</v>
      </c>
    </row>
    <row r="4063" spans="1:9">
      <c r="A4063" t="s">
        <v>4</v>
      </c>
      <c r="B4063" s="4" t="s">
        <v>5</v>
      </c>
      <c r="C4063" s="4" t="s">
        <v>10</v>
      </c>
      <c r="D4063" s="4" t="s">
        <v>10</v>
      </c>
      <c r="E4063" s="4" t="s">
        <v>20</v>
      </c>
      <c r="F4063" s="4" t="s">
        <v>14</v>
      </c>
    </row>
    <row r="4064" spans="1:9">
      <c r="A4064" t="n">
        <v>31746</v>
      </c>
      <c r="B4064" s="59" t="n">
        <v>53</v>
      </c>
      <c r="C4064" s="7" t="n">
        <v>61495</v>
      </c>
      <c r="D4064" s="7" t="n">
        <v>1000</v>
      </c>
      <c r="E4064" s="7" t="n">
        <v>0</v>
      </c>
      <c r="F4064" s="7" t="n">
        <v>0</v>
      </c>
    </row>
    <row r="4065" spans="1:6">
      <c r="A4065" t="s">
        <v>4</v>
      </c>
      <c r="B4065" s="4" t="s">
        <v>5</v>
      </c>
      <c r="C4065" s="4" t="s">
        <v>10</v>
      </c>
      <c r="D4065" s="4" t="s">
        <v>10</v>
      </c>
      <c r="E4065" s="4" t="s">
        <v>20</v>
      </c>
      <c r="F4065" s="4" t="s">
        <v>14</v>
      </c>
    </row>
    <row r="4066" spans="1:6">
      <c r="A4066" t="n">
        <v>31756</v>
      </c>
      <c r="B4066" s="59" t="n">
        <v>53</v>
      </c>
      <c r="C4066" s="7" t="n">
        <v>61496</v>
      </c>
      <c r="D4066" s="7" t="n">
        <v>1000</v>
      </c>
      <c r="E4066" s="7" t="n">
        <v>0</v>
      </c>
      <c r="F4066" s="7" t="n">
        <v>0</v>
      </c>
    </row>
    <row r="4067" spans="1:6">
      <c r="A4067" t="s">
        <v>4</v>
      </c>
      <c r="B4067" s="4" t="s">
        <v>5</v>
      </c>
      <c r="C4067" s="4" t="s">
        <v>10</v>
      </c>
      <c r="D4067" s="4" t="s">
        <v>10</v>
      </c>
      <c r="E4067" s="4" t="s">
        <v>10</v>
      </c>
    </row>
    <row r="4068" spans="1:6">
      <c r="A4068" t="n">
        <v>31766</v>
      </c>
      <c r="B4068" s="66" t="n">
        <v>61</v>
      </c>
      <c r="C4068" s="7" t="n">
        <v>0</v>
      </c>
      <c r="D4068" s="7" t="n">
        <v>1000</v>
      </c>
      <c r="E4068" s="7" t="n">
        <v>0</v>
      </c>
    </row>
    <row r="4069" spans="1:6">
      <c r="A4069" t="s">
        <v>4</v>
      </c>
      <c r="B4069" s="4" t="s">
        <v>5</v>
      </c>
      <c r="C4069" s="4" t="s">
        <v>10</v>
      </c>
      <c r="D4069" s="4" t="s">
        <v>10</v>
      </c>
      <c r="E4069" s="4" t="s">
        <v>10</v>
      </c>
    </row>
    <row r="4070" spans="1:6">
      <c r="A4070" t="n">
        <v>31773</v>
      </c>
      <c r="B4070" s="66" t="n">
        <v>61</v>
      </c>
      <c r="C4070" s="7" t="n">
        <v>61491</v>
      </c>
      <c r="D4070" s="7" t="n">
        <v>1000</v>
      </c>
      <c r="E4070" s="7" t="n">
        <v>0</v>
      </c>
    </row>
    <row r="4071" spans="1:6">
      <c r="A4071" t="s">
        <v>4</v>
      </c>
      <c r="B4071" s="4" t="s">
        <v>5</v>
      </c>
      <c r="C4071" s="4" t="s">
        <v>10</v>
      </c>
      <c r="D4071" s="4" t="s">
        <v>10</v>
      </c>
      <c r="E4071" s="4" t="s">
        <v>10</v>
      </c>
    </row>
    <row r="4072" spans="1:6">
      <c r="A4072" t="n">
        <v>31780</v>
      </c>
      <c r="B4072" s="66" t="n">
        <v>61</v>
      </c>
      <c r="C4072" s="7" t="n">
        <v>61492</v>
      </c>
      <c r="D4072" s="7" t="n">
        <v>1000</v>
      </c>
      <c r="E4072" s="7" t="n">
        <v>0</v>
      </c>
    </row>
    <row r="4073" spans="1:6">
      <c r="A4073" t="s">
        <v>4</v>
      </c>
      <c r="B4073" s="4" t="s">
        <v>5</v>
      </c>
      <c r="C4073" s="4" t="s">
        <v>10</v>
      </c>
      <c r="D4073" s="4" t="s">
        <v>10</v>
      </c>
      <c r="E4073" s="4" t="s">
        <v>10</v>
      </c>
    </row>
    <row r="4074" spans="1:6">
      <c r="A4074" t="n">
        <v>31787</v>
      </c>
      <c r="B4074" s="66" t="n">
        <v>61</v>
      </c>
      <c r="C4074" s="7" t="n">
        <v>61493</v>
      </c>
      <c r="D4074" s="7" t="n">
        <v>1000</v>
      </c>
      <c r="E4074" s="7" t="n">
        <v>0</v>
      </c>
    </row>
    <row r="4075" spans="1:6">
      <c r="A4075" t="s">
        <v>4</v>
      </c>
      <c r="B4075" s="4" t="s">
        <v>5</v>
      </c>
      <c r="C4075" s="4" t="s">
        <v>10</v>
      </c>
      <c r="D4075" s="4" t="s">
        <v>10</v>
      </c>
      <c r="E4075" s="4" t="s">
        <v>10</v>
      </c>
    </row>
    <row r="4076" spans="1:6">
      <c r="A4076" t="n">
        <v>31794</v>
      </c>
      <c r="B4076" s="66" t="n">
        <v>61</v>
      </c>
      <c r="C4076" s="7" t="n">
        <v>61494</v>
      </c>
      <c r="D4076" s="7" t="n">
        <v>1000</v>
      </c>
      <c r="E4076" s="7" t="n">
        <v>0</v>
      </c>
    </row>
    <row r="4077" spans="1:6">
      <c r="A4077" t="s">
        <v>4</v>
      </c>
      <c r="B4077" s="4" t="s">
        <v>5</v>
      </c>
      <c r="C4077" s="4" t="s">
        <v>10</v>
      </c>
      <c r="D4077" s="4" t="s">
        <v>10</v>
      </c>
      <c r="E4077" s="4" t="s">
        <v>10</v>
      </c>
    </row>
    <row r="4078" spans="1:6">
      <c r="A4078" t="n">
        <v>31801</v>
      </c>
      <c r="B4078" s="66" t="n">
        <v>61</v>
      </c>
      <c r="C4078" s="7" t="n">
        <v>61495</v>
      </c>
      <c r="D4078" s="7" t="n">
        <v>1000</v>
      </c>
      <c r="E4078" s="7" t="n">
        <v>0</v>
      </c>
    </row>
    <row r="4079" spans="1:6">
      <c r="A4079" t="s">
        <v>4</v>
      </c>
      <c r="B4079" s="4" t="s">
        <v>5</v>
      </c>
      <c r="C4079" s="4" t="s">
        <v>10</v>
      </c>
      <c r="D4079" s="4" t="s">
        <v>10</v>
      </c>
      <c r="E4079" s="4" t="s">
        <v>10</v>
      </c>
    </row>
    <row r="4080" spans="1:6">
      <c r="A4080" t="n">
        <v>31808</v>
      </c>
      <c r="B4080" s="66" t="n">
        <v>61</v>
      </c>
      <c r="C4080" s="7" t="n">
        <v>61496</v>
      </c>
      <c r="D4080" s="7" t="n">
        <v>1000</v>
      </c>
      <c r="E4080" s="7" t="n">
        <v>0</v>
      </c>
    </row>
    <row r="4081" spans="1:6">
      <c r="A4081" t="s">
        <v>4</v>
      </c>
      <c r="B4081" s="4" t="s">
        <v>5</v>
      </c>
      <c r="C4081" s="4" t="s">
        <v>10</v>
      </c>
      <c r="D4081" s="4" t="s">
        <v>20</v>
      </c>
      <c r="E4081" s="4" t="s">
        <v>20</v>
      </c>
      <c r="F4081" s="4" t="s">
        <v>20</v>
      </c>
      <c r="G4081" s="4" t="s">
        <v>10</v>
      </c>
      <c r="H4081" s="4" t="s">
        <v>10</v>
      </c>
    </row>
    <row r="4082" spans="1:6">
      <c r="A4082" t="n">
        <v>31815</v>
      </c>
      <c r="B4082" s="69" t="n">
        <v>60</v>
      </c>
      <c r="C4082" s="7" t="n">
        <v>1000</v>
      </c>
      <c r="D4082" s="7" t="n">
        <v>0</v>
      </c>
      <c r="E4082" s="7" t="n">
        <v>0</v>
      </c>
      <c r="F4082" s="7" t="n">
        <v>0</v>
      </c>
      <c r="G4082" s="7" t="n">
        <v>0</v>
      </c>
      <c r="H4082" s="7" t="n">
        <v>1</v>
      </c>
    </row>
    <row r="4083" spans="1:6">
      <c r="A4083" t="s">
        <v>4</v>
      </c>
      <c r="B4083" s="4" t="s">
        <v>5</v>
      </c>
      <c r="C4083" s="4" t="s">
        <v>10</v>
      </c>
      <c r="D4083" s="4" t="s">
        <v>20</v>
      </c>
      <c r="E4083" s="4" t="s">
        <v>20</v>
      </c>
      <c r="F4083" s="4" t="s">
        <v>20</v>
      </c>
      <c r="G4083" s="4" t="s">
        <v>10</v>
      </c>
      <c r="H4083" s="4" t="s">
        <v>10</v>
      </c>
    </row>
    <row r="4084" spans="1:6">
      <c r="A4084" t="n">
        <v>31834</v>
      </c>
      <c r="B4084" s="69" t="n">
        <v>60</v>
      </c>
      <c r="C4084" s="7" t="n">
        <v>1000</v>
      </c>
      <c r="D4084" s="7" t="n">
        <v>0</v>
      </c>
      <c r="E4084" s="7" t="n">
        <v>0</v>
      </c>
      <c r="F4084" s="7" t="n">
        <v>0</v>
      </c>
      <c r="G4084" s="7" t="n">
        <v>0</v>
      </c>
      <c r="H4084" s="7" t="n">
        <v>0</v>
      </c>
    </row>
    <row r="4085" spans="1:6">
      <c r="A4085" t="s">
        <v>4</v>
      </c>
      <c r="B4085" s="4" t="s">
        <v>5</v>
      </c>
      <c r="C4085" s="4" t="s">
        <v>10</v>
      </c>
      <c r="D4085" s="4" t="s">
        <v>10</v>
      </c>
      <c r="E4085" s="4" t="s">
        <v>10</v>
      </c>
    </row>
    <row r="4086" spans="1:6">
      <c r="A4086" t="n">
        <v>31853</v>
      </c>
      <c r="B4086" s="66" t="n">
        <v>61</v>
      </c>
      <c r="C4086" s="7" t="n">
        <v>1000</v>
      </c>
      <c r="D4086" s="7" t="n">
        <v>65533</v>
      </c>
      <c r="E4086" s="7" t="n">
        <v>0</v>
      </c>
    </row>
    <row r="4087" spans="1:6">
      <c r="A4087" t="s">
        <v>4</v>
      </c>
      <c r="B4087" s="4" t="s">
        <v>5</v>
      </c>
      <c r="C4087" s="4" t="s">
        <v>10</v>
      </c>
      <c r="D4087" s="4" t="s">
        <v>10</v>
      </c>
      <c r="E4087" s="4" t="s">
        <v>10</v>
      </c>
    </row>
    <row r="4088" spans="1:6">
      <c r="A4088" t="n">
        <v>31860</v>
      </c>
      <c r="B4088" s="66" t="n">
        <v>61</v>
      </c>
      <c r="C4088" s="7" t="n">
        <v>31</v>
      </c>
      <c r="D4088" s="7" t="n">
        <v>65533</v>
      </c>
      <c r="E4088" s="7" t="n">
        <v>1000</v>
      </c>
    </row>
    <row r="4089" spans="1:6">
      <c r="A4089" t="s">
        <v>4</v>
      </c>
      <c r="B4089" s="4" t="s">
        <v>5</v>
      </c>
      <c r="C4089" s="4" t="s">
        <v>14</v>
      </c>
      <c r="D4089" s="4" t="s">
        <v>10</v>
      </c>
    </row>
    <row r="4090" spans="1:6">
      <c r="A4090" t="n">
        <v>31867</v>
      </c>
      <c r="B4090" s="28" t="n">
        <v>58</v>
      </c>
      <c r="C4090" s="7" t="n">
        <v>255</v>
      </c>
      <c r="D4090" s="7" t="n">
        <v>0</v>
      </c>
    </row>
    <row r="4091" spans="1:6">
      <c r="A4091" t="s">
        <v>4</v>
      </c>
      <c r="B4091" s="4" t="s">
        <v>5</v>
      </c>
      <c r="C4091" s="4" t="s">
        <v>10</v>
      </c>
    </row>
    <row r="4092" spans="1:6">
      <c r="A4092" t="n">
        <v>31871</v>
      </c>
      <c r="B4092" s="26" t="n">
        <v>16</v>
      </c>
      <c r="C4092" s="7" t="n">
        <v>500</v>
      </c>
    </row>
    <row r="4093" spans="1:6">
      <c r="A4093" t="s">
        <v>4</v>
      </c>
      <c r="B4093" s="4" t="s">
        <v>5</v>
      </c>
      <c r="C4093" s="4" t="s">
        <v>14</v>
      </c>
      <c r="D4093" s="4" t="s">
        <v>10</v>
      </c>
      <c r="E4093" s="4" t="s">
        <v>6</v>
      </c>
    </row>
    <row r="4094" spans="1:6">
      <c r="A4094" t="n">
        <v>31874</v>
      </c>
      <c r="B4094" s="47" t="n">
        <v>51</v>
      </c>
      <c r="C4094" s="7" t="n">
        <v>4</v>
      </c>
      <c r="D4094" s="7" t="n">
        <v>1000</v>
      </c>
      <c r="E4094" s="7" t="s">
        <v>166</v>
      </c>
    </row>
    <row r="4095" spans="1:6">
      <c r="A4095" t="s">
        <v>4</v>
      </c>
      <c r="B4095" s="4" t="s">
        <v>5</v>
      </c>
      <c r="C4095" s="4" t="s">
        <v>10</v>
      </c>
    </row>
    <row r="4096" spans="1:6">
      <c r="A4096" t="n">
        <v>31888</v>
      </c>
      <c r="B4096" s="26" t="n">
        <v>16</v>
      </c>
      <c r="C4096" s="7" t="n">
        <v>0</v>
      </c>
    </row>
    <row r="4097" spans="1:8">
      <c r="A4097" t="s">
        <v>4</v>
      </c>
      <c r="B4097" s="4" t="s">
        <v>5</v>
      </c>
      <c r="C4097" s="4" t="s">
        <v>10</v>
      </c>
      <c r="D4097" s="4" t="s">
        <v>14</v>
      </c>
      <c r="E4097" s="4" t="s">
        <v>9</v>
      </c>
      <c r="F4097" s="4" t="s">
        <v>117</v>
      </c>
      <c r="G4097" s="4" t="s">
        <v>14</v>
      </c>
      <c r="H4097" s="4" t="s">
        <v>14</v>
      </c>
      <c r="I4097" s="4" t="s">
        <v>14</v>
      </c>
      <c r="J4097" s="4" t="s">
        <v>9</v>
      </c>
      <c r="K4097" s="4" t="s">
        <v>117</v>
      </c>
      <c r="L4097" s="4" t="s">
        <v>14</v>
      </c>
      <c r="M4097" s="4" t="s">
        <v>14</v>
      </c>
      <c r="N4097" s="4" t="s">
        <v>14</v>
      </c>
      <c r="O4097" s="4" t="s">
        <v>9</v>
      </c>
      <c r="P4097" s="4" t="s">
        <v>117</v>
      </c>
      <c r="Q4097" s="4" t="s">
        <v>14</v>
      </c>
      <c r="R4097" s="4" t="s">
        <v>14</v>
      </c>
    </row>
    <row r="4098" spans="1:8">
      <c r="A4098" t="n">
        <v>31891</v>
      </c>
      <c r="B4098" s="51" t="n">
        <v>26</v>
      </c>
      <c r="C4098" s="7" t="n">
        <v>1000</v>
      </c>
      <c r="D4098" s="7" t="n">
        <v>17</v>
      </c>
      <c r="E4098" s="7" t="n">
        <v>31423</v>
      </c>
      <c r="F4098" s="7" t="s">
        <v>370</v>
      </c>
      <c r="G4098" s="7" t="n">
        <v>2</v>
      </c>
      <c r="H4098" s="7" t="n">
        <v>3</v>
      </c>
      <c r="I4098" s="7" t="n">
        <v>17</v>
      </c>
      <c r="J4098" s="7" t="n">
        <v>31424</v>
      </c>
      <c r="K4098" s="7" t="s">
        <v>371</v>
      </c>
      <c r="L4098" s="7" t="n">
        <v>2</v>
      </c>
      <c r="M4098" s="7" t="n">
        <v>3</v>
      </c>
      <c r="N4098" s="7" t="n">
        <v>17</v>
      </c>
      <c r="O4098" s="7" t="n">
        <v>31425</v>
      </c>
      <c r="P4098" s="7" t="s">
        <v>372</v>
      </c>
      <c r="Q4098" s="7" t="n">
        <v>2</v>
      </c>
      <c r="R4098" s="7" t="n">
        <v>0</v>
      </c>
    </row>
    <row r="4099" spans="1:8">
      <c r="A4099" t="s">
        <v>4</v>
      </c>
      <c r="B4099" s="4" t="s">
        <v>5</v>
      </c>
    </row>
    <row r="4100" spans="1:8">
      <c r="A4100" t="n">
        <v>32075</v>
      </c>
      <c r="B4100" s="52" t="n">
        <v>28</v>
      </c>
    </row>
    <row r="4101" spans="1:8">
      <c r="A4101" t="s">
        <v>4</v>
      </c>
      <c r="B4101" s="4" t="s">
        <v>5</v>
      </c>
      <c r="C4101" s="4" t="s">
        <v>14</v>
      </c>
      <c r="D4101" s="4" t="s">
        <v>14</v>
      </c>
      <c r="E4101" s="4" t="s">
        <v>20</v>
      </c>
      <c r="F4101" s="4" t="s">
        <v>20</v>
      </c>
      <c r="G4101" s="4" t="s">
        <v>20</v>
      </c>
      <c r="H4101" s="4" t="s">
        <v>10</v>
      </c>
    </row>
    <row r="4102" spans="1:8">
      <c r="A4102" t="n">
        <v>32076</v>
      </c>
      <c r="B4102" s="32" t="n">
        <v>45</v>
      </c>
      <c r="C4102" s="7" t="n">
        <v>2</v>
      </c>
      <c r="D4102" s="7" t="n">
        <v>3</v>
      </c>
      <c r="E4102" s="7" t="n">
        <v>8.46000003814697</v>
      </c>
      <c r="F4102" s="7" t="n">
        <v>-2.26999998092651</v>
      </c>
      <c r="G4102" s="7" t="n">
        <v>-195.630004882813</v>
      </c>
      <c r="H4102" s="7" t="n">
        <v>2500</v>
      </c>
    </row>
    <row r="4103" spans="1:8">
      <c r="A4103" t="s">
        <v>4</v>
      </c>
      <c r="B4103" s="4" t="s">
        <v>5</v>
      </c>
      <c r="C4103" s="4" t="s">
        <v>14</v>
      </c>
      <c r="D4103" s="4" t="s">
        <v>14</v>
      </c>
      <c r="E4103" s="4" t="s">
        <v>20</v>
      </c>
      <c r="F4103" s="4" t="s">
        <v>20</v>
      </c>
      <c r="G4103" s="4" t="s">
        <v>20</v>
      </c>
      <c r="H4103" s="4" t="s">
        <v>10</v>
      </c>
      <c r="I4103" s="4" t="s">
        <v>14</v>
      </c>
    </row>
    <row r="4104" spans="1:8">
      <c r="A4104" t="n">
        <v>32093</v>
      </c>
      <c r="B4104" s="32" t="n">
        <v>45</v>
      </c>
      <c r="C4104" s="7" t="n">
        <v>4</v>
      </c>
      <c r="D4104" s="7" t="n">
        <v>3</v>
      </c>
      <c r="E4104" s="7" t="n">
        <v>338.519989013672</v>
      </c>
      <c r="F4104" s="7" t="n">
        <v>325.440002441406</v>
      </c>
      <c r="G4104" s="7" t="n">
        <v>10</v>
      </c>
      <c r="H4104" s="7" t="n">
        <v>2500</v>
      </c>
      <c r="I4104" s="7" t="n">
        <v>1</v>
      </c>
    </row>
    <row r="4105" spans="1:8">
      <c r="A4105" t="s">
        <v>4</v>
      </c>
      <c r="B4105" s="4" t="s">
        <v>5</v>
      </c>
      <c r="C4105" s="4" t="s">
        <v>14</v>
      </c>
      <c r="D4105" s="4" t="s">
        <v>14</v>
      </c>
      <c r="E4105" s="4" t="s">
        <v>20</v>
      </c>
      <c r="F4105" s="4" t="s">
        <v>10</v>
      </c>
    </row>
    <row r="4106" spans="1:8">
      <c r="A4106" t="n">
        <v>32111</v>
      </c>
      <c r="B4106" s="32" t="n">
        <v>45</v>
      </c>
      <c r="C4106" s="7" t="n">
        <v>5</v>
      </c>
      <c r="D4106" s="7" t="n">
        <v>3</v>
      </c>
      <c r="E4106" s="7" t="n">
        <v>2.5</v>
      </c>
      <c r="F4106" s="7" t="n">
        <v>2500</v>
      </c>
    </row>
    <row r="4107" spans="1:8">
      <c r="A4107" t="s">
        <v>4</v>
      </c>
      <c r="B4107" s="4" t="s">
        <v>5</v>
      </c>
      <c r="C4107" s="4" t="s">
        <v>14</v>
      </c>
      <c r="D4107" s="4" t="s">
        <v>10</v>
      </c>
      <c r="E4107" s="4" t="s">
        <v>6</v>
      </c>
      <c r="F4107" s="4" t="s">
        <v>6</v>
      </c>
      <c r="G4107" s="4" t="s">
        <v>6</v>
      </c>
      <c r="H4107" s="4" t="s">
        <v>6</v>
      </c>
    </row>
    <row r="4108" spans="1:8">
      <c r="A4108" t="n">
        <v>32120</v>
      </c>
      <c r="B4108" s="47" t="n">
        <v>51</v>
      </c>
      <c r="C4108" s="7" t="n">
        <v>3</v>
      </c>
      <c r="D4108" s="7" t="n">
        <v>1000</v>
      </c>
      <c r="E4108" s="7" t="s">
        <v>223</v>
      </c>
      <c r="F4108" s="7" t="s">
        <v>140</v>
      </c>
      <c r="G4108" s="7" t="s">
        <v>114</v>
      </c>
      <c r="H4108" s="7" t="s">
        <v>115</v>
      </c>
    </row>
    <row r="4109" spans="1:8">
      <c r="A4109" t="s">
        <v>4</v>
      </c>
      <c r="B4109" s="4" t="s">
        <v>5</v>
      </c>
      <c r="C4109" s="4" t="s">
        <v>10</v>
      </c>
      <c r="D4109" s="4" t="s">
        <v>14</v>
      </c>
      <c r="E4109" s="4" t="s">
        <v>6</v>
      </c>
      <c r="F4109" s="4" t="s">
        <v>20</v>
      </c>
      <c r="G4109" s="4" t="s">
        <v>20</v>
      </c>
      <c r="H4109" s="4" t="s">
        <v>20</v>
      </c>
    </row>
    <row r="4110" spans="1:8">
      <c r="A4110" t="n">
        <v>32133</v>
      </c>
      <c r="B4110" s="61" t="n">
        <v>48</v>
      </c>
      <c r="C4110" s="7" t="n">
        <v>1000</v>
      </c>
      <c r="D4110" s="7" t="n">
        <v>0</v>
      </c>
      <c r="E4110" s="7" t="s">
        <v>272</v>
      </c>
      <c r="F4110" s="7" t="n">
        <v>1</v>
      </c>
      <c r="G4110" s="7" t="n">
        <v>1</v>
      </c>
      <c r="H4110" s="7" t="n">
        <v>0</v>
      </c>
    </row>
    <row r="4111" spans="1:8">
      <c r="A4111" t="s">
        <v>4</v>
      </c>
      <c r="B4111" s="4" t="s">
        <v>5</v>
      </c>
      <c r="C4111" s="4" t="s">
        <v>14</v>
      </c>
      <c r="D4111" s="4" t="s">
        <v>10</v>
      </c>
      <c r="E4111" s="4" t="s">
        <v>20</v>
      </c>
      <c r="F4111" s="4" t="s">
        <v>10</v>
      </c>
      <c r="G4111" s="4" t="s">
        <v>9</v>
      </c>
      <c r="H4111" s="4" t="s">
        <v>9</v>
      </c>
      <c r="I4111" s="4" t="s">
        <v>10</v>
      </c>
      <c r="J4111" s="4" t="s">
        <v>10</v>
      </c>
      <c r="K4111" s="4" t="s">
        <v>9</v>
      </c>
      <c r="L4111" s="4" t="s">
        <v>9</v>
      </c>
      <c r="M4111" s="4" t="s">
        <v>9</v>
      </c>
      <c r="N4111" s="4" t="s">
        <v>9</v>
      </c>
      <c r="O4111" s="4" t="s">
        <v>6</v>
      </c>
    </row>
    <row r="4112" spans="1:8">
      <c r="A4112" t="n">
        <v>32159</v>
      </c>
      <c r="B4112" s="14" t="n">
        <v>50</v>
      </c>
      <c r="C4112" s="7" t="n">
        <v>0</v>
      </c>
      <c r="D4112" s="7" t="n">
        <v>2004</v>
      </c>
      <c r="E4112" s="7" t="n">
        <v>0.800000011920929</v>
      </c>
      <c r="F4112" s="7" t="n">
        <v>0</v>
      </c>
      <c r="G4112" s="7" t="n">
        <v>0</v>
      </c>
      <c r="H4112" s="7" t="n">
        <v>-1065353216</v>
      </c>
      <c r="I4112" s="7" t="n">
        <v>0</v>
      </c>
      <c r="J4112" s="7" t="n">
        <v>65533</v>
      </c>
      <c r="K4112" s="7" t="n">
        <v>0</v>
      </c>
      <c r="L4112" s="7" t="n">
        <v>0</v>
      </c>
      <c r="M4112" s="7" t="n">
        <v>0</v>
      </c>
      <c r="N4112" s="7" t="n">
        <v>0</v>
      </c>
      <c r="O4112" s="7" t="s">
        <v>13</v>
      </c>
    </row>
    <row r="4113" spans="1:18">
      <c r="A4113" t="s">
        <v>4</v>
      </c>
      <c r="B4113" s="4" t="s">
        <v>5</v>
      </c>
      <c r="C4113" s="4" t="s">
        <v>10</v>
      </c>
    </row>
    <row r="4114" spans="1:18">
      <c r="A4114" t="n">
        <v>32198</v>
      </c>
      <c r="B4114" s="26" t="n">
        <v>16</v>
      </c>
      <c r="C4114" s="7" t="n">
        <v>2000</v>
      </c>
    </row>
    <row r="4115" spans="1:18">
      <c r="A4115" t="s">
        <v>4</v>
      </c>
      <c r="B4115" s="4" t="s">
        <v>5</v>
      </c>
      <c r="C4115" s="4" t="s">
        <v>10</v>
      </c>
      <c r="D4115" s="4" t="s">
        <v>14</v>
      </c>
      <c r="E4115" s="4" t="s">
        <v>6</v>
      </c>
      <c r="F4115" s="4" t="s">
        <v>20</v>
      </c>
      <c r="G4115" s="4" t="s">
        <v>20</v>
      </c>
      <c r="H4115" s="4" t="s">
        <v>20</v>
      </c>
    </row>
    <row r="4116" spans="1:18">
      <c r="A4116" t="n">
        <v>32201</v>
      </c>
      <c r="B4116" s="61" t="n">
        <v>48</v>
      </c>
      <c r="C4116" s="7" t="n">
        <v>1000</v>
      </c>
      <c r="D4116" s="7" t="n">
        <v>0</v>
      </c>
      <c r="E4116" s="7" t="s">
        <v>110</v>
      </c>
      <c r="F4116" s="7" t="n">
        <v>0.5</v>
      </c>
      <c r="G4116" s="7" t="n">
        <v>1</v>
      </c>
      <c r="H4116" s="7" t="n">
        <v>0</v>
      </c>
    </row>
    <row r="4117" spans="1:18">
      <c r="A4117" t="s">
        <v>4</v>
      </c>
      <c r="B4117" s="4" t="s">
        <v>5</v>
      </c>
      <c r="C4117" s="4" t="s">
        <v>10</v>
      </c>
    </row>
    <row r="4118" spans="1:18">
      <c r="A4118" t="n">
        <v>32230</v>
      </c>
      <c r="B4118" s="26" t="n">
        <v>16</v>
      </c>
      <c r="C4118" s="7" t="n">
        <v>500</v>
      </c>
    </row>
    <row r="4119" spans="1:18">
      <c r="A4119" t="s">
        <v>4</v>
      </c>
      <c r="B4119" s="4" t="s">
        <v>5</v>
      </c>
      <c r="C4119" s="4" t="s">
        <v>14</v>
      </c>
      <c r="D4119" s="4" t="s">
        <v>14</v>
      </c>
      <c r="E4119" s="4" t="s">
        <v>20</v>
      </c>
      <c r="F4119" s="4" t="s">
        <v>10</v>
      </c>
    </row>
    <row r="4120" spans="1:18">
      <c r="A4120" t="n">
        <v>32233</v>
      </c>
      <c r="B4120" s="32" t="n">
        <v>45</v>
      </c>
      <c r="C4120" s="7" t="n">
        <v>5</v>
      </c>
      <c r="D4120" s="7" t="n">
        <v>3</v>
      </c>
      <c r="E4120" s="7" t="n">
        <v>2.29999995231628</v>
      </c>
      <c r="F4120" s="7" t="n">
        <v>10000</v>
      </c>
    </row>
    <row r="4121" spans="1:18">
      <c r="A4121" t="s">
        <v>4</v>
      </c>
      <c r="B4121" s="4" t="s">
        <v>5</v>
      </c>
      <c r="C4121" s="4" t="s">
        <v>10</v>
      </c>
    </row>
    <row r="4122" spans="1:18">
      <c r="A4122" t="n">
        <v>32242</v>
      </c>
      <c r="B4122" s="26" t="n">
        <v>16</v>
      </c>
      <c r="C4122" s="7" t="n">
        <v>300</v>
      </c>
    </row>
    <row r="4123" spans="1:18">
      <c r="A4123" t="s">
        <v>4</v>
      </c>
      <c r="B4123" s="4" t="s">
        <v>5</v>
      </c>
      <c r="C4123" s="4" t="s">
        <v>14</v>
      </c>
      <c r="D4123" s="4" t="s">
        <v>10</v>
      </c>
      <c r="E4123" s="4" t="s">
        <v>6</v>
      </c>
    </row>
    <row r="4124" spans="1:18">
      <c r="A4124" t="n">
        <v>32245</v>
      </c>
      <c r="B4124" s="47" t="n">
        <v>51</v>
      </c>
      <c r="C4124" s="7" t="n">
        <v>4</v>
      </c>
      <c r="D4124" s="7" t="n">
        <v>1000</v>
      </c>
      <c r="E4124" s="7" t="s">
        <v>166</v>
      </c>
    </row>
    <row r="4125" spans="1:18">
      <c r="A4125" t="s">
        <v>4</v>
      </c>
      <c r="B4125" s="4" t="s">
        <v>5</v>
      </c>
      <c r="C4125" s="4" t="s">
        <v>10</v>
      </c>
    </row>
    <row r="4126" spans="1:18">
      <c r="A4126" t="n">
        <v>32259</v>
      </c>
      <c r="B4126" s="26" t="n">
        <v>16</v>
      </c>
      <c r="C4126" s="7" t="n">
        <v>0</v>
      </c>
    </row>
    <row r="4127" spans="1:18">
      <c r="A4127" t="s">
        <v>4</v>
      </c>
      <c r="B4127" s="4" t="s">
        <v>5</v>
      </c>
      <c r="C4127" s="4" t="s">
        <v>10</v>
      </c>
      <c r="D4127" s="4" t="s">
        <v>14</v>
      </c>
      <c r="E4127" s="4" t="s">
        <v>9</v>
      </c>
      <c r="F4127" s="4" t="s">
        <v>117</v>
      </c>
      <c r="G4127" s="4" t="s">
        <v>14</v>
      </c>
      <c r="H4127" s="4" t="s">
        <v>14</v>
      </c>
      <c r="I4127" s="4" t="s">
        <v>14</v>
      </c>
      <c r="J4127" s="4" t="s">
        <v>9</v>
      </c>
      <c r="K4127" s="4" t="s">
        <v>117</v>
      </c>
      <c r="L4127" s="4" t="s">
        <v>14</v>
      </c>
      <c r="M4127" s="4" t="s">
        <v>14</v>
      </c>
    </row>
    <row r="4128" spans="1:18">
      <c r="A4128" t="n">
        <v>32262</v>
      </c>
      <c r="B4128" s="51" t="n">
        <v>26</v>
      </c>
      <c r="C4128" s="7" t="n">
        <v>1000</v>
      </c>
      <c r="D4128" s="7" t="n">
        <v>17</v>
      </c>
      <c r="E4128" s="7" t="n">
        <v>31426</v>
      </c>
      <c r="F4128" s="7" t="s">
        <v>373</v>
      </c>
      <c r="G4128" s="7" t="n">
        <v>2</v>
      </c>
      <c r="H4128" s="7" t="n">
        <v>3</v>
      </c>
      <c r="I4128" s="7" t="n">
        <v>17</v>
      </c>
      <c r="J4128" s="7" t="n">
        <v>31427</v>
      </c>
      <c r="K4128" s="7" t="s">
        <v>374</v>
      </c>
      <c r="L4128" s="7" t="n">
        <v>2</v>
      </c>
      <c r="M4128" s="7" t="n">
        <v>0</v>
      </c>
    </row>
    <row r="4129" spans="1:13">
      <c r="A4129" t="s">
        <v>4</v>
      </c>
      <c r="B4129" s="4" t="s">
        <v>5</v>
      </c>
    </row>
    <row r="4130" spans="1:13">
      <c r="A4130" t="n">
        <v>32442</v>
      </c>
      <c r="B4130" s="52" t="n">
        <v>28</v>
      </c>
    </row>
    <row r="4131" spans="1:13">
      <c r="A4131" t="s">
        <v>4</v>
      </c>
      <c r="B4131" s="4" t="s">
        <v>5</v>
      </c>
      <c r="C4131" s="4" t="s">
        <v>10</v>
      </c>
      <c r="D4131" s="4" t="s">
        <v>14</v>
      </c>
    </row>
    <row r="4132" spans="1:13">
      <c r="A4132" t="n">
        <v>32443</v>
      </c>
      <c r="B4132" s="53" t="n">
        <v>89</v>
      </c>
      <c r="C4132" s="7" t="n">
        <v>65533</v>
      </c>
      <c r="D4132" s="7" t="n">
        <v>1</v>
      </c>
    </row>
    <row r="4133" spans="1:13">
      <c r="A4133" t="s">
        <v>4</v>
      </c>
      <c r="B4133" s="4" t="s">
        <v>5</v>
      </c>
      <c r="C4133" s="4" t="s">
        <v>14</v>
      </c>
      <c r="D4133" s="4" t="s">
        <v>10</v>
      </c>
      <c r="E4133" s="4" t="s">
        <v>20</v>
      </c>
    </row>
    <row r="4134" spans="1:13">
      <c r="A4134" t="n">
        <v>32447</v>
      </c>
      <c r="B4134" s="28" t="n">
        <v>58</v>
      </c>
      <c r="C4134" s="7" t="n">
        <v>101</v>
      </c>
      <c r="D4134" s="7" t="n">
        <v>300</v>
      </c>
      <c r="E4134" s="7" t="n">
        <v>1</v>
      </c>
    </row>
    <row r="4135" spans="1:13">
      <c r="A4135" t="s">
        <v>4</v>
      </c>
      <c r="B4135" s="4" t="s">
        <v>5</v>
      </c>
      <c r="C4135" s="4" t="s">
        <v>14</v>
      </c>
      <c r="D4135" s="4" t="s">
        <v>10</v>
      </c>
    </row>
    <row r="4136" spans="1:13">
      <c r="A4136" t="n">
        <v>32455</v>
      </c>
      <c r="B4136" s="28" t="n">
        <v>58</v>
      </c>
      <c r="C4136" s="7" t="n">
        <v>254</v>
      </c>
      <c r="D4136" s="7" t="n">
        <v>0</v>
      </c>
    </row>
    <row r="4137" spans="1:13">
      <c r="A4137" t="s">
        <v>4</v>
      </c>
      <c r="B4137" s="4" t="s">
        <v>5</v>
      </c>
      <c r="C4137" s="4" t="s">
        <v>14</v>
      </c>
      <c r="D4137" s="4" t="s">
        <v>14</v>
      </c>
      <c r="E4137" s="4" t="s">
        <v>20</v>
      </c>
      <c r="F4137" s="4" t="s">
        <v>20</v>
      </c>
      <c r="G4137" s="4" t="s">
        <v>20</v>
      </c>
      <c r="H4137" s="4" t="s">
        <v>10</v>
      </c>
    </row>
    <row r="4138" spans="1:13">
      <c r="A4138" t="n">
        <v>32459</v>
      </c>
      <c r="B4138" s="32" t="n">
        <v>45</v>
      </c>
      <c r="C4138" s="7" t="n">
        <v>2</v>
      </c>
      <c r="D4138" s="7" t="n">
        <v>3</v>
      </c>
      <c r="E4138" s="7" t="n">
        <v>8.34000015258789</v>
      </c>
      <c r="F4138" s="7" t="n">
        <v>-2.60999989509583</v>
      </c>
      <c r="G4138" s="7" t="n">
        <v>-195.309997558594</v>
      </c>
      <c r="H4138" s="7" t="n">
        <v>0</v>
      </c>
    </row>
    <row r="4139" spans="1:13">
      <c r="A4139" t="s">
        <v>4</v>
      </c>
      <c r="B4139" s="4" t="s">
        <v>5</v>
      </c>
      <c r="C4139" s="4" t="s">
        <v>14</v>
      </c>
      <c r="D4139" s="4" t="s">
        <v>14</v>
      </c>
      <c r="E4139" s="4" t="s">
        <v>20</v>
      </c>
      <c r="F4139" s="4" t="s">
        <v>20</v>
      </c>
      <c r="G4139" s="4" t="s">
        <v>20</v>
      </c>
      <c r="H4139" s="4" t="s">
        <v>10</v>
      </c>
      <c r="I4139" s="4" t="s">
        <v>14</v>
      </c>
    </row>
    <row r="4140" spans="1:13">
      <c r="A4140" t="n">
        <v>32476</v>
      </c>
      <c r="B4140" s="32" t="n">
        <v>45</v>
      </c>
      <c r="C4140" s="7" t="n">
        <v>4</v>
      </c>
      <c r="D4140" s="7" t="n">
        <v>3</v>
      </c>
      <c r="E4140" s="7" t="n">
        <v>35.7799987792969</v>
      </c>
      <c r="F4140" s="7" t="n">
        <v>7.69000005722046</v>
      </c>
      <c r="G4140" s="7" t="n">
        <v>10</v>
      </c>
      <c r="H4140" s="7" t="n">
        <v>0</v>
      </c>
      <c r="I4140" s="7" t="n">
        <v>1</v>
      </c>
    </row>
    <row r="4141" spans="1:13">
      <c r="A4141" t="s">
        <v>4</v>
      </c>
      <c r="B4141" s="4" t="s">
        <v>5</v>
      </c>
      <c r="C4141" s="4" t="s">
        <v>14</v>
      </c>
      <c r="D4141" s="4" t="s">
        <v>14</v>
      </c>
      <c r="E4141" s="4" t="s">
        <v>20</v>
      </c>
      <c r="F4141" s="4" t="s">
        <v>10</v>
      </c>
    </row>
    <row r="4142" spans="1:13">
      <c r="A4142" t="n">
        <v>32494</v>
      </c>
      <c r="B4142" s="32" t="n">
        <v>45</v>
      </c>
      <c r="C4142" s="7" t="n">
        <v>5</v>
      </c>
      <c r="D4142" s="7" t="n">
        <v>3</v>
      </c>
      <c r="E4142" s="7" t="n">
        <v>2.79999995231628</v>
      </c>
      <c r="F4142" s="7" t="n">
        <v>0</v>
      </c>
    </row>
    <row r="4143" spans="1:13">
      <c r="A4143" t="s">
        <v>4</v>
      </c>
      <c r="B4143" s="4" t="s">
        <v>5</v>
      </c>
      <c r="C4143" s="4" t="s">
        <v>14</v>
      </c>
      <c r="D4143" s="4" t="s">
        <v>14</v>
      </c>
      <c r="E4143" s="4" t="s">
        <v>20</v>
      </c>
      <c r="F4143" s="4" t="s">
        <v>10</v>
      </c>
    </row>
    <row r="4144" spans="1:13">
      <c r="A4144" t="n">
        <v>32503</v>
      </c>
      <c r="B4144" s="32" t="n">
        <v>45</v>
      </c>
      <c r="C4144" s="7" t="n">
        <v>11</v>
      </c>
      <c r="D4144" s="7" t="n">
        <v>3</v>
      </c>
      <c r="E4144" s="7" t="n">
        <v>32.7999992370605</v>
      </c>
      <c r="F4144" s="7" t="n">
        <v>0</v>
      </c>
    </row>
    <row r="4145" spans="1:9">
      <c r="A4145" t="s">
        <v>4</v>
      </c>
      <c r="B4145" s="4" t="s">
        <v>5</v>
      </c>
      <c r="C4145" s="4" t="s">
        <v>14</v>
      </c>
      <c r="D4145" s="4" t="s">
        <v>14</v>
      </c>
      <c r="E4145" s="4" t="s">
        <v>20</v>
      </c>
      <c r="F4145" s="4" t="s">
        <v>20</v>
      </c>
      <c r="G4145" s="4" t="s">
        <v>20</v>
      </c>
      <c r="H4145" s="4" t="s">
        <v>10</v>
      </c>
      <c r="I4145" s="4" t="s">
        <v>14</v>
      </c>
    </row>
    <row r="4146" spans="1:9">
      <c r="A4146" t="n">
        <v>32512</v>
      </c>
      <c r="B4146" s="32" t="n">
        <v>45</v>
      </c>
      <c r="C4146" s="7" t="n">
        <v>4</v>
      </c>
      <c r="D4146" s="7" t="n">
        <v>3</v>
      </c>
      <c r="E4146" s="7" t="n">
        <v>36.8199996948242</v>
      </c>
      <c r="F4146" s="7" t="n">
        <v>17.0799999237061</v>
      </c>
      <c r="G4146" s="7" t="n">
        <v>10</v>
      </c>
      <c r="H4146" s="7" t="n">
        <v>2100</v>
      </c>
      <c r="I4146" s="7" t="n">
        <v>1</v>
      </c>
    </row>
    <row r="4147" spans="1:9">
      <c r="A4147" t="s">
        <v>4</v>
      </c>
      <c r="B4147" s="4" t="s">
        <v>5</v>
      </c>
      <c r="C4147" s="4" t="s">
        <v>14</v>
      </c>
      <c r="D4147" s="4" t="s">
        <v>14</v>
      </c>
      <c r="E4147" s="4" t="s">
        <v>20</v>
      </c>
      <c r="F4147" s="4" t="s">
        <v>10</v>
      </c>
    </row>
    <row r="4148" spans="1:9">
      <c r="A4148" t="n">
        <v>32530</v>
      </c>
      <c r="B4148" s="32" t="n">
        <v>45</v>
      </c>
      <c r="C4148" s="7" t="n">
        <v>5</v>
      </c>
      <c r="D4148" s="7" t="n">
        <v>3</v>
      </c>
      <c r="E4148" s="7" t="n">
        <v>2</v>
      </c>
      <c r="F4148" s="7" t="n">
        <v>2100</v>
      </c>
    </row>
    <row r="4149" spans="1:9">
      <c r="A4149" t="s">
        <v>4</v>
      </c>
      <c r="B4149" s="4" t="s">
        <v>5</v>
      </c>
      <c r="C4149" s="4" t="s">
        <v>10</v>
      </c>
      <c r="D4149" s="4" t="s">
        <v>14</v>
      </c>
    </row>
    <row r="4150" spans="1:9">
      <c r="A4150" t="n">
        <v>32539</v>
      </c>
      <c r="B4150" s="71" t="n">
        <v>21</v>
      </c>
      <c r="C4150" s="7" t="n">
        <v>1000</v>
      </c>
      <c r="D4150" s="7" t="n">
        <v>0</v>
      </c>
    </row>
    <row r="4151" spans="1:9">
      <c r="A4151" t="s">
        <v>4</v>
      </c>
      <c r="B4151" s="4" t="s">
        <v>5</v>
      </c>
      <c r="C4151" s="4" t="s">
        <v>10</v>
      </c>
      <c r="D4151" s="4" t="s">
        <v>14</v>
      </c>
      <c r="E4151" s="4" t="s">
        <v>6</v>
      </c>
      <c r="F4151" s="4" t="s">
        <v>20</v>
      </c>
      <c r="G4151" s="4" t="s">
        <v>20</v>
      </c>
      <c r="H4151" s="4" t="s">
        <v>20</v>
      </c>
    </row>
    <row r="4152" spans="1:9">
      <c r="A4152" t="n">
        <v>32543</v>
      </c>
      <c r="B4152" s="61" t="n">
        <v>48</v>
      </c>
      <c r="C4152" s="7" t="n">
        <v>1000</v>
      </c>
      <c r="D4152" s="7" t="n">
        <v>0</v>
      </c>
      <c r="E4152" s="7" t="s">
        <v>283</v>
      </c>
      <c r="F4152" s="7" t="n">
        <v>-1</v>
      </c>
      <c r="G4152" s="7" t="n">
        <v>0.699999988079071</v>
      </c>
      <c r="H4152" s="7" t="n">
        <v>0</v>
      </c>
    </row>
    <row r="4153" spans="1:9">
      <c r="A4153" t="s">
        <v>4</v>
      </c>
      <c r="B4153" s="4" t="s">
        <v>5</v>
      </c>
      <c r="C4153" s="4" t="s">
        <v>10</v>
      </c>
    </row>
    <row r="4154" spans="1:9">
      <c r="A4154" t="n">
        <v>32569</v>
      </c>
      <c r="B4154" s="26" t="n">
        <v>16</v>
      </c>
      <c r="C4154" s="7" t="n">
        <v>1300</v>
      </c>
    </row>
    <row r="4155" spans="1:9">
      <c r="A4155" t="s">
        <v>4</v>
      </c>
      <c r="B4155" s="4" t="s">
        <v>5</v>
      </c>
      <c r="C4155" s="4" t="s">
        <v>14</v>
      </c>
      <c r="D4155" s="4" t="s">
        <v>10</v>
      </c>
      <c r="E4155" s="4" t="s">
        <v>20</v>
      </c>
      <c r="F4155" s="4" t="s">
        <v>10</v>
      </c>
      <c r="G4155" s="4" t="s">
        <v>9</v>
      </c>
      <c r="H4155" s="4" t="s">
        <v>9</v>
      </c>
      <c r="I4155" s="4" t="s">
        <v>10</v>
      </c>
      <c r="J4155" s="4" t="s">
        <v>10</v>
      </c>
      <c r="K4155" s="4" t="s">
        <v>9</v>
      </c>
      <c r="L4155" s="4" t="s">
        <v>9</v>
      </c>
      <c r="M4155" s="4" t="s">
        <v>9</v>
      </c>
      <c r="N4155" s="4" t="s">
        <v>9</v>
      </c>
      <c r="O4155" s="4" t="s">
        <v>6</v>
      </c>
    </row>
    <row r="4156" spans="1:9">
      <c r="A4156" t="n">
        <v>32572</v>
      </c>
      <c r="B4156" s="14" t="n">
        <v>50</v>
      </c>
      <c r="C4156" s="7" t="n">
        <v>0</v>
      </c>
      <c r="D4156" s="7" t="n">
        <v>4180</v>
      </c>
      <c r="E4156" s="7" t="n">
        <v>1</v>
      </c>
      <c r="F4156" s="7" t="n">
        <v>0</v>
      </c>
      <c r="G4156" s="7" t="n">
        <v>0</v>
      </c>
      <c r="H4156" s="7" t="n">
        <v>0</v>
      </c>
      <c r="I4156" s="7" t="n">
        <v>0</v>
      </c>
      <c r="J4156" s="7" t="n">
        <v>65533</v>
      </c>
      <c r="K4156" s="7" t="n">
        <v>0</v>
      </c>
      <c r="L4156" s="7" t="n">
        <v>0</v>
      </c>
      <c r="M4156" s="7" t="n">
        <v>0</v>
      </c>
      <c r="N4156" s="7" t="n">
        <v>0</v>
      </c>
      <c r="O4156" s="7" t="s">
        <v>13</v>
      </c>
    </row>
    <row r="4157" spans="1:9">
      <c r="A4157" t="s">
        <v>4</v>
      </c>
      <c r="B4157" s="4" t="s">
        <v>5</v>
      </c>
      <c r="C4157" s="4" t="s">
        <v>14</v>
      </c>
      <c r="D4157" s="4" t="s">
        <v>10</v>
      </c>
      <c r="E4157" s="4" t="s">
        <v>20</v>
      </c>
      <c r="F4157" s="4" t="s">
        <v>10</v>
      </c>
      <c r="G4157" s="4" t="s">
        <v>9</v>
      </c>
      <c r="H4157" s="4" t="s">
        <v>9</v>
      </c>
      <c r="I4157" s="4" t="s">
        <v>10</v>
      </c>
      <c r="J4157" s="4" t="s">
        <v>10</v>
      </c>
      <c r="K4157" s="4" t="s">
        <v>9</v>
      </c>
      <c r="L4157" s="4" t="s">
        <v>9</v>
      </c>
      <c r="M4157" s="4" t="s">
        <v>9</v>
      </c>
      <c r="N4157" s="4" t="s">
        <v>9</v>
      </c>
      <c r="O4157" s="4" t="s">
        <v>6</v>
      </c>
    </row>
    <row r="4158" spans="1:9">
      <c r="A4158" t="n">
        <v>32611</v>
      </c>
      <c r="B4158" s="14" t="n">
        <v>50</v>
      </c>
      <c r="C4158" s="7" t="n">
        <v>0</v>
      </c>
      <c r="D4158" s="7" t="n">
        <v>4438</v>
      </c>
      <c r="E4158" s="7" t="n">
        <v>1</v>
      </c>
      <c r="F4158" s="7" t="n">
        <v>0</v>
      </c>
      <c r="G4158" s="7" t="n">
        <v>0</v>
      </c>
      <c r="H4158" s="7" t="n">
        <v>-1065353216</v>
      </c>
      <c r="I4158" s="7" t="n">
        <v>0</v>
      </c>
      <c r="J4158" s="7" t="n">
        <v>65533</v>
      </c>
      <c r="K4158" s="7" t="n">
        <v>0</v>
      </c>
      <c r="L4158" s="7" t="n">
        <v>0</v>
      </c>
      <c r="M4158" s="7" t="n">
        <v>0</v>
      </c>
      <c r="N4158" s="7" t="n">
        <v>0</v>
      </c>
      <c r="O4158" s="7" t="s">
        <v>13</v>
      </c>
    </row>
    <row r="4159" spans="1:9">
      <c r="A4159" t="s">
        <v>4</v>
      </c>
      <c r="B4159" s="4" t="s">
        <v>5</v>
      </c>
      <c r="C4159" s="4" t="s">
        <v>10</v>
      </c>
    </row>
    <row r="4160" spans="1:9">
      <c r="A4160" t="n">
        <v>32650</v>
      </c>
      <c r="B4160" s="26" t="n">
        <v>16</v>
      </c>
      <c r="C4160" s="7" t="n">
        <v>100</v>
      </c>
    </row>
    <row r="4161" spans="1:15">
      <c r="A4161" t="s">
        <v>4</v>
      </c>
      <c r="B4161" s="4" t="s">
        <v>5</v>
      </c>
      <c r="C4161" s="4" t="s">
        <v>14</v>
      </c>
      <c r="D4161" s="4" t="s">
        <v>20</v>
      </c>
      <c r="E4161" s="4" t="s">
        <v>20</v>
      </c>
      <c r="F4161" s="4" t="s">
        <v>20</v>
      </c>
    </row>
    <row r="4162" spans="1:15">
      <c r="A4162" t="n">
        <v>32653</v>
      </c>
      <c r="B4162" s="32" t="n">
        <v>45</v>
      </c>
      <c r="C4162" s="7" t="n">
        <v>9</v>
      </c>
      <c r="D4162" s="7" t="n">
        <v>0.100000001490116</v>
      </c>
      <c r="E4162" s="7" t="n">
        <v>0.100000001490116</v>
      </c>
      <c r="F4162" s="7" t="n">
        <v>0.200000002980232</v>
      </c>
    </row>
    <row r="4163" spans="1:15">
      <c r="A4163" t="s">
        <v>4</v>
      </c>
      <c r="B4163" s="4" t="s">
        <v>5</v>
      </c>
      <c r="C4163" s="4" t="s">
        <v>14</v>
      </c>
      <c r="D4163" s="4" t="s">
        <v>10</v>
      </c>
      <c r="E4163" s="4" t="s">
        <v>10</v>
      </c>
      <c r="F4163" s="4" t="s">
        <v>10</v>
      </c>
      <c r="G4163" s="4" t="s">
        <v>10</v>
      </c>
      <c r="H4163" s="4" t="s">
        <v>10</v>
      </c>
      <c r="I4163" s="4" t="s">
        <v>6</v>
      </c>
      <c r="J4163" s="4" t="s">
        <v>20</v>
      </c>
      <c r="K4163" s="4" t="s">
        <v>20</v>
      </c>
      <c r="L4163" s="4" t="s">
        <v>20</v>
      </c>
      <c r="M4163" s="4" t="s">
        <v>9</v>
      </c>
      <c r="N4163" s="4" t="s">
        <v>9</v>
      </c>
      <c r="O4163" s="4" t="s">
        <v>20</v>
      </c>
      <c r="P4163" s="4" t="s">
        <v>20</v>
      </c>
      <c r="Q4163" s="4" t="s">
        <v>20</v>
      </c>
      <c r="R4163" s="4" t="s">
        <v>20</v>
      </c>
      <c r="S4163" s="4" t="s">
        <v>14</v>
      </c>
    </row>
    <row r="4164" spans="1:15">
      <c r="A4164" t="n">
        <v>32667</v>
      </c>
      <c r="B4164" s="10" t="n">
        <v>39</v>
      </c>
      <c r="C4164" s="7" t="n">
        <v>12</v>
      </c>
      <c r="D4164" s="7" t="n">
        <v>65533</v>
      </c>
      <c r="E4164" s="7" t="n">
        <v>209</v>
      </c>
      <c r="F4164" s="7" t="n">
        <v>0</v>
      </c>
      <c r="G4164" s="7" t="n">
        <v>1000</v>
      </c>
      <c r="H4164" s="7" t="n">
        <v>259</v>
      </c>
      <c r="I4164" s="7" t="s">
        <v>13</v>
      </c>
      <c r="J4164" s="7" t="n">
        <v>-0.5</v>
      </c>
      <c r="K4164" s="7" t="n">
        <v>1</v>
      </c>
      <c r="L4164" s="7" t="n">
        <v>0.100000001490116</v>
      </c>
      <c r="M4164" s="7" t="n">
        <v>1130430464</v>
      </c>
      <c r="N4164" s="7" t="n">
        <v>-1031012352</v>
      </c>
      <c r="O4164" s="7" t="n">
        <v>0</v>
      </c>
      <c r="P4164" s="7" t="n">
        <v>0.600000023841858</v>
      </c>
      <c r="Q4164" s="7" t="n">
        <v>0.600000023841858</v>
      </c>
      <c r="R4164" s="7" t="n">
        <v>0.600000023841858</v>
      </c>
      <c r="S4164" s="7" t="n">
        <v>255</v>
      </c>
    </row>
    <row r="4165" spans="1:15">
      <c r="A4165" t="s">
        <v>4</v>
      </c>
      <c r="B4165" s="4" t="s">
        <v>5</v>
      </c>
      <c r="C4165" s="4" t="s">
        <v>10</v>
      </c>
    </row>
    <row r="4166" spans="1:15">
      <c r="A4166" t="n">
        <v>32717</v>
      </c>
      <c r="B4166" s="26" t="n">
        <v>16</v>
      </c>
      <c r="C4166" s="7" t="n">
        <v>600</v>
      </c>
    </row>
    <row r="4167" spans="1:15">
      <c r="A4167" t="s">
        <v>4</v>
      </c>
      <c r="B4167" s="4" t="s">
        <v>5</v>
      </c>
      <c r="C4167" s="4" t="s">
        <v>14</v>
      </c>
      <c r="D4167" s="4" t="s">
        <v>10</v>
      </c>
      <c r="E4167" s="4" t="s">
        <v>20</v>
      </c>
      <c r="F4167" s="4" t="s">
        <v>10</v>
      </c>
      <c r="G4167" s="4" t="s">
        <v>9</v>
      </c>
      <c r="H4167" s="4" t="s">
        <v>9</v>
      </c>
      <c r="I4167" s="4" t="s">
        <v>10</v>
      </c>
      <c r="J4167" s="4" t="s">
        <v>10</v>
      </c>
      <c r="K4167" s="4" t="s">
        <v>9</v>
      </c>
      <c r="L4167" s="4" t="s">
        <v>9</v>
      </c>
      <c r="M4167" s="4" t="s">
        <v>9</v>
      </c>
      <c r="N4167" s="4" t="s">
        <v>9</v>
      </c>
      <c r="O4167" s="4" t="s">
        <v>6</v>
      </c>
    </row>
    <row r="4168" spans="1:15">
      <c r="A4168" t="n">
        <v>32720</v>
      </c>
      <c r="B4168" s="14" t="n">
        <v>50</v>
      </c>
      <c r="C4168" s="7" t="n">
        <v>0</v>
      </c>
      <c r="D4168" s="7" t="n">
        <v>4289</v>
      </c>
      <c r="E4168" s="7" t="n">
        <v>1</v>
      </c>
      <c r="F4168" s="7" t="n">
        <v>0</v>
      </c>
      <c r="G4168" s="7" t="n">
        <v>0</v>
      </c>
      <c r="H4168" s="7" t="n">
        <v>0</v>
      </c>
      <c r="I4168" s="7" t="n">
        <v>0</v>
      </c>
      <c r="J4168" s="7" t="n">
        <v>65533</v>
      </c>
      <c r="K4168" s="7" t="n">
        <v>0</v>
      </c>
      <c r="L4168" s="7" t="n">
        <v>0</v>
      </c>
      <c r="M4168" s="7" t="n">
        <v>0</v>
      </c>
      <c r="N4168" s="7" t="n">
        <v>0</v>
      </c>
      <c r="O4168" s="7" t="s">
        <v>13</v>
      </c>
    </row>
    <row r="4169" spans="1:15">
      <c r="A4169" t="s">
        <v>4</v>
      </c>
      <c r="B4169" s="4" t="s">
        <v>5</v>
      </c>
      <c r="C4169" s="4" t="s">
        <v>10</v>
      </c>
    </row>
    <row r="4170" spans="1:15">
      <c r="A4170" t="n">
        <v>32759</v>
      </c>
      <c r="B4170" s="26" t="n">
        <v>16</v>
      </c>
      <c r="C4170" s="7" t="n">
        <v>100</v>
      </c>
    </row>
    <row r="4171" spans="1:15">
      <c r="A4171" t="s">
        <v>4</v>
      </c>
      <c r="B4171" s="4" t="s">
        <v>5</v>
      </c>
      <c r="C4171" s="4" t="s">
        <v>14</v>
      </c>
      <c r="D4171" s="4" t="s">
        <v>10</v>
      </c>
      <c r="E4171" s="4" t="s">
        <v>20</v>
      </c>
    </row>
    <row r="4172" spans="1:15">
      <c r="A4172" t="n">
        <v>32762</v>
      </c>
      <c r="B4172" s="28" t="n">
        <v>58</v>
      </c>
      <c r="C4172" s="7" t="n">
        <v>101</v>
      </c>
      <c r="D4172" s="7" t="n">
        <v>300</v>
      </c>
      <c r="E4172" s="7" t="n">
        <v>1</v>
      </c>
    </row>
    <row r="4173" spans="1:15">
      <c r="A4173" t="s">
        <v>4</v>
      </c>
      <c r="B4173" s="4" t="s">
        <v>5</v>
      </c>
      <c r="C4173" s="4" t="s">
        <v>14</v>
      </c>
      <c r="D4173" s="4" t="s">
        <v>10</v>
      </c>
    </row>
    <row r="4174" spans="1:15">
      <c r="A4174" t="n">
        <v>32770</v>
      </c>
      <c r="B4174" s="28" t="n">
        <v>58</v>
      </c>
      <c r="C4174" s="7" t="n">
        <v>254</v>
      </c>
      <c r="D4174" s="7" t="n">
        <v>0</v>
      </c>
    </row>
    <row r="4175" spans="1:15">
      <c r="A4175" t="s">
        <v>4</v>
      </c>
      <c r="B4175" s="4" t="s">
        <v>5</v>
      </c>
      <c r="C4175" s="4" t="s">
        <v>14</v>
      </c>
      <c r="D4175" s="4" t="s">
        <v>10</v>
      </c>
      <c r="E4175" s="4" t="s">
        <v>10</v>
      </c>
    </row>
    <row r="4176" spans="1:15">
      <c r="A4176" t="n">
        <v>32774</v>
      </c>
      <c r="B4176" s="10" t="n">
        <v>39</v>
      </c>
      <c r="C4176" s="7" t="n">
        <v>16</v>
      </c>
      <c r="D4176" s="7" t="n">
        <v>65533</v>
      </c>
      <c r="E4176" s="7" t="n">
        <v>209</v>
      </c>
    </row>
    <row r="4177" spans="1:19">
      <c r="A4177" t="s">
        <v>4</v>
      </c>
      <c r="B4177" s="4" t="s">
        <v>5</v>
      </c>
      <c r="C4177" s="4" t="s">
        <v>14</v>
      </c>
      <c r="D4177" s="4" t="s">
        <v>20</v>
      </c>
      <c r="E4177" s="4" t="s">
        <v>20</v>
      </c>
      <c r="F4177" s="4" t="s">
        <v>20</v>
      </c>
    </row>
    <row r="4178" spans="1:19">
      <c r="A4178" t="n">
        <v>32780</v>
      </c>
      <c r="B4178" s="32" t="n">
        <v>45</v>
      </c>
      <c r="C4178" s="7" t="n">
        <v>9</v>
      </c>
      <c r="D4178" s="7" t="n">
        <v>0.0299999993294477</v>
      </c>
      <c r="E4178" s="7" t="n">
        <v>0.0299999993294477</v>
      </c>
      <c r="F4178" s="7" t="n">
        <v>2</v>
      </c>
    </row>
    <row r="4179" spans="1:19">
      <c r="A4179" t="s">
        <v>4</v>
      </c>
      <c r="B4179" s="4" t="s">
        <v>5</v>
      </c>
      <c r="C4179" s="4" t="s">
        <v>10</v>
      </c>
      <c r="D4179" s="4" t="s">
        <v>9</v>
      </c>
    </row>
    <row r="4180" spans="1:19">
      <c r="A4180" t="n">
        <v>32794</v>
      </c>
      <c r="B4180" s="57" t="n">
        <v>98</v>
      </c>
      <c r="C4180" s="7" t="n">
        <v>1000</v>
      </c>
      <c r="D4180" s="7" t="n">
        <v>1056964608</v>
      </c>
    </row>
    <row r="4181" spans="1:19">
      <c r="A4181" t="s">
        <v>4</v>
      </c>
      <c r="B4181" s="4" t="s">
        <v>5</v>
      </c>
      <c r="C4181" s="4" t="s">
        <v>14</v>
      </c>
      <c r="D4181" s="4" t="s">
        <v>14</v>
      </c>
      <c r="E4181" s="4" t="s">
        <v>20</v>
      </c>
      <c r="F4181" s="4" t="s">
        <v>20</v>
      </c>
      <c r="G4181" s="4" t="s">
        <v>20</v>
      </c>
      <c r="H4181" s="4" t="s">
        <v>10</v>
      </c>
    </row>
    <row r="4182" spans="1:19">
      <c r="A4182" t="n">
        <v>32801</v>
      </c>
      <c r="B4182" s="32" t="n">
        <v>45</v>
      </c>
      <c r="C4182" s="7" t="n">
        <v>2</v>
      </c>
      <c r="D4182" s="7" t="n">
        <v>2</v>
      </c>
      <c r="E4182" s="7" t="n">
        <v>8</v>
      </c>
      <c r="F4182" s="7" t="n">
        <v>-2.8199999332428</v>
      </c>
      <c r="G4182" s="7" t="n">
        <v>-195.210006713867</v>
      </c>
      <c r="H4182" s="7" t="n">
        <v>2700</v>
      </c>
    </row>
    <row r="4183" spans="1:19">
      <c r="A4183" t="s">
        <v>4</v>
      </c>
      <c r="B4183" s="4" t="s">
        <v>5</v>
      </c>
      <c r="C4183" s="4" t="s">
        <v>14</v>
      </c>
      <c r="D4183" s="4" t="s">
        <v>14</v>
      </c>
      <c r="E4183" s="4" t="s">
        <v>20</v>
      </c>
      <c r="F4183" s="4" t="s">
        <v>20</v>
      </c>
      <c r="G4183" s="4" t="s">
        <v>20</v>
      </c>
      <c r="H4183" s="4" t="s">
        <v>10</v>
      </c>
      <c r="I4183" s="4" t="s">
        <v>14</v>
      </c>
    </row>
    <row r="4184" spans="1:19">
      <c r="A4184" t="n">
        <v>32818</v>
      </c>
      <c r="B4184" s="32" t="n">
        <v>45</v>
      </c>
      <c r="C4184" s="7" t="n">
        <v>4</v>
      </c>
      <c r="D4184" s="7" t="n">
        <v>2</v>
      </c>
      <c r="E4184" s="7" t="n">
        <v>339.630004882813</v>
      </c>
      <c r="F4184" s="7" t="n">
        <v>161.240005493164</v>
      </c>
      <c r="G4184" s="7" t="n">
        <v>10</v>
      </c>
      <c r="H4184" s="7" t="n">
        <v>2700</v>
      </c>
      <c r="I4184" s="7" t="n">
        <v>1</v>
      </c>
    </row>
    <row r="4185" spans="1:19">
      <c r="A4185" t="s">
        <v>4</v>
      </c>
      <c r="B4185" s="4" t="s">
        <v>5</v>
      </c>
      <c r="C4185" s="4" t="s">
        <v>14</v>
      </c>
      <c r="D4185" s="4" t="s">
        <v>14</v>
      </c>
      <c r="E4185" s="4" t="s">
        <v>20</v>
      </c>
      <c r="F4185" s="4" t="s">
        <v>10</v>
      </c>
    </row>
    <row r="4186" spans="1:19">
      <c r="A4186" t="n">
        <v>32836</v>
      </c>
      <c r="B4186" s="32" t="n">
        <v>45</v>
      </c>
      <c r="C4186" s="7" t="n">
        <v>5</v>
      </c>
      <c r="D4186" s="7" t="n">
        <v>2</v>
      </c>
      <c r="E4186" s="7" t="n">
        <v>3.29999995231628</v>
      </c>
      <c r="F4186" s="7" t="n">
        <v>2700</v>
      </c>
    </row>
    <row r="4187" spans="1:19">
      <c r="A4187" t="s">
        <v>4</v>
      </c>
      <c r="B4187" s="4" t="s">
        <v>5</v>
      </c>
      <c r="C4187" s="4" t="s">
        <v>14</v>
      </c>
      <c r="D4187" s="4" t="s">
        <v>14</v>
      </c>
      <c r="E4187" s="4" t="s">
        <v>20</v>
      </c>
      <c r="F4187" s="4" t="s">
        <v>10</v>
      </c>
    </row>
    <row r="4188" spans="1:19">
      <c r="A4188" t="n">
        <v>32845</v>
      </c>
      <c r="B4188" s="32" t="n">
        <v>45</v>
      </c>
      <c r="C4188" s="7" t="n">
        <v>11</v>
      </c>
      <c r="D4188" s="7" t="n">
        <v>2</v>
      </c>
      <c r="E4188" s="7" t="n">
        <v>32.7999992370605</v>
      </c>
      <c r="F4188" s="7" t="n">
        <v>2700</v>
      </c>
    </row>
    <row r="4189" spans="1:19">
      <c r="A4189" t="s">
        <v>4</v>
      </c>
      <c r="B4189" s="4" t="s">
        <v>5</v>
      </c>
      <c r="C4189" s="4" t="s">
        <v>10</v>
      </c>
    </row>
    <row r="4190" spans="1:19">
      <c r="A4190" t="n">
        <v>32854</v>
      </c>
      <c r="B4190" s="26" t="n">
        <v>16</v>
      </c>
      <c r="C4190" s="7" t="n">
        <v>1500</v>
      </c>
    </row>
    <row r="4191" spans="1:19">
      <c r="A4191" t="s">
        <v>4</v>
      </c>
      <c r="B4191" s="4" t="s">
        <v>5</v>
      </c>
      <c r="C4191" s="4" t="s">
        <v>10</v>
      </c>
      <c r="D4191" s="4" t="s">
        <v>9</v>
      </c>
    </row>
    <row r="4192" spans="1:19">
      <c r="A4192" t="n">
        <v>32857</v>
      </c>
      <c r="B4192" s="57" t="n">
        <v>98</v>
      </c>
      <c r="C4192" s="7" t="n">
        <v>1000</v>
      </c>
      <c r="D4192" s="7" t="n">
        <v>1065353216</v>
      </c>
    </row>
    <row r="4193" spans="1:9">
      <c r="A4193" t="s">
        <v>4</v>
      </c>
      <c r="B4193" s="4" t="s">
        <v>5</v>
      </c>
      <c r="C4193" s="4" t="s">
        <v>14</v>
      </c>
      <c r="D4193" s="4" t="s">
        <v>20</v>
      </c>
      <c r="E4193" s="4" t="s">
        <v>20</v>
      </c>
      <c r="F4193" s="4" t="s">
        <v>20</v>
      </c>
    </row>
    <row r="4194" spans="1:9">
      <c r="A4194" t="n">
        <v>32864</v>
      </c>
      <c r="B4194" s="32" t="n">
        <v>45</v>
      </c>
      <c r="C4194" s="7" t="n">
        <v>9</v>
      </c>
      <c r="D4194" s="7" t="n">
        <v>0.100000001490116</v>
      </c>
      <c r="E4194" s="7" t="n">
        <v>0.100000001490116</v>
      </c>
      <c r="F4194" s="7" t="n">
        <v>0.5</v>
      </c>
    </row>
    <row r="4195" spans="1:9">
      <c r="A4195" t="s">
        <v>4</v>
      </c>
      <c r="B4195" s="4" t="s">
        <v>5</v>
      </c>
      <c r="C4195" s="4" t="s">
        <v>14</v>
      </c>
      <c r="D4195" s="4" t="s">
        <v>9</v>
      </c>
      <c r="E4195" s="4" t="s">
        <v>9</v>
      </c>
      <c r="F4195" s="4" t="s">
        <v>9</v>
      </c>
    </row>
    <row r="4196" spans="1:9">
      <c r="A4196" t="n">
        <v>32878</v>
      </c>
      <c r="B4196" s="14" t="n">
        <v>50</v>
      </c>
      <c r="C4196" s="7" t="n">
        <v>255</v>
      </c>
      <c r="D4196" s="7" t="n">
        <v>1050253722</v>
      </c>
      <c r="E4196" s="7" t="n">
        <v>1065353216</v>
      </c>
      <c r="F4196" s="7" t="n">
        <v>1045220557</v>
      </c>
    </row>
    <row r="4197" spans="1:9">
      <c r="A4197" t="s">
        <v>4</v>
      </c>
      <c r="B4197" s="4" t="s">
        <v>5</v>
      </c>
      <c r="C4197" s="4" t="s">
        <v>14</v>
      </c>
      <c r="D4197" s="4" t="s">
        <v>10</v>
      </c>
      <c r="E4197" s="4" t="s">
        <v>20</v>
      </c>
      <c r="F4197" s="4" t="s">
        <v>10</v>
      </c>
      <c r="G4197" s="4" t="s">
        <v>9</v>
      </c>
      <c r="H4197" s="4" t="s">
        <v>9</v>
      </c>
      <c r="I4197" s="4" t="s">
        <v>10</v>
      </c>
      <c r="J4197" s="4" t="s">
        <v>10</v>
      </c>
      <c r="K4197" s="4" t="s">
        <v>9</v>
      </c>
      <c r="L4197" s="4" t="s">
        <v>9</v>
      </c>
      <c r="M4197" s="4" t="s">
        <v>9</v>
      </c>
      <c r="N4197" s="4" t="s">
        <v>9</v>
      </c>
      <c r="O4197" s="4" t="s">
        <v>6</v>
      </c>
    </row>
    <row r="4198" spans="1:9">
      <c r="A4198" t="n">
        <v>32892</v>
      </c>
      <c r="B4198" s="14" t="n">
        <v>50</v>
      </c>
      <c r="C4198" s="7" t="n">
        <v>0</v>
      </c>
      <c r="D4198" s="7" t="n">
        <v>4020</v>
      </c>
      <c r="E4198" s="7" t="n">
        <v>1</v>
      </c>
      <c r="F4198" s="7" t="n">
        <v>0</v>
      </c>
      <c r="G4198" s="7" t="n">
        <v>0</v>
      </c>
      <c r="H4198" s="7" t="n">
        <v>-1061158912</v>
      </c>
      <c r="I4198" s="7" t="n">
        <v>0</v>
      </c>
      <c r="J4198" s="7" t="n">
        <v>65533</v>
      </c>
      <c r="K4198" s="7" t="n">
        <v>0</v>
      </c>
      <c r="L4198" s="7" t="n">
        <v>0</v>
      </c>
      <c r="M4198" s="7" t="n">
        <v>0</v>
      </c>
      <c r="N4198" s="7" t="n">
        <v>0</v>
      </c>
      <c r="O4198" s="7" t="s">
        <v>13</v>
      </c>
    </row>
    <row r="4199" spans="1:9">
      <c r="A4199" t="s">
        <v>4</v>
      </c>
      <c r="B4199" s="4" t="s">
        <v>5</v>
      </c>
      <c r="C4199" s="4" t="s">
        <v>14</v>
      </c>
      <c r="D4199" s="4" t="s">
        <v>10</v>
      </c>
      <c r="E4199" s="4" t="s">
        <v>20</v>
      </c>
      <c r="F4199" s="4" t="s">
        <v>10</v>
      </c>
      <c r="G4199" s="4" t="s">
        <v>9</v>
      </c>
      <c r="H4199" s="4" t="s">
        <v>9</v>
      </c>
      <c r="I4199" s="4" t="s">
        <v>10</v>
      </c>
      <c r="J4199" s="4" t="s">
        <v>10</v>
      </c>
      <c r="K4199" s="4" t="s">
        <v>9</v>
      </c>
      <c r="L4199" s="4" t="s">
        <v>9</v>
      </c>
      <c r="M4199" s="4" t="s">
        <v>9</v>
      </c>
      <c r="N4199" s="4" t="s">
        <v>9</v>
      </c>
      <c r="O4199" s="4" t="s">
        <v>6</v>
      </c>
    </row>
    <row r="4200" spans="1:9">
      <c r="A4200" t="n">
        <v>32931</v>
      </c>
      <c r="B4200" s="14" t="n">
        <v>50</v>
      </c>
      <c r="C4200" s="7" t="n">
        <v>0</v>
      </c>
      <c r="D4200" s="7" t="n">
        <v>4420</v>
      </c>
      <c r="E4200" s="7" t="n">
        <v>0.800000011920929</v>
      </c>
      <c r="F4200" s="7" t="n">
        <v>100</v>
      </c>
      <c r="G4200" s="7" t="n">
        <v>0</v>
      </c>
      <c r="H4200" s="7" t="n">
        <v>0</v>
      </c>
      <c r="I4200" s="7" t="n">
        <v>0</v>
      </c>
      <c r="J4200" s="7" t="n">
        <v>65533</v>
      </c>
      <c r="K4200" s="7" t="n">
        <v>0</v>
      </c>
      <c r="L4200" s="7" t="n">
        <v>0</v>
      </c>
      <c r="M4200" s="7" t="n">
        <v>0</v>
      </c>
      <c r="N4200" s="7" t="n">
        <v>0</v>
      </c>
      <c r="O4200" s="7" t="s">
        <v>13</v>
      </c>
    </row>
    <row r="4201" spans="1:9">
      <c r="A4201" t="s">
        <v>4</v>
      </c>
      <c r="B4201" s="4" t="s">
        <v>5</v>
      </c>
      <c r="C4201" s="4" t="s">
        <v>10</v>
      </c>
    </row>
    <row r="4202" spans="1:9">
      <c r="A4202" t="n">
        <v>32970</v>
      </c>
      <c r="B4202" s="26" t="n">
        <v>16</v>
      </c>
      <c r="C4202" s="7" t="n">
        <v>2000</v>
      </c>
    </row>
    <row r="4203" spans="1:9">
      <c r="A4203" t="s">
        <v>4</v>
      </c>
      <c r="B4203" s="4" t="s">
        <v>5</v>
      </c>
      <c r="C4203" s="4" t="s">
        <v>14</v>
      </c>
      <c r="D4203" s="4" t="s">
        <v>10</v>
      </c>
      <c r="E4203" s="4" t="s">
        <v>20</v>
      </c>
    </row>
    <row r="4204" spans="1:9">
      <c r="A4204" t="n">
        <v>32973</v>
      </c>
      <c r="B4204" s="28" t="n">
        <v>58</v>
      </c>
      <c r="C4204" s="7" t="n">
        <v>101</v>
      </c>
      <c r="D4204" s="7" t="n">
        <v>500</v>
      </c>
      <c r="E4204" s="7" t="n">
        <v>1</v>
      </c>
    </row>
    <row r="4205" spans="1:9">
      <c r="A4205" t="s">
        <v>4</v>
      </c>
      <c r="B4205" s="4" t="s">
        <v>5</v>
      </c>
      <c r="C4205" s="4" t="s">
        <v>14</v>
      </c>
      <c r="D4205" s="4" t="s">
        <v>10</v>
      </c>
    </row>
    <row r="4206" spans="1:9">
      <c r="A4206" t="n">
        <v>32981</v>
      </c>
      <c r="B4206" s="28" t="n">
        <v>58</v>
      </c>
      <c r="C4206" s="7" t="n">
        <v>254</v>
      </c>
      <c r="D4206" s="7" t="n">
        <v>0</v>
      </c>
    </row>
    <row r="4207" spans="1:9">
      <c r="A4207" t="s">
        <v>4</v>
      </c>
      <c r="B4207" s="4" t="s">
        <v>5</v>
      </c>
      <c r="C4207" s="4" t="s">
        <v>14</v>
      </c>
      <c r="D4207" s="4" t="s">
        <v>14</v>
      </c>
      <c r="E4207" s="4" t="s">
        <v>20</v>
      </c>
      <c r="F4207" s="4" t="s">
        <v>20</v>
      </c>
      <c r="G4207" s="4" t="s">
        <v>20</v>
      </c>
      <c r="H4207" s="4" t="s">
        <v>10</v>
      </c>
    </row>
    <row r="4208" spans="1:9">
      <c r="A4208" t="n">
        <v>32985</v>
      </c>
      <c r="B4208" s="32" t="n">
        <v>45</v>
      </c>
      <c r="C4208" s="7" t="n">
        <v>2</v>
      </c>
      <c r="D4208" s="7" t="n">
        <v>3</v>
      </c>
      <c r="E4208" s="7" t="n">
        <v>7.65999984741211</v>
      </c>
      <c r="F4208" s="7" t="n">
        <v>-2.79999995231628</v>
      </c>
      <c r="G4208" s="7" t="n">
        <v>-195.179992675781</v>
      </c>
      <c r="H4208" s="7" t="n">
        <v>0</v>
      </c>
    </row>
    <row r="4209" spans="1:15">
      <c r="A4209" t="s">
        <v>4</v>
      </c>
      <c r="B4209" s="4" t="s">
        <v>5</v>
      </c>
      <c r="C4209" s="4" t="s">
        <v>14</v>
      </c>
      <c r="D4209" s="4" t="s">
        <v>14</v>
      </c>
      <c r="E4209" s="4" t="s">
        <v>20</v>
      </c>
      <c r="F4209" s="4" t="s">
        <v>20</v>
      </c>
      <c r="G4209" s="4" t="s">
        <v>20</v>
      </c>
      <c r="H4209" s="4" t="s">
        <v>10</v>
      </c>
      <c r="I4209" s="4" t="s">
        <v>14</v>
      </c>
    </row>
    <row r="4210" spans="1:15">
      <c r="A4210" t="n">
        <v>33002</v>
      </c>
      <c r="B4210" s="32" t="n">
        <v>45</v>
      </c>
      <c r="C4210" s="7" t="n">
        <v>4</v>
      </c>
      <c r="D4210" s="7" t="n">
        <v>3</v>
      </c>
      <c r="E4210" s="7" t="n">
        <v>350.679992675781</v>
      </c>
      <c r="F4210" s="7" t="n">
        <v>356.390014648438</v>
      </c>
      <c r="G4210" s="7" t="n">
        <v>28</v>
      </c>
      <c r="H4210" s="7" t="n">
        <v>0</v>
      </c>
      <c r="I4210" s="7" t="n">
        <v>1</v>
      </c>
    </row>
    <row r="4211" spans="1:15">
      <c r="A4211" t="s">
        <v>4</v>
      </c>
      <c r="B4211" s="4" t="s">
        <v>5</v>
      </c>
      <c r="C4211" s="4" t="s">
        <v>14</v>
      </c>
      <c r="D4211" s="4" t="s">
        <v>14</v>
      </c>
      <c r="E4211" s="4" t="s">
        <v>20</v>
      </c>
      <c r="F4211" s="4" t="s">
        <v>10</v>
      </c>
    </row>
    <row r="4212" spans="1:15">
      <c r="A4212" t="n">
        <v>33020</v>
      </c>
      <c r="B4212" s="32" t="n">
        <v>45</v>
      </c>
      <c r="C4212" s="7" t="n">
        <v>5</v>
      </c>
      <c r="D4212" s="7" t="n">
        <v>3</v>
      </c>
      <c r="E4212" s="7" t="n">
        <v>3.5</v>
      </c>
      <c r="F4212" s="7" t="n">
        <v>0</v>
      </c>
    </row>
    <row r="4213" spans="1:15">
      <c r="A4213" t="s">
        <v>4</v>
      </c>
      <c r="B4213" s="4" t="s">
        <v>5</v>
      </c>
      <c r="C4213" s="4" t="s">
        <v>14</v>
      </c>
      <c r="D4213" s="4" t="s">
        <v>14</v>
      </c>
      <c r="E4213" s="4" t="s">
        <v>20</v>
      </c>
      <c r="F4213" s="4" t="s">
        <v>10</v>
      </c>
    </row>
    <row r="4214" spans="1:15">
      <c r="A4214" t="n">
        <v>33029</v>
      </c>
      <c r="B4214" s="32" t="n">
        <v>45</v>
      </c>
      <c r="C4214" s="7" t="n">
        <v>11</v>
      </c>
      <c r="D4214" s="7" t="n">
        <v>3</v>
      </c>
      <c r="E4214" s="7" t="n">
        <v>26</v>
      </c>
      <c r="F4214" s="7" t="n">
        <v>0</v>
      </c>
    </row>
    <row r="4215" spans="1:15">
      <c r="A4215" t="s">
        <v>4</v>
      </c>
      <c r="B4215" s="4" t="s">
        <v>5</v>
      </c>
      <c r="C4215" s="4" t="s">
        <v>14</v>
      </c>
      <c r="D4215" s="4" t="s">
        <v>14</v>
      </c>
      <c r="E4215" s="4" t="s">
        <v>20</v>
      </c>
      <c r="F4215" s="4" t="s">
        <v>20</v>
      </c>
      <c r="G4215" s="4" t="s">
        <v>20</v>
      </c>
      <c r="H4215" s="4" t="s">
        <v>10</v>
      </c>
    </row>
    <row r="4216" spans="1:15">
      <c r="A4216" t="n">
        <v>33038</v>
      </c>
      <c r="B4216" s="32" t="n">
        <v>45</v>
      </c>
      <c r="C4216" s="7" t="n">
        <v>2</v>
      </c>
      <c r="D4216" s="7" t="n">
        <v>3</v>
      </c>
      <c r="E4216" s="7" t="n">
        <v>7.55999994277954</v>
      </c>
      <c r="F4216" s="7" t="n">
        <v>-2.95000004768372</v>
      </c>
      <c r="G4216" s="7" t="n">
        <v>-195.190002441406</v>
      </c>
      <c r="H4216" s="7" t="n">
        <v>15000</v>
      </c>
    </row>
    <row r="4217" spans="1:15">
      <c r="A4217" t="s">
        <v>4</v>
      </c>
      <c r="B4217" s="4" t="s">
        <v>5</v>
      </c>
      <c r="C4217" s="4" t="s">
        <v>14</v>
      </c>
      <c r="D4217" s="4" t="s">
        <v>14</v>
      </c>
      <c r="E4217" s="4" t="s">
        <v>20</v>
      </c>
      <c r="F4217" s="4" t="s">
        <v>20</v>
      </c>
      <c r="G4217" s="4" t="s">
        <v>20</v>
      </c>
      <c r="H4217" s="4" t="s">
        <v>10</v>
      </c>
      <c r="I4217" s="4" t="s">
        <v>14</v>
      </c>
    </row>
    <row r="4218" spans="1:15">
      <c r="A4218" t="n">
        <v>33055</v>
      </c>
      <c r="B4218" s="32" t="n">
        <v>45</v>
      </c>
      <c r="C4218" s="7" t="n">
        <v>4</v>
      </c>
      <c r="D4218" s="7" t="n">
        <v>3</v>
      </c>
      <c r="E4218" s="7" t="n">
        <v>377.809997558594</v>
      </c>
      <c r="F4218" s="7" t="n">
        <v>364.019989013672</v>
      </c>
      <c r="G4218" s="7" t="n">
        <v>28</v>
      </c>
      <c r="H4218" s="7" t="n">
        <v>15000</v>
      </c>
      <c r="I4218" s="7" t="n">
        <v>1</v>
      </c>
    </row>
    <row r="4219" spans="1:15">
      <c r="A4219" t="s">
        <v>4</v>
      </c>
      <c r="B4219" s="4" t="s">
        <v>5</v>
      </c>
      <c r="C4219" s="4" t="s">
        <v>14</v>
      </c>
      <c r="D4219" s="4" t="s">
        <v>14</v>
      </c>
      <c r="E4219" s="4" t="s">
        <v>20</v>
      </c>
      <c r="F4219" s="4" t="s">
        <v>10</v>
      </c>
    </row>
    <row r="4220" spans="1:15">
      <c r="A4220" t="n">
        <v>33073</v>
      </c>
      <c r="B4220" s="32" t="n">
        <v>45</v>
      </c>
      <c r="C4220" s="7" t="n">
        <v>5</v>
      </c>
      <c r="D4220" s="7" t="n">
        <v>3</v>
      </c>
      <c r="E4220" s="7" t="n">
        <v>2.79999995231628</v>
      </c>
      <c r="F4220" s="7" t="n">
        <v>15000</v>
      </c>
    </row>
    <row r="4221" spans="1:15">
      <c r="A4221" t="s">
        <v>4</v>
      </c>
      <c r="B4221" s="4" t="s">
        <v>5</v>
      </c>
      <c r="C4221" s="4" t="s">
        <v>14</v>
      </c>
      <c r="D4221" s="4" t="s">
        <v>14</v>
      </c>
      <c r="E4221" s="4" t="s">
        <v>20</v>
      </c>
      <c r="F4221" s="4" t="s">
        <v>10</v>
      </c>
    </row>
    <row r="4222" spans="1:15">
      <c r="A4222" t="n">
        <v>33082</v>
      </c>
      <c r="B4222" s="32" t="n">
        <v>45</v>
      </c>
      <c r="C4222" s="7" t="n">
        <v>11</v>
      </c>
      <c r="D4222" s="7" t="n">
        <v>3</v>
      </c>
      <c r="E4222" s="7" t="n">
        <v>26</v>
      </c>
      <c r="F4222" s="7" t="n">
        <v>15000</v>
      </c>
    </row>
    <row r="4223" spans="1:15">
      <c r="A4223" t="s">
        <v>4</v>
      </c>
      <c r="B4223" s="4" t="s">
        <v>5</v>
      </c>
      <c r="C4223" s="4" t="s">
        <v>14</v>
      </c>
      <c r="D4223" s="4" t="s">
        <v>14</v>
      </c>
      <c r="E4223" s="4" t="s">
        <v>20</v>
      </c>
      <c r="F4223" s="4" t="s">
        <v>20</v>
      </c>
      <c r="G4223" s="4" t="s">
        <v>20</v>
      </c>
      <c r="H4223" s="4" t="s">
        <v>10</v>
      </c>
    </row>
    <row r="4224" spans="1:15">
      <c r="A4224" t="n">
        <v>33091</v>
      </c>
      <c r="B4224" s="32" t="n">
        <v>45</v>
      </c>
      <c r="C4224" s="7" t="n">
        <v>2</v>
      </c>
      <c r="D4224" s="7" t="n">
        <v>3</v>
      </c>
      <c r="E4224" s="7" t="n">
        <v>7.78999996185303</v>
      </c>
      <c r="F4224" s="7" t="n">
        <v>-3.28999996185303</v>
      </c>
      <c r="G4224" s="7" t="n">
        <v>-195.009994506836</v>
      </c>
      <c r="H4224" s="7" t="n">
        <v>0</v>
      </c>
    </row>
    <row r="4225" spans="1:9">
      <c r="A4225" t="s">
        <v>4</v>
      </c>
      <c r="B4225" s="4" t="s">
        <v>5</v>
      </c>
      <c r="C4225" s="4" t="s">
        <v>14</v>
      </c>
      <c r="D4225" s="4" t="s">
        <v>14</v>
      </c>
      <c r="E4225" s="4" t="s">
        <v>20</v>
      </c>
      <c r="F4225" s="4" t="s">
        <v>20</v>
      </c>
      <c r="G4225" s="4" t="s">
        <v>20</v>
      </c>
      <c r="H4225" s="4" t="s">
        <v>10</v>
      </c>
      <c r="I4225" s="4" t="s">
        <v>14</v>
      </c>
    </row>
    <row r="4226" spans="1:9">
      <c r="A4226" t="n">
        <v>33108</v>
      </c>
      <c r="B4226" s="32" t="n">
        <v>45</v>
      </c>
      <c r="C4226" s="7" t="n">
        <v>4</v>
      </c>
      <c r="D4226" s="7" t="n">
        <v>3</v>
      </c>
      <c r="E4226" s="7" t="n">
        <v>7.05999994277954</v>
      </c>
      <c r="F4226" s="7" t="n">
        <v>265.450012207031</v>
      </c>
      <c r="G4226" s="7" t="n">
        <v>320</v>
      </c>
      <c r="H4226" s="7" t="n">
        <v>0</v>
      </c>
      <c r="I4226" s="7" t="n">
        <v>0</v>
      </c>
    </row>
    <row r="4227" spans="1:9">
      <c r="A4227" t="s">
        <v>4</v>
      </c>
      <c r="B4227" s="4" t="s">
        <v>5</v>
      </c>
      <c r="C4227" s="4" t="s">
        <v>14</v>
      </c>
      <c r="D4227" s="4" t="s">
        <v>14</v>
      </c>
      <c r="E4227" s="4" t="s">
        <v>20</v>
      </c>
      <c r="F4227" s="4" t="s">
        <v>10</v>
      </c>
    </row>
    <row r="4228" spans="1:9">
      <c r="A4228" t="n">
        <v>33126</v>
      </c>
      <c r="B4228" s="32" t="n">
        <v>45</v>
      </c>
      <c r="C4228" s="7" t="n">
        <v>5</v>
      </c>
      <c r="D4228" s="7" t="n">
        <v>3</v>
      </c>
      <c r="E4228" s="7" t="n">
        <v>3.09999990463257</v>
      </c>
      <c r="F4228" s="7" t="n">
        <v>0</v>
      </c>
    </row>
    <row r="4229" spans="1:9">
      <c r="A4229" t="s">
        <v>4</v>
      </c>
      <c r="B4229" s="4" t="s">
        <v>5</v>
      </c>
      <c r="C4229" s="4" t="s">
        <v>14</v>
      </c>
      <c r="D4229" s="4" t="s">
        <v>14</v>
      </c>
      <c r="E4229" s="4" t="s">
        <v>20</v>
      </c>
      <c r="F4229" s="4" t="s">
        <v>10</v>
      </c>
    </row>
    <row r="4230" spans="1:9">
      <c r="A4230" t="n">
        <v>33135</v>
      </c>
      <c r="B4230" s="32" t="n">
        <v>45</v>
      </c>
      <c r="C4230" s="7" t="n">
        <v>11</v>
      </c>
      <c r="D4230" s="7" t="n">
        <v>3</v>
      </c>
      <c r="E4230" s="7" t="n">
        <v>26</v>
      </c>
      <c r="F4230" s="7" t="n">
        <v>0</v>
      </c>
    </row>
    <row r="4231" spans="1:9">
      <c r="A4231" t="s">
        <v>4</v>
      </c>
      <c r="B4231" s="4" t="s">
        <v>5</v>
      </c>
      <c r="C4231" s="4" t="s">
        <v>14</v>
      </c>
      <c r="D4231" s="4" t="s">
        <v>14</v>
      </c>
      <c r="E4231" s="4" t="s">
        <v>20</v>
      </c>
      <c r="F4231" s="4" t="s">
        <v>20</v>
      </c>
      <c r="G4231" s="4" t="s">
        <v>20</v>
      </c>
      <c r="H4231" s="4" t="s">
        <v>10</v>
      </c>
    </row>
    <row r="4232" spans="1:9">
      <c r="A4232" t="n">
        <v>33144</v>
      </c>
      <c r="B4232" s="32" t="n">
        <v>45</v>
      </c>
      <c r="C4232" s="7" t="n">
        <v>2</v>
      </c>
      <c r="D4232" s="7" t="n">
        <v>3</v>
      </c>
      <c r="E4232" s="7" t="n">
        <v>7.73000001907349</v>
      </c>
      <c r="F4232" s="7" t="n">
        <v>-3.57999992370605</v>
      </c>
      <c r="G4232" s="7" t="n">
        <v>-195.020004272461</v>
      </c>
      <c r="H4232" s="7" t="n">
        <v>0</v>
      </c>
    </row>
    <row r="4233" spans="1:9">
      <c r="A4233" t="s">
        <v>4</v>
      </c>
      <c r="B4233" s="4" t="s">
        <v>5</v>
      </c>
      <c r="C4233" s="4" t="s">
        <v>14</v>
      </c>
      <c r="D4233" s="4" t="s">
        <v>14</v>
      </c>
      <c r="E4233" s="4" t="s">
        <v>20</v>
      </c>
      <c r="F4233" s="4" t="s">
        <v>20</v>
      </c>
      <c r="G4233" s="4" t="s">
        <v>20</v>
      </c>
      <c r="H4233" s="4" t="s">
        <v>10</v>
      </c>
      <c r="I4233" s="4" t="s">
        <v>14</v>
      </c>
    </row>
    <row r="4234" spans="1:9">
      <c r="A4234" t="n">
        <v>33161</v>
      </c>
      <c r="B4234" s="32" t="n">
        <v>45</v>
      </c>
      <c r="C4234" s="7" t="n">
        <v>4</v>
      </c>
      <c r="D4234" s="7" t="n">
        <v>3</v>
      </c>
      <c r="E4234" s="7" t="n">
        <v>16.0900001525879</v>
      </c>
      <c r="F4234" s="7" t="n">
        <v>240.820007324219</v>
      </c>
      <c r="G4234" s="7" t="n">
        <v>320</v>
      </c>
      <c r="H4234" s="7" t="n">
        <v>0</v>
      </c>
      <c r="I4234" s="7" t="n">
        <v>0</v>
      </c>
    </row>
    <row r="4235" spans="1:9">
      <c r="A4235" t="s">
        <v>4</v>
      </c>
      <c r="B4235" s="4" t="s">
        <v>5</v>
      </c>
      <c r="C4235" s="4" t="s">
        <v>14</v>
      </c>
      <c r="D4235" s="4" t="s">
        <v>14</v>
      </c>
      <c r="E4235" s="4" t="s">
        <v>20</v>
      </c>
      <c r="F4235" s="4" t="s">
        <v>10</v>
      </c>
    </row>
    <row r="4236" spans="1:9">
      <c r="A4236" t="n">
        <v>33179</v>
      </c>
      <c r="B4236" s="32" t="n">
        <v>45</v>
      </c>
      <c r="C4236" s="7" t="n">
        <v>5</v>
      </c>
      <c r="D4236" s="7" t="n">
        <v>3</v>
      </c>
      <c r="E4236" s="7" t="n">
        <v>3.40000009536743</v>
      </c>
      <c r="F4236" s="7" t="n">
        <v>0</v>
      </c>
    </row>
    <row r="4237" spans="1:9">
      <c r="A4237" t="s">
        <v>4</v>
      </c>
      <c r="B4237" s="4" t="s">
        <v>5</v>
      </c>
      <c r="C4237" s="4" t="s">
        <v>14</v>
      </c>
      <c r="D4237" s="4" t="s">
        <v>14</v>
      </c>
      <c r="E4237" s="4" t="s">
        <v>20</v>
      </c>
      <c r="F4237" s="4" t="s">
        <v>10</v>
      </c>
    </row>
    <row r="4238" spans="1:9">
      <c r="A4238" t="n">
        <v>33188</v>
      </c>
      <c r="B4238" s="32" t="n">
        <v>45</v>
      </c>
      <c r="C4238" s="7" t="n">
        <v>11</v>
      </c>
      <c r="D4238" s="7" t="n">
        <v>3</v>
      </c>
      <c r="E4238" s="7" t="n">
        <v>26</v>
      </c>
      <c r="F4238" s="7" t="n">
        <v>0</v>
      </c>
    </row>
    <row r="4239" spans="1:9">
      <c r="A4239" t="s">
        <v>4</v>
      </c>
      <c r="B4239" s="4" t="s">
        <v>5</v>
      </c>
      <c r="C4239" s="4" t="s">
        <v>14</v>
      </c>
      <c r="D4239" s="4" t="s">
        <v>14</v>
      </c>
      <c r="E4239" s="4" t="s">
        <v>20</v>
      </c>
      <c r="F4239" s="4" t="s">
        <v>20</v>
      </c>
      <c r="G4239" s="4" t="s">
        <v>20</v>
      </c>
      <c r="H4239" s="4" t="s">
        <v>10</v>
      </c>
    </row>
    <row r="4240" spans="1:9">
      <c r="A4240" t="n">
        <v>33197</v>
      </c>
      <c r="B4240" s="32" t="n">
        <v>45</v>
      </c>
      <c r="C4240" s="7" t="n">
        <v>2</v>
      </c>
      <c r="D4240" s="7" t="n">
        <v>3</v>
      </c>
      <c r="E4240" s="7" t="n">
        <v>7.73000001907349</v>
      </c>
      <c r="F4240" s="7" t="n">
        <v>-3.14000010490417</v>
      </c>
      <c r="G4240" s="7" t="n">
        <v>-195.020004272461</v>
      </c>
      <c r="H4240" s="7" t="n">
        <v>15000</v>
      </c>
    </row>
    <row r="4241" spans="1:9">
      <c r="A4241" t="s">
        <v>4</v>
      </c>
      <c r="B4241" s="4" t="s">
        <v>5</v>
      </c>
      <c r="C4241" s="4" t="s">
        <v>14</v>
      </c>
      <c r="D4241" s="4" t="s">
        <v>14</v>
      </c>
      <c r="E4241" s="4" t="s">
        <v>20</v>
      </c>
      <c r="F4241" s="4" t="s">
        <v>20</v>
      </c>
      <c r="G4241" s="4" t="s">
        <v>20</v>
      </c>
      <c r="H4241" s="4" t="s">
        <v>10</v>
      </c>
      <c r="I4241" s="4" t="s">
        <v>14</v>
      </c>
    </row>
    <row r="4242" spans="1:9">
      <c r="A4242" t="n">
        <v>33214</v>
      </c>
      <c r="B4242" s="32" t="n">
        <v>45</v>
      </c>
      <c r="C4242" s="7" t="n">
        <v>4</v>
      </c>
      <c r="D4242" s="7" t="n">
        <v>3</v>
      </c>
      <c r="E4242" s="7" t="n">
        <v>16.0900001525879</v>
      </c>
      <c r="F4242" s="7" t="n">
        <v>175.029998779297</v>
      </c>
      <c r="G4242" s="7" t="n">
        <v>320</v>
      </c>
      <c r="H4242" s="7" t="n">
        <v>15000</v>
      </c>
      <c r="I4242" s="7" t="n">
        <v>1</v>
      </c>
    </row>
    <row r="4243" spans="1:9">
      <c r="A4243" t="s">
        <v>4</v>
      </c>
      <c r="B4243" s="4" t="s">
        <v>5</v>
      </c>
      <c r="C4243" s="4" t="s">
        <v>14</v>
      </c>
      <c r="D4243" s="4" t="s">
        <v>14</v>
      </c>
      <c r="E4243" s="4" t="s">
        <v>20</v>
      </c>
      <c r="F4243" s="4" t="s">
        <v>10</v>
      </c>
    </row>
    <row r="4244" spans="1:9">
      <c r="A4244" t="n">
        <v>33232</v>
      </c>
      <c r="B4244" s="32" t="n">
        <v>45</v>
      </c>
      <c r="C4244" s="7" t="n">
        <v>5</v>
      </c>
      <c r="D4244" s="7" t="n">
        <v>3</v>
      </c>
      <c r="E4244" s="7" t="n">
        <v>3.40000009536743</v>
      </c>
      <c r="F4244" s="7" t="n">
        <v>15000</v>
      </c>
    </row>
    <row r="4245" spans="1:9">
      <c r="A4245" t="s">
        <v>4</v>
      </c>
      <c r="B4245" s="4" t="s">
        <v>5</v>
      </c>
      <c r="C4245" s="4" t="s">
        <v>14</v>
      </c>
      <c r="D4245" s="4" t="s">
        <v>14</v>
      </c>
      <c r="E4245" s="4" t="s">
        <v>20</v>
      </c>
      <c r="F4245" s="4" t="s">
        <v>10</v>
      </c>
    </row>
    <row r="4246" spans="1:9">
      <c r="A4246" t="n">
        <v>33241</v>
      </c>
      <c r="B4246" s="32" t="n">
        <v>45</v>
      </c>
      <c r="C4246" s="7" t="n">
        <v>11</v>
      </c>
      <c r="D4246" s="7" t="n">
        <v>3</v>
      </c>
      <c r="E4246" s="7" t="n">
        <v>26</v>
      </c>
      <c r="F4246" s="7" t="n">
        <v>15000</v>
      </c>
    </row>
    <row r="4247" spans="1:9">
      <c r="A4247" t="s">
        <v>4</v>
      </c>
      <c r="B4247" s="4" t="s">
        <v>5</v>
      </c>
      <c r="C4247" s="4" t="s">
        <v>10</v>
      </c>
    </row>
    <row r="4248" spans="1:9">
      <c r="A4248" t="n">
        <v>33250</v>
      </c>
      <c r="B4248" s="26" t="n">
        <v>16</v>
      </c>
      <c r="C4248" s="7" t="n">
        <v>1000</v>
      </c>
    </row>
    <row r="4249" spans="1:9">
      <c r="A4249" t="s">
        <v>4</v>
      </c>
      <c r="B4249" s="4" t="s">
        <v>5</v>
      </c>
      <c r="C4249" s="4" t="s">
        <v>14</v>
      </c>
      <c r="D4249" s="4" t="s">
        <v>10</v>
      </c>
      <c r="E4249" s="4" t="s">
        <v>10</v>
      </c>
      <c r="F4249" s="4" t="s">
        <v>14</v>
      </c>
    </row>
    <row r="4250" spans="1:9">
      <c r="A4250" t="n">
        <v>33253</v>
      </c>
      <c r="B4250" s="55" t="n">
        <v>25</v>
      </c>
      <c r="C4250" s="7" t="n">
        <v>1</v>
      </c>
      <c r="D4250" s="7" t="n">
        <v>60</v>
      </c>
      <c r="E4250" s="7" t="n">
        <v>280</v>
      </c>
      <c r="F4250" s="7" t="n">
        <v>2</v>
      </c>
    </row>
    <row r="4251" spans="1:9">
      <c r="A4251" t="s">
        <v>4</v>
      </c>
      <c r="B4251" s="4" t="s">
        <v>5</v>
      </c>
      <c r="C4251" s="4" t="s">
        <v>14</v>
      </c>
      <c r="D4251" s="4" t="s">
        <v>10</v>
      </c>
      <c r="E4251" s="4" t="s">
        <v>6</v>
      </c>
    </row>
    <row r="4252" spans="1:9">
      <c r="A4252" t="n">
        <v>33260</v>
      </c>
      <c r="B4252" s="47" t="n">
        <v>51</v>
      </c>
      <c r="C4252" s="7" t="n">
        <v>4</v>
      </c>
      <c r="D4252" s="7" t="n">
        <v>0</v>
      </c>
      <c r="E4252" s="7" t="s">
        <v>211</v>
      </c>
    </row>
    <row r="4253" spans="1:9">
      <c r="A4253" t="s">
        <v>4</v>
      </c>
      <c r="B4253" s="4" t="s">
        <v>5</v>
      </c>
      <c r="C4253" s="4" t="s">
        <v>10</v>
      </c>
    </row>
    <row r="4254" spans="1:9">
      <c r="A4254" t="n">
        <v>33273</v>
      </c>
      <c r="B4254" s="26" t="n">
        <v>16</v>
      </c>
      <c r="C4254" s="7" t="n">
        <v>0</v>
      </c>
    </row>
    <row r="4255" spans="1:9">
      <c r="A4255" t="s">
        <v>4</v>
      </c>
      <c r="B4255" s="4" t="s">
        <v>5</v>
      </c>
      <c r="C4255" s="4" t="s">
        <v>10</v>
      </c>
      <c r="D4255" s="4" t="s">
        <v>14</v>
      </c>
      <c r="E4255" s="4" t="s">
        <v>9</v>
      </c>
      <c r="F4255" s="4" t="s">
        <v>117</v>
      </c>
      <c r="G4255" s="4" t="s">
        <v>14</v>
      </c>
      <c r="H4255" s="4" t="s">
        <v>14</v>
      </c>
    </row>
    <row r="4256" spans="1:9">
      <c r="A4256" t="n">
        <v>33276</v>
      </c>
      <c r="B4256" s="51" t="n">
        <v>26</v>
      </c>
      <c r="C4256" s="7" t="n">
        <v>0</v>
      </c>
      <c r="D4256" s="7" t="n">
        <v>17</v>
      </c>
      <c r="E4256" s="7" t="n">
        <v>53082</v>
      </c>
      <c r="F4256" s="7" t="s">
        <v>375</v>
      </c>
      <c r="G4256" s="7" t="n">
        <v>2</v>
      </c>
      <c r="H4256" s="7" t="n">
        <v>0</v>
      </c>
    </row>
    <row r="4257" spans="1:9">
      <c r="A4257" t="s">
        <v>4</v>
      </c>
      <c r="B4257" s="4" t="s">
        <v>5</v>
      </c>
    </row>
    <row r="4258" spans="1:9">
      <c r="A4258" t="n">
        <v>33300</v>
      </c>
      <c r="B4258" s="52" t="n">
        <v>28</v>
      </c>
    </row>
    <row r="4259" spans="1:9">
      <c r="A4259" t="s">
        <v>4</v>
      </c>
      <c r="B4259" s="4" t="s">
        <v>5</v>
      </c>
      <c r="C4259" s="4" t="s">
        <v>10</v>
      </c>
      <c r="D4259" s="4" t="s">
        <v>14</v>
      </c>
    </row>
    <row r="4260" spans="1:9">
      <c r="A4260" t="n">
        <v>33301</v>
      </c>
      <c r="B4260" s="53" t="n">
        <v>89</v>
      </c>
      <c r="C4260" s="7" t="n">
        <v>65533</v>
      </c>
      <c r="D4260" s="7" t="n">
        <v>1</v>
      </c>
    </row>
    <row r="4261" spans="1:9">
      <c r="A4261" t="s">
        <v>4</v>
      </c>
      <c r="B4261" s="4" t="s">
        <v>5</v>
      </c>
      <c r="C4261" s="4" t="s">
        <v>14</v>
      </c>
      <c r="D4261" s="41" t="s">
        <v>92</v>
      </c>
      <c r="E4261" s="4" t="s">
        <v>5</v>
      </c>
      <c r="F4261" s="4" t="s">
        <v>14</v>
      </c>
      <c r="G4261" s="4" t="s">
        <v>10</v>
      </c>
      <c r="H4261" s="41" t="s">
        <v>93</v>
      </c>
      <c r="I4261" s="4" t="s">
        <v>14</v>
      </c>
      <c r="J4261" s="4" t="s">
        <v>21</v>
      </c>
    </row>
    <row r="4262" spans="1:9">
      <c r="A4262" t="n">
        <v>33305</v>
      </c>
      <c r="B4262" s="11" t="n">
        <v>5</v>
      </c>
      <c r="C4262" s="7" t="n">
        <v>28</v>
      </c>
      <c r="D4262" s="41" t="s">
        <v>3</v>
      </c>
      <c r="E4262" s="31" t="n">
        <v>64</v>
      </c>
      <c r="F4262" s="7" t="n">
        <v>5</v>
      </c>
      <c r="G4262" s="7" t="n">
        <v>3</v>
      </c>
      <c r="H4262" s="41" t="s">
        <v>3</v>
      </c>
      <c r="I4262" s="7" t="n">
        <v>1</v>
      </c>
      <c r="J4262" s="12" t="n">
        <f t="normal" ca="1">A4276</f>
        <v>0</v>
      </c>
    </row>
    <row r="4263" spans="1:9">
      <c r="A4263" t="s">
        <v>4</v>
      </c>
      <c r="B4263" s="4" t="s">
        <v>5</v>
      </c>
      <c r="C4263" s="4" t="s">
        <v>14</v>
      </c>
      <c r="D4263" s="4" t="s">
        <v>10</v>
      </c>
      <c r="E4263" s="4" t="s">
        <v>10</v>
      </c>
      <c r="F4263" s="4" t="s">
        <v>14</v>
      </c>
    </row>
    <row r="4264" spans="1:9">
      <c r="A4264" t="n">
        <v>33316</v>
      </c>
      <c r="B4264" s="55" t="n">
        <v>25</v>
      </c>
      <c r="C4264" s="7" t="n">
        <v>1</v>
      </c>
      <c r="D4264" s="7" t="n">
        <v>65535</v>
      </c>
      <c r="E4264" s="7" t="n">
        <v>140</v>
      </c>
      <c r="F4264" s="7" t="n">
        <v>5</v>
      </c>
    </row>
    <row r="4265" spans="1:9">
      <c r="A4265" t="s">
        <v>4</v>
      </c>
      <c r="B4265" s="4" t="s">
        <v>5</v>
      </c>
      <c r="C4265" s="4" t="s">
        <v>14</v>
      </c>
      <c r="D4265" s="4" t="s">
        <v>10</v>
      </c>
      <c r="E4265" s="4" t="s">
        <v>6</v>
      </c>
    </row>
    <row r="4266" spans="1:9">
      <c r="A4266" t="n">
        <v>33323</v>
      </c>
      <c r="B4266" s="47" t="n">
        <v>51</v>
      </c>
      <c r="C4266" s="7" t="n">
        <v>4</v>
      </c>
      <c r="D4266" s="7" t="n">
        <v>3</v>
      </c>
      <c r="E4266" s="7" t="s">
        <v>172</v>
      </c>
    </row>
    <row r="4267" spans="1:9">
      <c r="A4267" t="s">
        <v>4</v>
      </c>
      <c r="B4267" s="4" t="s">
        <v>5</v>
      </c>
      <c r="C4267" s="4" t="s">
        <v>10</v>
      </c>
    </row>
    <row r="4268" spans="1:9">
      <c r="A4268" t="n">
        <v>33336</v>
      </c>
      <c r="B4268" s="26" t="n">
        <v>16</v>
      </c>
      <c r="C4268" s="7" t="n">
        <v>0</v>
      </c>
    </row>
    <row r="4269" spans="1:9">
      <c r="A4269" t="s">
        <v>4</v>
      </c>
      <c r="B4269" s="4" t="s">
        <v>5</v>
      </c>
      <c r="C4269" s="4" t="s">
        <v>10</v>
      </c>
      <c r="D4269" s="4" t="s">
        <v>14</v>
      </c>
      <c r="E4269" s="4" t="s">
        <v>9</v>
      </c>
      <c r="F4269" s="4" t="s">
        <v>117</v>
      </c>
      <c r="G4269" s="4" t="s">
        <v>14</v>
      </c>
      <c r="H4269" s="4" t="s">
        <v>14</v>
      </c>
    </row>
    <row r="4270" spans="1:9">
      <c r="A4270" t="n">
        <v>33339</v>
      </c>
      <c r="B4270" s="51" t="n">
        <v>26</v>
      </c>
      <c r="C4270" s="7" t="n">
        <v>3</v>
      </c>
      <c r="D4270" s="7" t="n">
        <v>17</v>
      </c>
      <c r="E4270" s="7" t="n">
        <v>2438</v>
      </c>
      <c r="F4270" s="7" t="s">
        <v>376</v>
      </c>
      <c r="G4270" s="7" t="n">
        <v>2</v>
      </c>
      <c r="H4270" s="7" t="n">
        <v>0</v>
      </c>
    </row>
    <row r="4271" spans="1:9">
      <c r="A4271" t="s">
        <v>4</v>
      </c>
      <c r="B4271" s="4" t="s">
        <v>5</v>
      </c>
    </row>
    <row r="4272" spans="1:9">
      <c r="A4272" t="n">
        <v>33374</v>
      </c>
      <c r="B4272" s="52" t="n">
        <v>28</v>
      </c>
    </row>
    <row r="4273" spans="1:10">
      <c r="A4273" t="s">
        <v>4</v>
      </c>
      <c r="B4273" s="4" t="s">
        <v>5</v>
      </c>
      <c r="C4273" s="4" t="s">
        <v>10</v>
      </c>
      <c r="D4273" s="4" t="s">
        <v>14</v>
      </c>
    </row>
    <row r="4274" spans="1:10">
      <c r="A4274" t="n">
        <v>33375</v>
      </c>
      <c r="B4274" s="53" t="n">
        <v>89</v>
      </c>
      <c r="C4274" s="7" t="n">
        <v>65533</v>
      </c>
      <c r="D4274" s="7" t="n">
        <v>1</v>
      </c>
    </row>
    <row r="4275" spans="1:10">
      <c r="A4275" t="s">
        <v>4</v>
      </c>
      <c r="B4275" s="4" t="s">
        <v>5</v>
      </c>
      <c r="C4275" s="4" t="s">
        <v>14</v>
      </c>
      <c r="D4275" s="41" t="s">
        <v>92</v>
      </c>
      <c r="E4275" s="4" t="s">
        <v>5</v>
      </c>
      <c r="F4275" s="4" t="s">
        <v>14</v>
      </c>
      <c r="G4275" s="4" t="s">
        <v>10</v>
      </c>
      <c r="H4275" s="41" t="s">
        <v>93</v>
      </c>
      <c r="I4275" s="4" t="s">
        <v>14</v>
      </c>
      <c r="J4275" s="4" t="s">
        <v>21</v>
      </c>
    </row>
    <row r="4276" spans="1:10">
      <c r="A4276" t="n">
        <v>33379</v>
      </c>
      <c r="B4276" s="11" t="n">
        <v>5</v>
      </c>
      <c r="C4276" s="7" t="n">
        <v>28</v>
      </c>
      <c r="D4276" s="41" t="s">
        <v>3</v>
      </c>
      <c r="E4276" s="31" t="n">
        <v>64</v>
      </c>
      <c r="F4276" s="7" t="n">
        <v>5</v>
      </c>
      <c r="G4276" s="7" t="n">
        <v>5</v>
      </c>
      <c r="H4276" s="41" t="s">
        <v>3</v>
      </c>
      <c r="I4276" s="7" t="n">
        <v>1</v>
      </c>
      <c r="J4276" s="12" t="n">
        <f t="normal" ca="1">A4304</f>
        <v>0</v>
      </c>
    </row>
    <row r="4277" spans="1:10">
      <c r="A4277" t="s">
        <v>4</v>
      </c>
      <c r="B4277" s="4" t="s">
        <v>5</v>
      </c>
      <c r="C4277" s="4" t="s">
        <v>14</v>
      </c>
      <c r="D4277" s="4" t="s">
        <v>10</v>
      </c>
      <c r="E4277" s="4" t="s">
        <v>10</v>
      </c>
      <c r="F4277" s="4" t="s">
        <v>14</v>
      </c>
    </row>
    <row r="4278" spans="1:10">
      <c r="A4278" t="n">
        <v>33390</v>
      </c>
      <c r="B4278" s="55" t="n">
        <v>25</v>
      </c>
      <c r="C4278" s="7" t="n">
        <v>1</v>
      </c>
      <c r="D4278" s="7" t="n">
        <v>260</v>
      </c>
      <c r="E4278" s="7" t="n">
        <v>280</v>
      </c>
      <c r="F4278" s="7" t="n">
        <v>2</v>
      </c>
    </row>
    <row r="4279" spans="1:10">
      <c r="A4279" t="s">
        <v>4</v>
      </c>
      <c r="B4279" s="4" t="s">
        <v>5</v>
      </c>
      <c r="C4279" s="4" t="s">
        <v>14</v>
      </c>
      <c r="D4279" s="4" t="s">
        <v>10</v>
      </c>
      <c r="E4279" s="4" t="s">
        <v>6</v>
      </c>
    </row>
    <row r="4280" spans="1:10">
      <c r="A4280" t="n">
        <v>33397</v>
      </c>
      <c r="B4280" s="47" t="n">
        <v>51</v>
      </c>
      <c r="C4280" s="7" t="n">
        <v>4</v>
      </c>
      <c r="D4280" s="7" t="n">
        <v>5</v>
      </c>
      <c r="E4280" s="7" t="s">
        <v>177</v>
      </c>
    </row>
    <row r="4281" spans="1:10">
      <c r="A4281" t="s">
        <v>4</v>
      </c>
      <c r="B4281" s="4" t="s">
        <v>5</v>
      </c>
      <c r="C4281" s="4" t="s">
        <v>10</v>
      </c>
    </row>
    <row r="4282" spans="1:10">
      <c r="A4282" t="n">
        <v>33410</v>
      </c>
      <c r="B4282" s="26" t="n">
        <v>16</v>
      </c>
      <c r="C4282" s="7" t="n">
        <v>0</v>
      </c>
    </row>
    <row r="4283" spans="1:10">
      <c r="A4283" t="s">
        <v>4</v>
      </c>
      <c r="B4283" s="4" t="s">
        <v>5</v>
      </c>
      <c r="C4283" s="4" t="s">
        <v>10</v>
      </c>
      <c r="D4283" s="4" t="s">
        <v>14</v>
      </c>
      <c r="E4283" s="4" t="s">
        <v>9</v>
      </c>
      <c r="F4283" s="4" t="s">
        <v>117</v>
      </c>
      <c r="G4283" s="4" t="s">
        <v>14</v>
      </c>
      <c r="H4283" s="4" t="s">
        <v>14</v>
      </c>
    </row>
    <row r="4284" spans="1:10">
      <c r="A4284" t="n">
        <v>33413</v>
      </c>
      <c r="B4284" s="51" t="n">
        <v>26</v>
      </c>
      <c r="C4284" s="7" t="n">
        <v>5</v>
      </c>
      <c r="D4284" s="7" t="n">
        <v>17</v>
      </c>
      <c r="E4284" s="7" t="n">
        <v>3458</v>
      </c>
      <c r="F4284" s="7" t="s">
        <v>377</v>
      </c>
      <c r="G4284" s="7" t="n">
        <v>2</v>
      </c>
      <c r="H4284" s="7" t="n">
        <v>0</v>
      </c>
    </row>
    <row r="4285" spans="1:10">
      <c r="A4285" t="s">
        <v>4</v>
      </c>
      <c r="B4285" s="4" t="s">
        <v>5</v>
      </c>
    </row>
    <row r="4286" spans="1:10">
      <c r="A4286" t="n">
        <v>33482</v>
      </c>
      <c r="B4286" s="52" t="n">
        <v>28</v>
      </c>
    </row>
    <row r="4287" spans="1:10">
      <c r="A4287" t="s">
        <v>4</v>
      </c>
      <c r="B4287" s="4" t="s">
        <v>5</v>
      </c>
      <c r="C4287" s="4" t="s">
        <v>10</v>
      </c>
      <c r="D4287" s="4" t="s">
        <v>14</v>
      </c>
    </row>
    <row r="4288" spans="1:10">
      <c r="A4288" t="n">
        <v>33483</v>
      </c>
      <c r="B4288" s="53" t="n">
        <v>89</v>
      </c>
      <c r="C4288" s="7" t="n">
        <v>65533</v>
      </c>
      <c r="D4288" s="7" t="n">
        <v>1</v>
      </c>
    </row>
    <row r="4289" spans="1:10">
      <c r="A4289" t="s">
        <v>4</v>
      </c>
      <c r="B4289" s="4" t="s">
        <v>5</v>
      </c>
      <c r="C4289" s="4" t="s">
        <v>14</v>
      </c>
      <c r="D4289" s="4" t="s">
        <v>10</v>
      </c>
      <c r="E4289" s="4" t="s">
        <v>10</v>
      </c>
      <c r="F4289" s="4" t="s">
        <v>14</v>
      </c>
    </row>
    <row r="4290" spans="1:10">
      <c r="A4290" t="n">
        <v>33487</v>
      </c>
      <c r="B4290" s="55" t="n">
        <v>25</v>
      </c>
      <c r="C4290" s="7" t="n">
        <v>1</v>
      </c>
      <c r="D4290" s="7" t="n">
        <v>65535</v>
      </c>
      <c r="E4290" s="7" t="n">
        <v>140</v>
      </c>
      <c r="F4290" s="7" t="n">
        <v>5</v>
      </c>
    </row>
    <row r="4291" spans="1:10">
      <c r="A4291" t="s">
        <v>4</v>
      </c>
      <c r="B4291" s="4" t="s">
        <v>5</v>
      </c>
      <c r="C4291" s="4" t="s">
        <v>14</v>
      </c>
      <c r="D4291" s="4" t="s">
        <v>10</v>
      </c>
      <c r="E4291" s="4" t="s">
        <v>6</v>
      </c>
    </row>
    <row r="4292" spans="1:10">
      <c r="A4292" t="n">
        <v>33494</v>
      </c>
      <c r="B4292" s="47" t="n">
        <v>51</v>
      </c>
      <c r="C4292" s="7" t="n">
        <v>4</v>
      </c>
      <c r="D4292" s="7" t="n">
        <v>7032</v>
      </c>
      <c r="E4292" s="7" t="s">
        <v>177</v>
      </c>
    </row>
    <row r="4293" spans="1:10">
      <c r="A4293" t="s">
        <v>4</v>
      </c>
      <c r="B4293" s="4" t="s">
        <v>5</v>
      </c>
      <c r="C4293" s="4" t="s">
        <v>10</v>
      </c>
    </row>
    <row r="4294" spans="1:10">
      <c r="A4294" t="n">
        <v>33507</v>
      </c>
      <c r="B4294" s="26" t="n">
        <v>16</v>
      </c>
      <c r="C4294" s="7" t="n">
        <v>0</v>
      </c>
    </row>
    <row r="4295" spans="1:10">
      <c r="A4295" t="s">
        <v>4</v>
      </c>
      <c r="B4295" s="4" t="s">
        <v>5</v>
      </c>
      <c r="C4295" s="4" t="s">
        <v>10</v>
      </c>
      <c r="D4295" s="4" t="s">
        <v>14</v>
      </c>
      <c r="E4295" s="4" t="s">
        <v>9</v>
      </c>
      <c r="F4295" s="4" t="s">
        <v>117</v>
      </c>
      <c r="G4295" s="4" t="s">
        <v>14</v>
      </c>
      <c r="H4295" s="4" t="s">
        <v>14</v>
      </c>
    </row>
    <row r="4296" spans="1:10">
      <c r="A4296" t="n">
        <v>33510</v>
      </c>
      <c r="B4296" s="51" t="n">
        <v>26</v>
      </c>
      <c r="C4296" s="7" t="n">
        <v>7032</v>
      </c>
      <c r="D4296" s="7" t="n">
        <v>17</v>
      </c>
      <c r="E4296" s="7" t="n">
        <v>18516</v>
      </c>
      <c r="F4296" s="7" t="s">
        <v>378</v>
      </c>
      <c r="G4296" s="7" t="n">
        <v>2</v>
      </c>
      <c r="H4296" s="7" t="n">
        <v>0</v>
      </c>
    </row>
    <row r="4297" spans="1:10">
      <c r="A4297" t="s">
        <v>4</v>
      </c>
      <c r="B4297" s="4" t="s">
        <v>5</v>
      </c>
    </row>
    <row r="4298" spans="1:10">
      <c r="A4298" t="n">
        <v>33581</v>
      </c>
      <c r="B4298" s="52" t="n">
        <v>28</v>
      </c>
    </row>
    <row r="4299" spans="1:10">
      <c r="A4299" t="s">
        <v>4</v>
      </c>
      <c r="B4299" s="4" t="s">
        <v>5</v>
      </c>
      <c r="C4299" s="4" t="s">
        <v>10</v>
      </c>
      <c r="D4299" s="4" t="s">
        <v>14</v>
      </c>
    </row>
    <row r="4300" spans="1:10">
      <c r="A4300" t="n">
        <v>33582</v>
      </c>
      <c r="B4300" s="53" t="n">
        <v>89</v>
      </c>
      <c r="C4300" s="7" t="n">
        <v>65533</v>
      </c>
      <c r="D4300" s="7" t="n">
        <v>1</v>
      </c>
    </row>
    <row r="4301" spans="1:10">
      <c r="A4301" t="s">
        <v>4</v>
      </c>
      <c r="B4301" s="4" t="s">
        <v>5</v>
      </c>
      <c r="C4301" s="4" t="s">
        <v>21</v>
      </c>
    </row>
    <row r="4302" spans="1:10">
      <c r="A4302" t="n">
        <v>33586</v>
      </c>
      <c r="B4302" s="15" t="n">
        <v>3</v>
      </c>
      <c r="C4302" s="12" t="n">
        <f t="normal" ca="1">A4316</f>
        <v>0</v>
      </c>
    </row>
    <row r="4303" spans="1:10">
      <c r="A4303" t="s">
        <v>4</v>
      </c>
      <c r="B4303" s="4" t="s">
        <v>5</v>
      </c>
      <c r="C4303" s="4" t="s">
        <v>14</v>
      </c>
      <c r="D4303" s="4" t="s">
        <v>10</v>
      </c>
      <c r="E4303" s="4" t="s">
        <v>10</v>
      </c>
      <c r="F4303" s="4" t="s">
        <v>14</v>
      </c>
    </row>
    <row r="4304" spans="1:10">
      <c r="A4304" t="n">
        <v>33591</v>
      </c>
      <c r="B4304" s="55" t="n">
        <v>25</v>
      </c>
      <c r="C4304" s="7" t="n">
        <v>1</v>
      </c>
      <c r="D4304" s="7" t="n">
        <v>260</v>
      </c>
      <c r="E4304" s="7" t="n">
        <v>280</v>
      </c>
      <c r="F4304" s="7" t="n">
        <v>2</v>
      </c>
    </row>
    <row r="4305" spans="1:8">
      <c r="A4305" t="s">
        <v>4</v>
      </c>
      <c r="B4305" s="4" t="s">
        <v>5</v>
      </c>
      <c r="C4305" s="4" t="s">
        <v>14</v>
      </c>
      <c r="D4305" s="4" t="s">
        <v>10</v>
      </c>
      <c r="E4305" s="4" t="s">
        <v>6</v>
      </c>
    </row>
    <row r="4306" spans="1:8">
      <c r="A4306" t="n">
        <v>33598</v>
      </c>
      <c r="B4306" s="47" t="n">
        <v>51</v>
      </c>
      <c r="C4306" s="7" t="n">
        <v>4</v>
      </c>
      <c r="D4306" s="7" t="n">
        <v>7032</v>
      </c>
      <c r="E4306" s="7" t="s">
        <v>177</v>
      </c>
    </row>
    <row r="4307" spans="1:8">
      <c r="A4307" t="s">
        <v>4</v>
      </c>
      <c r="B4307" s="4" t="s">
        <v>5</v>
      </c>
      <c r="C4307" s="4" t="s">
        <v>10</v>
      </c>
    </row>
    <row r="4308" spans="1:8">
      <c r="A4308" t="n">
        <v>33611</v>
      </c>
      <c r="B4308" s="26" t="n">
        <v>16</v>
      </c>
      <c r="C4308" s="7" t="n">
        <v>0</v>
      </c>
    </row>
    <row r="4309" spans="1:8">
      <c r="A4309" t="s">
        <v>4</v>
      </c>
      <c r="B4309" s="4" t="s">
        <v>5</v>
      </c>
      <c r="C4309" s="4" t="s">
        <v>10</v>
      </c>
      <c r="D4309" s="4" t="s">
        <v>14</v>
      </c>
      <c r="E4309" s="4" t="s">
        <v>9</v>
      </c>
      <c r="F4309" s="4" t="s">
        <v>117</v>
      </c>
      <c r="G4309" s="4" t="s">
        <v>14</v>
      </c>
      <c r="H4309" s="4" t="s">
        <v>14</v>
      </c>
    </row>
    <row r="4310" spans="1:8">
      <c r="A4310" t="n">
        <v>33614</v>
      </c>
      <c r="B4310" s="51" t="n">
        <v>26</v>
      </c>
      <c r="C4310" s="7" t="n">
        <v>7032</v>
      </c>
      <c r="D4310" s="7" t="n">
        <v>17</v>
      </c>
      <c r="E4310" s="7" t="n">
        <v>18517</v>
      </c>
      <c r="F4310" s="7" t="s">
        <v>379</v>
      </c>
      <c r="G4310" s="7" t="n">
        <v>2</v>
      </c>
      <c r="H4310" s="7" t="n">
        <v>0</v>
      </c>
    </row>
    <row r="4311" spans="1:8">
      <c r="A4311" t="s">
        <v>4</v>
      </c>
      <c r="B4311" s="4" t="s">
        <v>5</v>
      </c>
    </row>
    <row r="4312" spans="1:8">
      <c r="A4312" t="n">
        <v>33681</v>
      </c>
      <c r="B4312" s="52" t="n">
        <v>28</v>
      </c>
    </row>
    <row r="4313" spans="1:8">
      <c r="A4313" t="s">
        <v>4</v>
      </c>
      <c r="B4313" s="4" t="s">
        <v>5</v>
      </c>
      <c r="C4313" s="4" t="s">
        <v>10</v>
      </c>
      <c r="D4313" s="4" t="s">
        <v>14</v>
      </c>
    </row>
    <row r="4314" spans="1:8">
      <c r="A4314" t="n">
        <v>33682</v>
      </c>
      <c r="B4314" s="53" t="n">
        <v>89</v>
      </c>
      <c r="C4314" s="7" t="n">
        <v>65533</v>
      </c>
      <c r="D4314" s="7" t="n">
        <v>1</v>
      </c>
    </row>
    <row r="4315" spans="1:8">
      <c r="A4315" t="s">
        <v>4</v>
      </c>
      <c r="B4315" s="4" t="s">
        <v>5</v>
      </c>
      <c r="C4315" s="4" t="s">
        <v>14</v>
      </c>
      <c r="D4315" s="4" t="s">
        <v>10</v>
      </c>
      <c r="E4315" s="4" t="s">
        <v>10</v>
      </c>
      <c r="F4315" s="4" t="s">
        <v>14</v>
      </c>
    </row>
    <row r="4316" spans="1:8">
      <c r="A4316" t="n">
        <v>33686</v>
      </c>
      <c r="B4316" s="55" t="n">
        <v>25</v>
      </c>
      <c r="C4316" s="7" t="n">
        <v>1</v>
      </c>
      <c r="D4316" s="7" t="n">
        <v>65535</v>
      </c>
      <c r="E4316" s="7" t="n">
        <v>65535</v>
      </c>
      <c r="F4316" s="7" t="n">
        <v>0</v>
      </c>
    </row>
    <row r="4317" spans="1:8">
      <c r="A4317" t="s">
        <v>4</v>
      </c>
      <c r="B4317" s="4" t="s">
        <v>5</v>
      </c>
      <c r="C4317" s="4" t="s">
        <v>14</v>
      </c>
      <c r="D4317" s="4" t="s">
        <v>14</v>
      </c>
      <c r="E4317" s="4" t="s">
        <v>20</v>
      </c>
      <c r="F4317" s="4" t="s">
        <v>10</v>
      </c>
    </row>
    <row r="4318" spans="1:8">
      <c r="A4318" t="n">
        <v>33693</v>
      </c>
      <c r="B4318" s="32" t="n">
        <v>45</v>
      </c>
      <c r="C4318" s="7" t="n">
        <v>5</v>
      </c>
      <c r="D4318" s="7" t="n">
        <v>3</v>
      </c>
      <c r="E4318" s="7" t="n">
        <v>3.29999995231628</v>
      </c>
      <c r="F4318" s="7" t="n">
        <v>10000</v>
      </c>
    </row>
    <row r="4319" spans="1:8">
      <c r="A4319" t="s">
        <v>4</v>
      </c>
      <c r="B4319" s="4" t="s">
        <v>5</v>
      </c>
      <c r="C4319" s="4" t="s">
        <v>10</v>
      </c>
    </row>
    <row r="4320" spans="1:8">
      <c r="A4320" t="n">
        <v>33702</v>
      </c>
      <c r="B4320" s="26" t="n">
        <v>16</v>
      </c>
      <c r="C4320" s="7" t="n">
        <v>500</v>
      </c>
    </row>
    <row r="4321" spans="1:8">
      <c r="A4321" t="s">
        <v>4</v>
      </c>
      <c r="B4321" s="4" t="s">
        <v>5</v>
      </c>
      <c r="C4321" s="4" t="s">
        <v>14</v>
      </c>
      <c r="D4321" s="4" t="s">
        <v>10</v>
      </c>
      <c r="E4321" s="4" t="s">
        <v>10</v>
      </c>
      <c r="F4321" s="4" t="s">
        <v>14</v>
      </c>
    </row>
    <row r="4322" spans="1:8">
      <c r="A4322" t="n">
        <v>33705</v>
      </c>
      <c r="B4322" s="55" t="n">
        <v>25</v>
      </c>
      <c r="C4322" s="7" t="n">
        <v>1</v>
      </c>
      <c r="D4322" s="7" t="n">
        <v>80</v>
      </c>
      <c r="E4322" s="7" t="n">
        <v>180</v>
      </c>
      <c r="F4322" s="7" t="n">
        <v>0</v>
      </c>
    </row>
    <row r="4323" spans="1:8">
      <c r="A4323" t="s">
        <v>4</v>
      </c>
      <c r="B4323" s="4" t="s">
        <v>5</v>
      </c>
      <c r="C4323" s="4" t="s">
        <v>14</v>
      </c>
      <c r="D4323" s="4" t="s">
        <v>10</v>
      </c>
      <c r="E4323" s="4" t="s">
        <v>6</v>
      </c>
    </row>
    <row r="4324" spans="1:8">
      <c r="A4324" t="n">
        <v>33712</v>
      </c>
      <c r="B4324" s="47" t="n">
        <v>51</v>
      </c>
      <c r="C4324" s="7" t="n">
        <v>4</v>
      </c>
      <c r="D4324" s="7" t="n">
        <v>1000</v>
      </c>
      <c r="E4324" s="7" t="s">
        <v>141</v>
      </c>
    </row>
    <row r="4325" spans="1:8">
      <c r="A4325" t="s">
        <v>4</v>
      </c>
      <c r="B4325" s="4" t="s">
        <v>5</v>
      </c>
      <c r="C4325" s="4" t="s">
        <v>10</v>
      </c>
    </row>
    <row r="4326" spans="1:8">
      <c r="A4326" t="n">
        <v>33726</v>
      </c>
      <c r="B4326" s="26" t="n">
        <v>16</v>
      </c>
      <c r="C4326" s="7" t="n">
        <v>0</v>
      </c>
    </row>
    <row r="4327" spans="1:8">
      <c r="A4327" t="s">
        <v>4</v>
      </c>
      <c r="B4327" s="4" t="s">
        <v>5</v>
      </c>
      <c r="C4327" s="4" t="s">
        <v>10</v>
      </c>
      <c r="D4327" s="4" t="s">
        <v>14</v>
      </c>
      <c r="E4327" s="4" t="s">
        <v>9</v>
      </c>
      <c r="F4327" s="4" t="s">
        <v>117</v>
      </c>
      <c r="G4327" s="4" t="s">
        <v>14</v>
      </c>
      <c r="H4327" s="4" t="s">
        <v>14</v>
      </c>
      <c r="I4327" s="4" t="s">
        <v>14</v>
      </c>
      <c r="J4327" s="4" t="s">
        <v>9</v>
      </c>
      <c r="K4327" s="4" t="s">
        <v>117</v>
      </c>
      <c r="L4327" s="4" t="s">
        <v>14</v>
      </c>
      <c r="M4327" s="4" t="s">
        <v>14</v>
      </c>
      <c r="N4327" s="4" t="s">
        <v>14</v>
      </c>
      <c r="O4327" s="4" t="s">
        <v>9</v>
      </c>
      <c r="P4327" s="4" t="s">
        <v>117</v>
      </c>
      <c r="Q4327" s="4" t="s">
        <v>14</v>
      </c>
      <c r="R4327" s="4" t="s">
        <v>14</v>
      </c>
    </row>
    <row r="4328" spans="1:8">
      <c r="A4328" t="n">
        <v>33729</v>
      </c>
      <c r="B4328" s="51" t="n">
        <v>26</v>
      </c>
      <c r="C4328" s="7" t="n">
        <v>1000</v>
      </c>
      <c r="D4328" s="7" t="n">
        <v>17</v>
      </c>
      <c r="E4328" s="7" t="n">
        <v>31428</v>
      </c>
      <c r="F4328" s="7" t="s">
        <v>380</v>
      </c>
      <c r="G4328" s="7" t="n">
        <v>2</v>
      </c>
      <c r="H4328" s="7" t="n">
        <v>3</v>
      </c>
      <c r="I4328" s="7" t="n">
        <v>17</v>
      </c>
      <c r="J4328" s="7" t="n">
        <v>31429</v>
      </c>
      <c r="K4328" s="7" t="s">
        <v>381</v>
      </c>
      <c r="L4328" s="7" t="n">
        <v>2</v>
      </c>
      <c r="M4328" s="7" t="n">
        <v>3</v>
      </c>
      <c r="N4328" s="7" t="n">
        <v>17</v>
      </c>
      <c r="O4328" s="7" t="n">
        <v>31430</v>
      </c>
      <c r="P4328" s="7" t="s">
        <v>382</v>
      </c>
      <c r="Q4328" s="7" t="n">
        <v>2</v>
      </c>
      <c r="R4328" s="7" t="n">
        <v>0</v>
      </c>
    </row>
    <row r="4329" spans="1:8">
      <c r="A4329" t="s">
        <v>4</v>
      </c>
      <c r="B4329" s="4" t="s">
        <v>5</v>
      </c>
    </row>
    <row r="4330" spans="1:8">
      <c r="A4330" t="n">
        <v>33996</v>
      </c>
      <c r="B4330" s="52" t="n">
        <v>28</v>
      </c>
    </row>
    <row r="4331" spans="1:8">
      <c r="A4331" t="s">
        <v>4</v>
      </c>
      <c r="B4331" s="4" t="s">
        <v>5</v>
      </c>
      <c r="C4331" s="4" t="s">
        <v>10</v>
      </c>
      <c r="D4331" s="4" t="s">
        <v>14</v>
      </c>
    </row>
    <row r="4332" spans="1:8">
      <c r="A4332" t="n">
        <v>33997</v>
      </c>
      <c r="B4332" s="53" t="n">
        <v>89</v>
      </c>
      <c r="C4332" s="7" t="n">
        <v>65533</v>
      </c>
      <c r="D4332" s="7" t="n">
        <v>1</v>
      </c>
    </row>
    <row r="4333" spans="1:8">
      <c r="A4333" t="s">
        <v>4</v>
      </c>
      <c r="B4333" s="4" t="s">
        <v>5</v>
      </c>
      <c r="C4333" s="4" t="s">
        <v>14</v>
      </c>
      <c r="D4333" s="4" t="s">
        <v>10</v>
      </c>
      <c r="E4333" s="4" t="s">
        <v>10</v>
      </c>
      <c r="F4333" s="4" t="s">
        <v>14</v>
      </c>
    </row>
    <row r="4334" spans="1:8">
      <c r="A4334" t="n">
        <v>34001</v>
      </c>
      <c r="B4334" s="55" t="n">
        <v>25</v>
      </c>
      <c r="C4334" s="7" t="n">
        <v>1</v>
      </c>
      <c r="D4334" s="7" t="n">
        <v>65535</v>
      </c>
      <c r="E4334" s="7" t="n">
        <v>65535</v>
      </c>
      <c r="F4334" s="7" t="n">
        <v>0</v>
      </c>
    </row>
    <row r="4335" spans="1:8">
      <c r="A4335" t="s">
        <v>4</v>
      </c>
      <c r="B4335" s="4" t="s">
        <v>5</v>
      </c>
      <c r="C4335" s="4" t="s">
        <v>10</v>
      </c>
      <c r="D4335" s="4" t="s">
        <v>14</v>
      </c>
      <c r="E4335" s="4" t="s">
        <v>14</v>
      </c>
      <c r="F4335" s="4" t="s">
        <v>6</v>
      </c>
    </row>
    <row r="4336" spans="1:8">
      <c r="A4336" t="n">
        <v>34008</v>
      </c>
      <c r="B4336" s="42" t="n">
        <v>47</v>
      </c>
      <c r="C4336" s="7" t="n">
        <v>1000</v>
      </c>
      <c r="D4336" s="7" t="n">
        <v>0</v>
      </c>
      <c r="E4336" s="7" t="n">
        <v>0</v>
      </c>
      <c r="F4336" s="7" t="s">
        <v>383</v>
      </c>
    </row>
    <row r="4337" spans="1:18">
      <c r="A4337" t="s">
        <v>4</v>
      </c>
      <c r="B4337" s="4" t="s">
        <v>5</v>
      </c>
      <c r="C4337" s="4" t="s">
        <v>10</v>
      </c>
      <c r="D4337" s="4" t="s">
        <v>14</v>
      </c>
      <c r="E4337" s="4" t="s">
        <v>14</v>
      </c>
      <c r="F4337" s="4" t="s">
        <v>6</v>
      </c>
    </row>
    <row r="4338" spans="1:18">
      <c r="A4338" t="n">
        <v>34029</v>
      </c>
      <c r="B4338" s="42" t="n">
        <v>47</v>
      </c>
      <c r="C4338" s="7" t="n">
        <v>1000</v>
      </c>
      <c r="D4338" s="7" t="n">
        <v>0</v>
      </c>
      <c r="E4338" s="7" t="n">
        <v>0</v>
      </c>
      <c r="F4338" s="7" t="s">
        <v>384</v>
      </c>
    </row>
    <row r="4339" spans="1:18">
      <c r="A4339" t="s">
        <v>4</v>
      </c>
      <c r="B4339" s="4" t="s">
        <v>5</v>
      </c>
      <c r="C4339" s="4" t="s">
        <v>14</v>
      </c>
      <c r="D4339" s="4" t="s">
        <v>10</v>
      </c>
      <c r="E4339" s="4" t="s">
        <v>10</v>
      </c>
      <c r="F4339" s="4" t="s">
        <v>10</v>
      </c>
      <c r="G4339" s="4" t="s">
        <v>10</v>
      </c>
      <c r="H4339" s="4" t="s">
        <v>10</v>
      </c>
      <c r="I4339" s="4" t="s">
        <v>6</v>
      </c>
      <c r="J4339" s="4" t="s">
        <v>20</v>
      </c>
      <c r="K4339" s="4" t="s">
        <v>20</v>
      </c>
      <c r="L4339" s="4" t="s">
        <v>20</v>
      </c>
      <c r="M4339" s="4" t="s">
        <v>9</v>
      </c>
      <c r="N4339" s="4" t="s">
        <v>9</v>
      </c>
      <c r="O4339" s="4" t="s">
        <v>20</v>
      </c>
      <c r="P4339" s="4" t="s">
        <v>20</v>
      </c>
      <c r="Q4339" s="4" t="s">
        <v>20</v>
      </c>
      <c r="R4339" s="4" t="s">
        <v>20</v>
      </c>
      <c r="S4339" s="4" t="s">
        <v>14</v>
      </c>
    </row>
    <row r="4340" spans="1:18">
      <c r="A4340" t="n">
        <v>34052</v>
      </c>
      <c r="B4340" s="10" t="n">
        <v>39</v>
      </c>
      <c r="C4340" s="7" t="n">
        <v>12</v>
      </c>
      <c r="D4340" s="7" t="n">
        <v>65533</v>
      </c>
      <c r="E4340" s="7" t="n">
        <v>203</v>
      </c>
      <c r="F4340" s="7" t="n">
        <v>0</v>
      </c>
      <c r="G4340" s="7" t="n">
        <v>1000</v>
      </c>
      <c r="H4340" s="7" t="n">
        <v>3</v>
      </c>
      <c r="I4340" s="7" t="s">
        <v>326</v>
      </c>
      <c r="J4340" s="7" t="n">
        <v>0</v>
      </c>
      <c r="K4340" s="7" t="n">
        <v>0</v>
      </c>
      <c r="L4340" s="7" t="n">
        <v>0</v>
      </c>
      <c r="M4340" s="7" t="n">
        <v>0</v>
      </c>
      <c r="N4340" s="7" t="n">
        <v>0</v>
      </c>
      <c r="O4340" s="7" t="n">
        <v>0</v>
      </c>
      <c r="P4340" s="7" t="n">
        <v>0.600000023841858</v>
      </c>
      <c r="Q4340" s="7" t="n">
        <v>1</v>
      </c>
      <c r="R4340" s="7" t="n">
        <v>1</v>
      </c>
      <c r="S4340" s="7" t="n">
        <v>255</v>
      </c>
    </row>
    <row r="4341" spans="1:18">
      <c r="A4341" t="s">
        <v>4</v>
      </c>
      <c r="B4341" s="4" t="s">
        <v>5</v>
      </c>
      <c r="C4341" s="4" t="s">
        <v>14</v>
      </c>
      <c r="D4341" s="4" t="s">
        <v>14</v>
      </c>
      <c r="E4341" s="4" t="s">
        <v>20</v>
      </c>
      <c r="F4341" s="4" t="s">
        <v>10</v>
      </c>
    </row>
    <row r="4342" spans="1:18">
      <c r="A4342" t="n">
        <v>34112</v>
      </c>
      <c r="B4342" s="32" t="n">
        <v>45</v>
      </c>
      <c r="C4342" s="7" t="n">
        <v>5</v>
      </c>
      <c r="D4342" s="7" t="n">
        <v>3</v>
      </c>
      <c r="E4342" s="7" t="n">
        <v>3.70000004768372</v>
      </c>
      <c r="F4342" s="7" t="n">
        <v>3000</v>
      </c>
    </row>
    <row r="4343" spans="1:18">
      <c r="A4343" t="s">
        <v>4</v>
      </c>
      <c r="B4343" s="4" t="s">
        <v>5</v>
      </c>
      <c r="C4343" s="4" t="s">
        <v>14</v>
      </c>
      <c r="D4343" s="4" t="s">
        <v>20</v>
      </c>
      <c r="E4343" s="4" t="s">
        <v>20</v>
      </c>
      <c r="F4343" s="4" t="s">
        <v>20</v>
      </c>
    </row>
    <row r="4344" spans="1:18">
      <c r="A4344" t="n">
        <v>34121</v>
      </c>
      <c r="B4344" s="32" t="n">
        <v>45</v>
      </c>
      <c r="C4344" s="7" t="n">
        <v>9</v>
      </c>
      <c r="D4344" s="7" t="n">
        <v>0.0500000007450581</v>
      </c>
      <c r="E4344" s="7" t="n">
        <v>0.0500000007450581</v>
      </c>
      <c r="F4344" s="7" t="n">
        <v>5000</v>
      </c>
    </row>
    <row r="4345" spans="1:18">
      <c r="A4345" t="s">
        <v>4</v>
      </c>
      <c r="B4345" s="4" t="s">
        <v>5</v>
      </c>
      <c r="C4345" s="4" t="s">
        <v>14</v>
      </c>
      <c r="D4345" s="4" t="s">
        <v>10</v>
      </c>
      <c r="E4345" s="4" t="s">
        <v>20</v>
      </c>
      <c r="F4345" s="4" t="s">
        <v>10</v>
      </c>
      <c r="G4345" s="4" t="s">
        <v>9</v>
      </c>
      <c r="H4345" s="4" t="s">
        <v>9</v>
      </c>
      <c r="I4345" s="4" t="s">
        <v>10</v>
      </c>
      <c r="J4345" s="4" t="s">
        <v>10</v>
      </c>
      <c r="K4345" s="4" t="s">
        <v>9</v>
      </c>
      <c r="L4345" s="4" t="s">
        <v>9</v>
      </c>
      <c r="M4345" s="4" t="s">
        <v>9</v>
      </c>
      <c r="N4345" s="4" t="s">
        <v>9</v>
      </c>
      <c r="O4345" s="4" t="s">
        <v>6</v>
      </c>
    </row>
    <row r="4346" spans="1:18">
      <c r="A4346" t="n">
        <v>34135</v>
      </c>
      <c r="B4346" s="14" t="n">
        <v>50</v>
      </c>
      <c r="C4346" s="7" t="n">
        <v>0</v>
      </c>
      <c r="D4346" s="7" t="n">
        <v>4516</v>
      </c>
      <c r="E4346" s="7" t="n">
        <v>0.800000011920929</v>
      </c>
      <c r="F4346" s="7" t="n">
        <v>1000</v>
      </c>
      <c r="G4346" s="7" t="n">
        <v>0</v>
      </c>
      <c r="H4346" s="7" t="n">
        <v>0</v>
      </c>
      <c r="I4346" s="7" t="n">
        <v>0</v>
      </c>
      <c r="J4346" s="7" t="n">
        <v>65533</v>
      </c>
      <c r="K4346" s="7" t="n">
        <v>0</v>
      </c>
      <c r="L4346" s="7" t="n">
        <v>0</v>
      </c>
      <c r="M4346" s="7" t="n">
        <v>0</v>
      </c>
      <c r="N4346" s="7" t="n">
        <v>0</v>
      </c>
      <c r="O4346" s="7" t="s">
        <v>13</v>
      </c>
    </row>
    <row r="4347" spans="1:18">
      <c r="A4347" t="s">
        <v>4</v>
      </c>
      <c r="B4347" s="4" t="s">
        <v>5</v>
      </c>
      <c r="C4347" s="4" t="s">
        <v>14</v>
      </c>
      <c r="D4347" s="4" t="s">
        <v>10</v>
      </c>
      <c r="E4347" s="4" t="s">
        <v>20</v>
      </c>
      <c r="F4347" s="4" t="s">
        <v>10</v>
      </c>
      <c r="G4347" s="4" t="s">
        <v>9</v>
      </c>
      <c r="H4347" s="4" t="s">
        <v>9</v>
      </c>
      <c r="I4347" s="4" t="s">
        <v>10</v>
      </c>
      <c r="J4347" s="4" t="s">
        <v>10</v>
      </c>
      <c r="K4347" s="4" t="s">
        <v>9</v>
      </c>
      <c r="L4347" s="4" t="s">
        <v>9</v>
      </c>
      <c r="M4347" s="4" t="s">
        <v>9</v>
      </c>
      <c r="N4347" s="4" t="s">
        <v>9</v>
      </c>
      <c r="O4347" s="4" t="s">
        <v>6</v>
      </c>
    </row>
    <row r="4348" spans="1:18">
      <c r="A4348" t="n">
        <v>34174</v>
      </c>
      <c r="B4348" s="14" t="n">
        <v>50</v>
      </c>
      <c r="C4348" s="7" t="n">
        <v>0</v>
      </c>
      <c r="D4348" s="7" t="n">
        <v>4284</v>
      </c>
      <c r="E4348" s="7" t="n">
        <v>0.5</v>
      </c>
      <c r="F4348" s="7" t="n">
        <v>0</v>
      </c>
      <c r="G4348" s="7" t="n">
        <v>0</v>
      </c>
      <c r="H4348" s="7" t="n">
        <v>0</v>
      </c>
      <c r="I4348" s="7" t="n">
        <v>0</v>
      </c>
      <c r="J4348" s="7" t="n">
        <v>65533</v>
      </c>
      <c r="K4348" s="7" t="n">
        <v>0</v>
      </c>
      <c r="L4348" s="7" t="n">
        <v>0</v>
      </c>
      <c r="M4348" s="7" t="n">
        <v>0</v>
      </c>
      <c r="N4348" s="7" t="n">
        <v>0</v>
      </c>
      <c r="O4348" s="7" t="s">
        <v>13</v>
      </c>
    </row>
    <row r="4349" spans="1:18">
      <c r="A4349" t="s">
        <v>4</v>
      </c>
      <c r="B4349" s="4" t="s">
        <v>5</v>
      </c>
      <c r="C4349" s="4" t="s">
        <v>10</v>
      </c>
    </row>
    <row r="4350" spans="1:18">
      <c r="A4350" t="n">
        <v>34213</v>
      </c>
      <c r="B4350" s="26" t="n">
        <v>16</v>
      </c>
      <c r="C4350" s="7" t="n">
        <v>3000</v>
      </c>
    </row>
    <row r="4351" spans="1:18">
      <c r="A4351" t="s">
        <v>4</v>
      </c>
      <c r="B4351" s="4" t="s">
        <v>5</v>
      </c>
      <c r="C4351" s="4" t="s">
        <v>14</v>
      </c>
      <c r="D4351" s="4" t="s">
        <v>10</v>
      </c>
      <c r="E4351" s="4" t="s">
        <v>20</v>
      </c>
    </row>
    <row r="4352" spans="1:18">
      <c r="A4352" t="n">
        <v>34216</v>
      </c>
      <c r="B4352" s="28" t="n">
        <v>58</v>
      </c>
      <c r="C4352" s="7" t="n">
        <v>101</v>
      </c>
      <c r="D4352" s="7" t="n">
        <v>300</v>
      </c>
      <c r="E4352" s="7" t="n">
        <v>1</v>
      </c>
    </row>
    <row r="4353" spans="1:19">
      <c r="A4353" t="s">
        <v>4</v>
      </c>
      <c r="B4353" s="4" t="s">
        <v>5</v>
      </c>
      <c r="C4353" s="4" t="s">
        <v>14</v>
      </c>
      <c r="D4353" s="4" t="s">
        <v>10</v>
      </c>
    </row>
    <row r="4354" spans="1:19">
      <c r="A4354" t="n">
        <v>34224</v>
      </c>
      <c r="B4354" s="28" t="n">
        <v>58</v>
      </c>
      <c r="C4354" s="7" t="n">
        <v>254</v>
      </c>
      <c r="D4354" s="7" t="n">
        <v>0</v>
      </c>
    </row>
    <row r="4355" spans="1:19">
      <c r="A4355" t="s">
        <v>4</v>
      </c>
      <c r="B4355" s="4" t="s">
        <v>5</v>
      </c>
      <c r="C4355" s="4" t="s">
        <v>14</v>
      </c>
      <c r="D4355" s="4" t="s">
        <v>14</v>
      </c>
      <c r="E4355" s="4" t="s">
        <v>20</v>
      </c>
      <c r="F4355" s="4" t="s">
        <v>20</v>
      </c>
      <c r="G4355" s="4" t="s">
        <v>20</v>
      </c>
      <c r="H4355" s="4" t="s">
        <v>10</v>
      </c>
    </row>
    <row r="4356" spans="1:19">
      <c r="A4356" t="n">
        <v>34228</v>
      </c>
      <c r="B4356" s="32" t="n">
        <v>45</v>
      </c>
      <c r="C4356" s="7" t="n">
        <v>2</v>
      </c>
      <c r="D4356" s="7" t="n">
        <v>3</v>
      </c>
      <c r="E4356" s="7" t="n">
        <v>6.30999994277954</v>
      </c>
      <c r="F4356" s="7" t="n">
        <v>-2.04999995231628</v>
      </c>
      <c r="G4356" s="7" t="n">
        <v>-192.550003051758</v>
      </c>
      <c r="H4356" s="7" t="n">
        <v>0</v>
      </c>
    </row>
    <row r="4357" spans="1:19">
      <c r="A4357" t="s">
        <v>4</v>
      </c>
      <c r="B4357" s="4" t="s">
        <v>5</v>
      </c>
      <c r="C4357" s="4" t="s">
        <v>14</v>
      </c>
      <c r="D4357" s="4" t="s">
        <v>14</v>
      </c>
      <c r="E4357" s="4" t="s">
        <v>20</v>
      </c>
      <c r="F4357" s="4" t="s">
        <v>20</v>
      </c>
      <c r="G4357" s="4" t="s">
        <v>20</v>
      </c>
      <c r="H4357" s="4" t="s">
        <v>10</v>
      </c>
      <c r="I4357" s="4" t="s">
        <v>14</v>
      </c>
    </row>
    <row r="4358" spans="1:19">
      <c r="A4358" t="n">
        <v>34245</v>
      </c>
      <c r="B4358" s="32" t="n">
        <v>45</v>
      </c>
      <c r="C4358" s="7" t="n">
        <v>4</v>
      </c>
      <c r="D4358" s="7" t="n">
        <v>3</v>
      </c>
      <c r="E4358" s="7" t="n">
        <v>358.640014648438</v>
      </c>
      <c r="F4358" s="7" t="n">
        <v>166.75</v>
      </c>
      <c r="G4358" s="7" t="n">
        <v>10</v>
      </c>
      <c r="H4358" s="7" t="n">
        <v>0</v>
      </c>
      <c r="I4358" s="7" t="n">
        <v>1</v>
      </c>
    </row>
    <row r="4359" spans="1:19">
      <c r="A4359" t="s">
        <v>4</v>
      </c>
      <c r="B4359" s="4" t="s">
        <v>5</v>
      </c>
      <c r="C4359" s="4" t="s">
        <v>14</v>
      </c>
      <c r="D4359" s="4" t="s">
        <v>14</v>
      </c>
      <c r="E4359" s="4" t="s">
        <v>20</v>
      </c>
      <c r="F4359" s="4" t="s">
        <v>10</v>
      </c>
    </row>
    <row r="4360" spans="1:19">
      <c r="A4360" t="n">
        <v>34263</v>
      </c>
      <c r="B4360" s="32" t="n">
        <v>45</v>
      </c>
      <c r="C4360" s="7" t="n">
        <v>5</v>
      </c>
      <c r="D4360" s="7" t="n">
        <v>3</v>
      </c>
      <c r="E4360" s="7" t="n">
        <v>8.89999961853027</v>
      </c>
      <c r="F4360" s="7" t="n">
        <v>0</v>
      </c>
    </row>
    <row r="4361" spans="1:19">
      <c r="A4361" t="s">
        <v>4</v>
      </c>
      <c r="B4361" s="4" t="s">
        <v>5</v>
      </c>
      <c r="C4361" s="4" t="s">
        <v>14</v>
      </c>
      <c r="D4361" s="4" t="s">
        <v>14</v>
      </c>
      <c r="E4361" s="4" t="s">
        <v>20</v>
      </c>
      <c r="F4361" s="4" t="s">
        <v>10</v>
      </c>
    </row>
    <row r="4362" spans="1:19">
      <c r="A4362" t="n">
        <v>34272</v>
      </c>
      <c r="B4362" s="32" t="n">
        <v>45</v>
      </c>
      <c r="C4362" s="7" t="n">
        <v>11</v>
      </c>
      <c r="D4362" s="7" t="n">
        <v>3</v>
      </c>
      <c r="E4362" s="7" t="n">
        <v>14.3999996185303</v>
      </c>
      <c r="F4362" s="7" t="n">
        <v>0</v>
      </c>
    </row>
    <row r="4363" spans="1:19">
      <c r="A4363" t="s">
        <v>4</v>
      </c>
      <c r="B4363" s="4" t="s">
        <v>5</v>
      </c>
      <c r="C4363" s="4" t="s">
        <v>14</v>
      </c>
      <c r="D4363" s="4" t="s">
        <v>14</v>
      </c>
      <c r="E4363" s="4" t="s">
        <v>20</v>
      </c>
      <c r="F4363" s="4" t="s">
        <v>20</v>
      </c>
      <c r="G4363" s="4" t="s">
        <v>20</v>
      </c>
      <c r="H4363" s="4" t="s">
        <v>10</v>
      </c>
    </row>
    <row r="4364" spans="1:19">
      <c r="A4364" t="n">
        <v>34281</v>
      </c>
      <c r="B4364" s="32" t="n">
        <v>45</v>
      </c>
      <c r="C4364" s="7" t="n">
        <v>2</v>
      </c>
      <c r="D4364" s="7" t="n">
        <v>3</v>
      </c>
      <c r="E4364" s="7" t="n">
        <v>6.30999994277954</v>
      </c>
      <c r="F4364" s="7" t="n">
        <v>-2.23000001907349</v>
      </c>
      <c r="G4364" s="7" t="n">
        <v>-192.550003051758</v>
      </c>
      <c r="H4364" s="7" t="n">
        <v>10000</v>
      </c>
    </row>
    <row r="4365" spans="1:19">
      <c r="A4365" t="s">
        <v>4</v>
      </c>
      <c r="B4365" s="4" t="s">
        <v>5</v>
      </c>
      <c r="C4365" s="4" t="s">
        <v>14</v>
      </c>
      <c r="D4365" s="4" t="s">
        <v>14</v>
      </c>
      <c r="E4365" s="4" t="s">
        <v>20</v>
      </c>
      <c r="F4365" s="4" t="s">
        <v>20</v>
      </c>
      <c r="G4365" s="4" t="s">
        <v>20</v>
      </c>
      <c r="H4365" s="4" t="s">
        <v>10</v>
      </c>
      <c r="I4365" s="4" t="s">
        <v>14</v>
      </c>
    </row>
    <row r="4366" spans="1:19">
      <c r="A4366" t="n">
        <v>34298</v>
      </c>
      <c r="B4366" s="32" t="n">
        <v>45</v>
      </c>
      <c r="C4366" s="7" t="n">
        <v>4</v>
      </c>
      <c r="D4366" s="7" t="n">
        <v>3</v>
      </c>
      <c r="E4366" s="7" t="n">
        <v>2.92000007629395</v>
      </c>
      <c r="F4366" s="7" t="n">
        <v>166.279998779297</v>
      </c>
      <c r="G4366" s="7" t="n">
        <v>10</v>
      </c>
      <c r="H4366" s="7" t="n">
        <v>10000</v>
      </c>
      <c r="I4366" s="7" t="n">
        <v>1</v>
      </c>
    </row>
    <row r="4367" spans="1:19">
      <c r="A4367" t="s">
        <v>4</v>
      </c>
      <c r="B4367" s="4" t="s">
        <v>5</v>
      </c>
      <c r="C4367" s="4" t="s">
        <v>14</v>
      </c>
      <c r="D4367" s="4" t="s">
        <v>14</v>
      </c>
      <c r="E4367" s="4" t="s">
        <v>20</v>
      </c>
      <c r="F4367" s="4" t="s">
        <v>10</v>
      </c>
    </row>
    <row r="4368" spans="1:19">
      <c r="A4368" t="n">
        <v>34316</v>
      </c>
      <c r="B4368" s="32" t="n">
        <v>45</v>
      </c>
      <c r="C4368" s="7" t="n">
        <v>5</v>
      </c>
      <c r="D4368" s="7" t="n">
        <v>3</v>
      </c>
      <c r="E4368" s="7" t="n">
        <v>8</v>
      </c>
      <c r="F4368" s="7" t="n">
        <v>10000</v>
      </c>
    </row>
    <row r="4369" spans="1:9">
      <c r="A4369" t="s">
        <v>4</v>
      </c>
      <c r="B4369" s="4" t="s">
        <v>5</v>
      </c>
      <c r="C4369" s="4" t="s">
        <v>14</v>
      </c>
      <c r="D4369" s="4" t="s">
        <v>14</v>
      </c>
      <c r="E4369" s="4" t="s">
        <v>20</v>
      </c>
      <c r="F4369" s="4" t="s">
        <v>10</v>
      </c>
    </row>
    <row r="4370" spans="1:9">
      <c r="A4370" t="n">
        <v>34325</v>
      </c>
      <c r="B4370" s="32" t="n">
        <v>45</v>
      </c>
      <c r="C4370" s="7" t="n">
        <v>11</v>
      </c>
      <c r="D4370" s="7" t="n">
        <v>3</v>
      </c>
      <c r="E4370" s="7" t="n">
        <v>14.3999996185303</v>
      </c>
      <c r="F4370" s="7" t="n">
        <v>10000</v>
      </c>
    </row>
    <row r="4371" spans="1:9">
      <c r="A4371" t="s">
        <v>4</v>
      </c>
      <c r="B4371" s="4" t="s">
        <v>5</v>
      </c>
      <c r="C4371" s="4" t="s">
        <v>10</v>
      </c>
      <c r="D4371" s="4" t="s">
        <v>9</v>
      </c>
    </row>
    <row r="4372" spans="1:9">
      <c r="A4372" t="n">
        <v>34334</v>
      </c>
      <c r="B4372" s="36" t="n">
        <v>44</v>
      </c>
      <c r="C4372" s="7" t="n">
        <v>0</v>
      </c>
      <c r="D4372" s="7" t="n">
        <v>16</v>
      </c>
    </row>
    <row r="4373" spans="1:9">
      <c r="A4373" t="s">
        <v>4</v>
      </c>
      <c r="B4373" s="4" t="s">
        <v>5</v>
      </c>
      <c r="C4373" s="4" t="s">
        <v>10</v>
      </c>
      <c r="D4373" s="4" t="s">
        <v>14</v>
      </c>
      <c r="E4373" s="4" t="s">
        <v>14</v>
      </c>
      <c r="F4373" s="4" t="s">
        <v>6</v>
      </c>
    </row>
    <row r="4374" spans="1:9">
      <c r="A4374" t="n">
        <v>34341</v>
      </c>
      <c r="B4374" s="42" t="n">
        <v>47</v>
      </c>
      <c r="C4374" s="7" t="n">
        <v>0</v>
      </c>
      <c r="D4374" s="7" t="n">
        <v>0</v>
      </c>
      <c r="E4374" s="7" t="n">
        <v>0</v>
      </c>
      <c r="F4374" s="7" t="s">
        <v>340</v>
      </c>
    </row>
    <row r="4375" spans="1:9">
      <c r="A4375" t="s">
        <v>4</v>
      </c>
      <c r="B4375" s="4" t="s">
        <v>5</v>
      </c>
      <c r="C4375" s="4" t="s">
        <v>10</v>
      </c>
      <c r="D4375" s="4" t="s">
        <v>9</v>
      </c>
    </row>
    <row r="4376" spans="1:9">
      <c r="A4376" t="n">
        <v>34363</v>
      </c>
      <c r="B4376" s="36" t="n">
        <v>44</v>
      </c>
      <c r="C4376" s="7" t="n">
        <v>61491</v>
      </c>
      <c r="D4376" s="7" t="n">
        <v>16</v>
      </c>
    </row>
    <row r="4377" spans="1:9">
      <c r="A4377" t="s">
        <v>4</v>
      </c>
      <c r="B4377" s="4" t="s">
        <v>5</v>
      </c>
      <c r="C4377" s="4" t="s">
        <v>10</v>
      </c>
      <c r="D4377" s="4" t="s">
        <v>14</v>
      </c>
      <c r="E4377" s="4" t="s">
        <v>14</v>
      </c>
      <c r="F4377" s="4" t="s">
        <v>6</v>
      </c>
    </row>
    <row r="4378" spans="1:9">
      <c r="A4378" t="n">
        <v>34370</v>
      </c>
      <c r="B4378" s="42" t="n">
        <v>47</v>
      </c>
      <c r="C4378" s="7" t="n">
        <v>61491</v>
      </c>
      <c r="D4378" s="7" t="n">
        <v>0</v>
      </c>
      <c r="E4378" s="7" t="n">
        <v>0</v>
      </c>
      <c r="F4378" s="7" t="s">
        <v>340</v>
      </c>
    </row>
    <row r="4379" spans="1:9">
      <c r="A4379" t="s">
        <v>4</v>
      </c>
      <c r="B4379" s="4" t="s">
        <v>5</v>
      </c>
      <c r="C4379" s="4" t="s">
        <v>10</v>
      </c>
      <c r="D4379" s="4" t="s">
        <v>9</v>
      </c>
    </row>
    <row r="4380" spans="1:9">
      <c r="A4380" t="n">
        <v>34392</v>
      </c>
      <c r="B4380" s="36" t="n">
        <v>44</v>
      </c>
      <c r="C4380" s="7" t="n">
        <v>61492</v>
      </c>
      <c r="D4380" s="7" t="n">
        <v>16</v>
      </c>
    </row>
    <row r="4381" spans="1:9">
      <c r="A4381" t="s">
        <v>4</v>
      </c>
      <c r="B4381" s="4" t="s">
        <v>5</v>
      </c>
      <c r="C4381" s="4" t="s">
        <v>10</v>
      </c>
      <c r="D4381" s="4" t="s">
        <v>14</v>
      </c>
      <c r="E4381" s="4" t="s">
        <v>14</v>
      </c>
      <c r="F4381" s="4" t="s">
        <v>6</v>
      </c>
    </row>
    <row r="4382" spans="1:9">
      <c r="A4382" t="n">
        <v>34399</v>
      </c>
      <c r="B4382" s="42" t="n">
        <v>47</v>
      </c>
      <c r="C4382" s="7" t="n">
        <v>61492</v>
      </c>
      <c r="D4382" s="7" t="n">
        <v>0</v>
      </c>
      <c r="E4382" s="7" t="n">
        <v>0</v>
      </c>
      <c r="F4382" s="7" t="s">
        <v>340</v>
      </c>
    </row>
    <row r="4383" spans="1:9">
      <c r="A4383" t="s">
        <v>4</v>
      </c>
      <c r="B4383" s="4" t="s">
        <v>5</v>
      </c>
      <c r="C4383" s="4" t="s">
        <v>10</v>
      </c>
      <c r="D4383" s="4" t="s">
        <v>9</v>
      </c>
    </row>
    <row r="4384" spans="1:9">
      <c r="A4384" t="n">
        <v>34421</v>
      </c>
      <c r="B4384" s="36" t="n">
        <v>44</v>
      </c>
      <c r="C4384" s="7" t="n">
        <v>61493</v>
      </c>
      <c r="D4384" s="7" t="n">
        <v>16</v>
      </c>
    </row>
    <row r="4385" spans="1:6">
      <c r="A4385" t="s">
        <v>4</v>
      </c>
      <c r="B4385" s="4" t="s">
        <v>5</v>
      </c>
      <c r="C4385" s="4" t="s">
        <v>10</v>
      </c>
      <c r="D4385" s="4" t="s">
        <v>14</v>
      </c>
      <c r="E4385" s="4" t="s">
        <v>14</v>
      </c>
      <c r="F4385" s="4" t="s">
        <v>6</v>
      </c>
    </row>
    <row r="4386" spans="1:6">
      <c r="A4386" t="n">
        <v>34428</v>
      </c>
      <c r="B4386" s="42" t="n">
        <v>47</v>
      </c>
      <c r="C4386" s="7" t="n">
        <v>61493</v>
      </c>
      <c r="D4386" s="7" t="n">
        <v>0</v>
      </c>
      <c r="E4386" s="7" t="n">
        <v>0</v>
      </c>
      <c r="F4386" s="7" t="s">
        <v>340</v>
      </c>
    </row>
    <row r="4387" spans="1:6">
      <c r="A4387" t="s">
        <v>4</v>
      </c>
      <c r="B4387" s="4" t="s">
        <v>5</v>
      </c>
      <c r="C4387" s="4" t="s">
        <v>10</v>
      </c>
      <c r="D4387" s="4" t="s">
        <v>9</v>
      </c>
    </row>
    <row r="4388" spans="1:6">
      <c r="A4388" t="n">
        <v>34450</v>
      </c>
      <c r="B4388" s="36" t="n">
        <v>44</v>
      </c>
      <c r="C4388" s="7" t="n">
        <v>61494</v>
      </c>
      <c r="D4388" s="7" t="n">
        <v>16</v>
      </c>
    </row>
    <row r="4389" spans="1:6">
      <c r="A4389" t="s">
        <v>4</v>
      </c>
      <c r="B4389" s="4" t="s">
        <v>5</v>
      </c>
      <c r="C4389" s="4" t="s">
        <v>10</v>
      </c>
      <c r="D4389" s="4" t="s">
        <v>14</v>
      </c>
      <c r="E4389" s="4" t="s">
        <v>14</v>
      </c>
      <c r="F4389" s="4" t="s">
        <v>6</v>
      </c>
    </row>
    <row r="4390" spans="1:6">
      <c r="A4390" t="n">
        <v>34457</v>
      </c>
      <c r="B4390" s="42" t="n">
        <v>47</v>
      </c>
      <c r="C4390" s="7" t="n">
        <v>61494</v>
      </c>
      <c r="D4390" s="7" t="n">
        <v>0</v>
      </c>
      <c r="E4390" s="7" t="n">
        <v>0</v>
      </c>
      <c r="F4390" s="7" t="s">
        <v>340</v>
      </c>
    </row>
    <row r="4391" spans="1:6">
      <c r="A4391" t="s">
        <v>4</v>
      </c>
      <c r="B4391" s="4" t="s">
        <v>5</v>
      </c>
      <c r="C4391" s="4" t="s">
        <v>10</v>
      </c>
      <c r="D4391" s="4" t="s">
        <v>9</v>
      </c>
    </row>
    <row r="4392" spans="1:6">
      <c r="A4392" t="n">
        <v>34479</v>
      </c>
      <c r="B4392" s="36" t="n">
        <v>44</v>
      </c>
      <c r="C4392" s="7" t="n">
        <v>61495</v>
      </c>
      <c r="D4392" s="7" t="n">
        <v>16</v>
      </c>
    </row>
    <row r="4393" spans="1:6">
      <c r="A4393" t="s">
        <v>4</v>
      </c>
      <c r="B4393" s="4" t="s">
        <v>5</v>
      </c>
      <c r="C4393" s="4" t="s">
        <v>10</v>
      </c>
      <c r="D4393" s="4" t="s">
        <v>14</v>
      </c>
      <c r="E4393" s="4" t="s">
        <v>14</v>
      </c>
      <c r="F4393" s="4" t="s">
        <v>6</v>
      </c>
    </row>
    <row r="4394" spans="1:6">
      <c r="A4394" t="n">
        <v>34486</v>
      </c>
      <c r="B4394" s="42" t="n">
        <v>47</v>
      </c>
      <c r="C4394" s="7" t="n">
        <v>61495</v>
      </c>
      <c r="D4394" s="7" t="n">
        <v>0</v>
      </c>
      <c r="E4394" s="7" t="n">
        <v>0</v>
      </c>
      <c r="F4394" s="7" t="s">
        <v>340</v>
      </c>
    </row>
    <row r="4395" spans="1:6">
      <c r="A4395" t="s">
        <v>4</v>
      </c>
      <c r="B4395" s="4" t="s">
        <v>5</v>
      </c>
      <c r="C4395" s="4" t="s">
        <v>10</v>
      </c>
      <c r="D4395" s="4" t="s">
        <v>9</v>
      </c>
    </row>
    <row r="4396" spans="1:6">
      <c r="A4396" t="n">
        <v>34508</v>
      </c>
      <c r="B4396" s="36" t="n">
        <v>44</v>
      </c>
      <c r="C4396" s="7" t="n">
        <v>61496</v>
      </c>
      <c r="D4396" s="7" t="n">
        <v>16</v>
      </c>
    </row>
    <row r="4397" spans="1:6">
      <c r="A4397" t="s">
        <v>4</v>
      </c>
      <c r="B4397" s="4" t="s">
        <v>5</v>
      </c>
      <c r="C4397" s="4" t="s">
        <v>10</v>
      </c>
      <c r="D4397" s="4" t="s">
        <v>14</v>
      </c>
      <c r="E4397" s="4" t="s">
        <v>14</v>
      </c>
      <c r="F4397" s="4" t="s">
        <v>6</v>
      </c>
    </row>
    <row r="4398" spans="1:6">
      <c r="A4398" t="n">
        <v>34515</v>
      </c>
      <c r="B4398" s="42" t="n">
        <v>47</v>
      </c>
      <c r="C4398" s="7" t="n">
        <v>61496</v>
      </c>
      <c r="D4398" s="7" t="n">
        <v>0</v>
      </c>
      <c r="E4398" s="7" t="n">
        <v>0</v>
      </c>
      <c r="F4398" s="7" t="s">
        <v>340</v>
      </c>
    </row>
    <row r="4399" spans="1:6">
      <c r="A4399" t="s">
        <v>4</v>
      </c>
      <c r="B4399" s="4" t="s">
        <v>5</v>
      </c>
      <c r="C4399" s="4" t="s">
        <v>10</v>
      </c>
      <c r="D4399" s="4" t="s">
        <v>14</v>
      </c>
      <c r="E4399" s="4" t="s">
        <v>6</v>
      </c>
      <c r="F4399" s="4" t="s">
        <v>20</v>
      </c>
      <c r="G4399" s="4" t="s">
        <v>20</v>
      </c>
      <c r="H4399" s="4" t="s">
        <v>20</v>
      </c>
    </row>
    <row r="4400" spans="1:6">
      <c r="A4400" t="n">
        <v>34537</v>
      </c>
      <c r="B4400" s="61" t="n">
        <v>48</v>
      </c>
      <c r="C4400" s="7" t="n">
        <v>0</v>
      </c>
      <c r="D4400" s="7" t="n">
        <v>0</v>
      </c>
      <c r="E4400" s="7" t="s">
        <v>220</v>
      </c>
      <c r="F4400" s="7" t="n">
        <v>0</v>
      </c>
      <c r="G4400" s="7" t="n">
        <v>1</v>
      </c>
      <c r="H4400" s="7" t="n">
        <v>1.40129846432482e-45</v>
      </c>
    </row>
    <row r="4401" spans="1:8">
      <c r="A4401" t="s">
        <v>4</v>
      </c>
      <c r="B4401" s="4" t="s">
        <v>5</v>
      </c>
      <c r="C4401" s="4" t="s">
        <v>10</v>
      </c>
      <c r="D4401" s="4" t="s">
        <v>14</v>
      </c>
      <c r="E4401" s="4" t="s">
        <v>6</v>
      </c>
      <c r="F4401" s="4" t="s">
        <v>20</v>
      </c>
      <c r="G4401" s="4" t="s">
        <v>20</v>
      </c>
      <c r="H4401" s="4" t="s">
        <v>20</v>
      </c>
    </row>
    <row r="4402" spans="1:8">
      <c r="A4402" t="n">
        <v>34563</v>
      </c>
      <c r="B4402" s="61" t="n">
        <v>48</v>
      </c>
      <c r="C4402" s="7" t="n">
        <v>61491</v>
      </c>
      <c r="D4402" s="7" t="n">
        <v>0</v>
      </c>
      <c r="E4402" s="7" t="s">
        <v>220</v>
      </c>
      <c r="F4402" s="7" t="n">
        <v>0</v>
      </c>
      <c r="G4402" s="7" t="n">
        <v>1</v>
      </c>
      <c r="H4402" s="7" t="n">
        <v>1.40129846432482e-45</v>
      </c>
    </row>
    <row r="4403" spans="1:8">
      <c r="A4403" t="s">
        <v>4</v>
      </c>
      <c r="B4403" s="4" t="s">
        <v>5</v>
      </c>
      <c r="C4403" s="4" t="s">
        <v>10</v>
      </c>
      <c r="D4403" s="4" t="s">
        <v>14</v>
      </c>
      <c r="E4403" s="4" t="s">
        <v>6</v>
      </c>
      <c r="F4403" s="4" t="s">
        <v>20</v>
      </c>
      <c r="G4403" s="4" t="s">
        <v>20</v>
      </c>
      <c r="H4403" s="4" t="s">
        <v>20</v>
      </c>
    </row>
    <row r="4404" spans="1:8">
      <c r="A4404" t="n">
        <v>34589</v>
      </c>
      <c r="B4404" s="61" t="n">
        <v>48</v>
      </c>
      <c r="C4404" s="7" t="n">
        <v>61492</v>
      </c>
      <c r="D4404" s="7" t="n">
        <v>0</v>
      </c>
      <c r="E4404" s="7" t="s">
        <v>220</v>
      </c>
      <c r="F4404" s="7" t="n">
        <v>0</v>
      </c>
      <c r="G4404" s="7" t="n">
        <v>1</v>
      </c>
      <c r="H4404" s="7" t="n">
        <v>1.40129846432482e-45</v>
      </c>
    </row>
    <row r="4405" spans="1:8">
      <c r="A4405" t="s">
        <v>4</v>
      </c>
      <c r="B4405" s="4" t="s">
        <v>5</v>
      </c>
      <c r="C4405" s="4" t="s">
        <v>10</v>
      </c>
      <c r="D4405" s="4" t="s">
        <v>14</v>
      </c>
      <c r="E4405" s="4" t="s">
        <v>6</v>
      </c>
      <c r="F4405" s="4" t="s">
        <v>20</v>
      </c>
      <c r="G4405" s="4" t="s">
        <v>20</v>
      </c>
      <c r="H4405" s="4" t="s">
        <v>20</v>
      </c>
    </row>
    <row r="4406" spans="1:8">
      <c r="A4406" t="n">
        <v>34615</v>
      </c>
      <c r="B4406" s="61" t="n">
        <v>48</v>
      </c>
      <c r="C4406" s="7" t="n">
        <v>61493</v>
      </c>
      <c r="D4406" s="7" t="n">
        <v>0</v>
      </c>
      <c r="E4406" s="7" t="s">
        <v>220</v>
      </c>
      <c r="F4406" s="7" t="n">
        <v>0</v>
      </c>
      <c r="G4406" s="7" t="n">
        <v>1</v>
      </c>
      <c r="H4406" s="7" t="n">
        <v>1.40129846432482e-45</v>
      </c>
    </row>
    <row r="4407" spans="1:8">
      <c r="A4407" t="s">
        <v>4</v>
      </c>
      <c r="B4407" s="4" t="s">
        <v>5</v>
      </c>
      <c r="C4407" s="4" t="s">
        <v>10</v>
      </c>
      <c r="D4407" s="4" t="s">
        <v>14</v>
      </c>
      <c r="E4407" s="4" t="s">
        <v>6</v>
      </c>
      <c r="F4407" s="4" t="s">
        <v>20</v>
      </c>
      <c r="G4407" s="4" t="s">
        <v>20</v>
      </c>
      <c r="H4407" s="4" t="s">
        <v>20</v>
      </c>
    </row>
    <row r="4408" spans="1:8">
      <c r="A4408" t="n">
        <v>34641</v>
      </c>
      <c r="B4408" s="61" t="n">
        <v>48</v>
      </c>
      <c r="C4408" s="7" t="n">
        <v>61494</v>
      </c>
      <c r="D4408" s="7" t="n">
        <v>0</v>
      </c>
      <c r="E4408" s="7" t="s">
        <v>220</v>
      </c>
      <c r="F4408" s="7" t="n">
        <v>0</v>
      </c>
      <c r="G4408" s="7" t="n">
        <v>1</v>
      </c>
      <c r="H4408" s="7" t="n">
        <v>1.40129846432482e-45</v>
      </c>
    </row>
    <row r="4409" spans="1:8">
      <c r="A4409" t="s">
        <v>4</v>
      </c>
      <c r="B4409" s="4" t="s">
        <v>5</v>
      </c>
      <c r="C4409" s="4" t="s">
        <v>10</v>
      </c>
      <c r="D4409" s="4" t="s">
        <v>14</v>
      </c>
      <c r="E4409" s="4" t="s">
        <v>6</v>
      </c>
      <c r="F4409" s="4" t="s">
        <v>20</v>
      </c>
      <c r="G4409" s="4" t="s">
        <v>20</v>
      </c>
      <c r="H4409" s="4" t="s">
        <v>20</v>
      </c>
    </row>
    <row r="4410" spans="1:8">
      <c r="A4410" t="n">
        <v>34667</v>
      </c>
      <c r="B4410" s="61" t="n">
        <v>48</v>
      </c>
      <c r="C4410" s="7" t="n">
        <v>61495</v>
      </c>
      <c r="D4410" s="7" t="n">
        <v>0</v>
      </c>
      <c r="E4410" s="7" t="s">
        <v>220</v>
      </c>
      <c r="F4410" s="7" t="n">
        <v>0</v>
      </c>
      <c r="G4410" s="7" t="n">
        <v>1</v>
      </c>
      <c r="H4410" s="7" t="n">
        <v>1.40129846432482e-45</v>
      </c>
    </row>
    <row r="4411" spans="1:8">
      <c r="A4411" t="s">
        <v>4</v>
      </c>
      <c r="B4411" s="4" t="s">
        <v>5</v>
      </c>
      <c r="C4411" s="4" t="s">
        <v>10</v>
      </c>
      <c r="D4411" s="4" t="s">
        <v>14</v>
      </c>
      <c r="E4411" s="4" t="s">
        <v>6</v>
      </c>
      <c r="F4411" s="4" t="s">
        <v>20</v>
      </c>
      <c r="G4411" s="4" t="s">
        <v>20</v>
      </c>
      <c r="H4411" s="4" t="s">
        <v>20</v>
      </c>
    </row>
    <row r="4412" spans="1:8">
      <c r="A4412" t="n">
        <v>34693</v>
      </c>
      <c r="B4412" s="61" t="n">
        <v>48</v>
      </c>
      <c r="C4412" s="7" t="n">
        <v>61496</v>
      </c>
      <c r="D4412" s="7" t="n">
        <v>0</v>
      </c>
      <c r="E4412" s="7" t="s">
        <v>220</v>
      </c>
      <c r="F4412" s="7" t="n">
        <v>0</v>
      </c>
      <c r="G4412" s="7" t="n">
        <v>1</v>
      </c>
      <c r="H4412" s="7" t="n">
        <v>1.40129846432482e-45</v>
      </c>
    </row>
    <row r="4413" spans="1:8">
      <c r="A4413" t="s">
        <v>4</v>
      </c>
      <c r="B4413" s="4" t="s">
        <v>5</v>
      </c>
      <c r="C4413" s="4" t="s">
        <v>10</v>
      </c>
      <c r="D4413" s="4" t="s">
        <v>20</v>
      </c>
      <c r="E4413" s="4" t="s">
        <v>20</v>
      </c>
      <c r="F4413" s="4" t="s">
        <v>20</v>
      </c>
      <c r="G4413" s="4" t="s">
        <v>20</v>
      </c>
    </row>
    <row r="4414" spans="1:8">
      <c r="A4414" t="n">
        <v>34719</v>
      </c>
      <c r="B4414" s="38" t="n">
        <v>46</v>
      </c>
      <c r="C4414" s="7" t="n">
        <v>1000</v>
      </c>
      <c r="D4414" s="7" t="n">
        <v>7.44000005722046</v>
      </c>
      <c r="E4414" s="7" t="n">
        <v>-3.90000009536743</v>
      </c>
      <c r="F4414" s="7" t="n">
        <v>-194.559997558594</v>
      </c>
      <c r="G4414" s="7" t="n">
        <v>308.200012207031</v>
      </c>
    </row>
    <row r="4415" spans="1:8">
      <c r="A4415" t="s">
        <v>4</v>
      </c>
      <c r="B4415" s="4" t="s">
        <v>5</v>
      </c>
      <c r="C4415" s="4" t="s">
        <v>10</v>
      </c>
      <c r="D4415" s="4" t="s">
        <v>20</v>
      </c>
      <c r="E4415" s="4" t="s">
        <v>20</v>
      </c>
      <c r="F4415" s="4" t="s">
        <v>20</v>
      </c>
      <c r="G4415" s="4" t="s">
        <v>20</v>
      </c>
    </row>
    <row r="4416" spans="1:8">
      <c r="A4416" t="n">
        <v>34738</v>
      </c>
      <c r="B4416" s="38" t="n">
        <v>46</v>
      </c>
      <c r="C4416" s="7" t="n">
        <v>31</v>
      </c>
      <c r="D4416" s="7" t="n">
        <v>-3.39000010490417</v>
      </c>
      <c r="E4416" s="7" t="n">
        <v>-3.90000009536743</v>
      </c>
      <c r="F4416" s="7" t="n">
        <v>-186.740005493164</v>
      </c>
      <c r="G4416" s="7" t="n">
        <v>122.699996948242</v>
      </c>
    </row>
    <row r="4417" spans="1:8">
      <c r="A4417" t="s">
        <v>4</v>
      </c>
      <c r="B4417" s="4" t="s">
        <v>5</v>
      </c>
      <c r="C4417" s="4" t="s">
        <v>10</v>
      </c>
      <c r="D4417" s="4" t="s">
        <v>14</v>
      </c>
      <c r="E4417" s="4" t="s">
        <v>6</v>
      </c>
      <c r="F4417" s="4" t="s">
        <v>20</v>
      </c>
      <c r="G4417" s="4" t="s">
        <v>20</v>
      </c>
      <c r="H4417" s="4" t="s">
        <v>20</v>
      </c>
    </row>
    <row r="4418" spans="1:8">
      <c r="A4418" t="n">
        <v>34757</v>
      </c>
      <c r="B4418" s="61" t="n">
        <v>48</v>
      </c>
      <c r="C4418" s="7" t="n">
        <v>1000</v>
      </c>
      <c r="D4418" s="7" t="n">
        <v>0</v>
      </c>
      <c r="E4418" s="7" t="s">
        <v>284</v>
      </c>
      <c r="F4418" s="7" t="n">
        <v>0</v>
      </c>
      <c r="G4418" s="7" t="n">
        <v>1</v>
      </c>
      <c r="H4418" s="7" t="n">
        <v>0</v>
      </c>
    </row>
    <row r="4419" spans="1:8">
      <c r="A4419" t="s">
        <v>4</v>
      </c>
      <c r="B4419" s="4" t="s">
        <v>5</v>
      </c>
      <c r="C4419" s="4" t="s">
        <v>10</v>
      </c>
    </row>
    <row r="4420" spans="1:8">
      <c r="A4420" t="n">
        <v>34783</v>
      </c>
      <c r="B4420" s="26" t="n">
        <v>16</v>
      </c>
      <c r="C4420" s="7" t="n">
        <v>1500</v>
      </c>
    </row>
    <row r="4421" spans="1:8">
      <c r="A4421" t="s">
        <v>4</v>
      </c>
      <c r="B4421" s="4" t="s">
        <v>5</v>
      </c>
      <c r="C4421" s="4" t="s">
        <v>14</v>
      </c>
      <c r="D4421" s="4" t="s">
        <v>10</v>
      </c>
      <c r="E4421" s="4" t="s">
        <v>10</v>
      </c>
      <c r="F4421" s="4" t="s">
        <v>10</v>
      </c>
      <c r="G4421" s="4" t="s">
        <v>10</v>
      </c>
      <c r="H4421" s="4" t="s">
        <v>10</v>
      </c>
      <c r="I4421" s="4" t="s">
        <v>6</v>
      </c>
      <c r="J4421" s="4" t="s">
        <v>20</v>
      </c>
      <c r="K4421" s="4" t="s">
        <v>20</v>
      </c>
      <c r="L4421" s="4" t="s">
        <v>20</v>
      </c>
      <c r="M4421" s="4" t="s">
        <v>9</v>
      </c>
      <c r="N4421" s="4" t="s">
        <v>9</v>
      </c>
      <c r="O4421" s="4" t="s">
        <v>20</v>
      </c>
      <c r="P4421" s="4" t="s">
        <v>20</v>
      </c>
      <c r="Q4421" s="4" t="s">
        <v>20</v>
      </c>
      <c r="R4421" s="4" t="s">
        <v>20</v>
      </c>
      <c r="S4421" s="4" t="s">
        <v>14</v>
      </c>
    </row>
    <row r="4422" spans="1:8">
      <c r="A4422" t="n">
        <v>34786</v>
      </c>
      <c r="B4422" s="10" t="n">
        <v>39</v>
      </c>
      <c r="C4422" s="7" t="n">
        <v>12</v>
      </c>
      <c r="D4422" s="7" t="n">
        <v>65533</v>
      </c>
      <c r="E4422" s="7" t="n">
        <v>210</v>
      </c>
      <c r="F4422" s="7" t="n">
        <v>0</v>
      </c>
      <c r="G4422" s="7" t="n">
        <v>1000</v>
      </c>
      <c r="H4422" s="7" t="n">
        <v>259</v>
      </c>
      <c r="I4422" s="7" t="s">
        <v>13</v>
      </c>
      <c r="J4422" s="7" t="n">
        <v>0.300000011920929</v>
      </c>
      <c r="K4422" s="7" t="n">
        <v>1.79999995231628</v>
      </c>
      <c r="L4422" s="7" t="n">
        <v>0</v>
      </c>
      <c r="M4422" s="7" t="n">
        <v>1106247680</v>
      </c>
      <c r="N4422" s="7" t="n">
        <v>0</v>
      </c>
      <c r="O4422" s="7" t="n">
        <v>30</v>
      </c>
      <c r="P4422" s="7" t="n">
        <v>1.5</v>
      </c>
      <c r="Q4422" s="7" t="n">
        <v>1.5</v>
      </c>
      <c r="R4422" s="7" t="n">
        <v>1.5</v>
      </c>
      <c r="S4422" s="7" t="n">
        <v>255</v>
      </c>
    </row>
    <row r="4423" spans="1:8">
      <c r="A4423" t="s">
        <v>4</v>
      </c>
      <c r="B4423" s="4" t="s">
        <v>5</v>
      </c>
      <c r="C4423" s="4" t="s">
        <v>10</v>
      </c>
      <c r="D4423" s="4" t="s">
        <v>14</v>
      </c>
      <c r="E4423" s="4" t="s">
        <v>6</v>
      </c>
      <c r="F4423" s="4" t="s">
        <v>20</v>
      </c>
      <c r="G4423" s="4" t="s">
        <v>20</v>
      </c>
      <c r="H4423" s="4" t="s">
        <v>20</v>
      </c>
    </row>
    <row r="4424" spans="1:8">
      <c r="A4424" t="n">
        <v>34836</v>
      </c>
      <c r="B4424" s="61" t="n">
        <v>48</v>
      </c>
      <c r="C4424" s="7" t="n">
        <v>0</v>
      </c>
      <c r="D4424" s="7" t="n">
        <v>0</v>
      </c>
      <c r="E4424" s="7" t="s">
        <v>267</v>
      </c>
      <c r="F4424" s="7" t="n">
        <v>1</v>
      </c>
      <c r="G4424" s="7" t="n">
        <v>1</v>
      </c>
      <c r="H4424" s="7" t="n">
        <v>1.40129846432482e-45</v>
      </c>
    </row>
    <row r="4425" spans="1:8">
      <c r="A4425" t="s">
        <v>4</v>
      </c>
      <c r="B4425" s="4" t="s">
        <v>5</v>
      </c>
      <c r="C4425" s="4" t="s">
        <v>10</v>
      </c>
      <c r="D4425" s="4" t="s">
        <v>14</v>
      </c>
      <c r="E4425" s="4" t="s">
        <v>6</v>
      </c>
      <c r="F4425" s="4" t="s">
        <v>20</v>
      </c>
      <c r="G4425" s="4" t="s">
        <v>20</v>
      </c>
      <c r="H4425" s="4" t="s">
        <v>20</v>
      </c>
    </row>
    <row r="4426" spans="1:8">
      <c r="A4426" t="n">
        <v>34866</v>
      </c>
      <c r="B4426" s="61" t="n">
        <v>48</v>
      </c>
      <c r="C4426" s="7" t="n">
        <v>61491</v>
      </c>
      <c r="D4426" s="7" t="n">
        <v>0</v>
      </c>
      <c r="E4426" s="7" t="s">
        <v>268</v>
      </c>
      <c r="F4426" s="7" t="n">
        <v>1</v>
      </c>
      <c r="G4426" s="7" t="n">
        <v>1</v>
      </c>
      <c r="H4426" s="7" t="n">
        <v>1.40129846432482e-45</v>
      </c>
    </row>
    <row r="4427" spans="1:8">
      <c r="A4427" t="s">
        <v>4</v>
      </c>
      <c r="B4427" s="4" t="s">
        <v>5</v>
      </c>
      <c r="C4427" s="4" t="s">
        <v>10</v>
      </c>
      <c r="D4427" s="4" t="s">
        <v>14</v>
      </c>
      <c r="E4427" s="4" t="s">
        <v>6</v>
      </c>
      <c r="F4427" s="4" t="s">
        <v>20</v>
      </c>
      <c r="G4427" s="4" t="s">
        <v>20</v>
      </c>
      <c r="H4427" s="4" t="s">
        <v>20</v>
      </c>
    </row>
    <row r="4428" spans="1:8">
      <c r="A4428" t="n">
        <v>34897</v>
      </c>
      <c r="B4428" s="61" t="n">
        <v>48</v>
      </c>
      <c r="C4428" s="7" t="n">
        <v>61492</v>
      </c>
      <c r="D4428" s="7" t="n">
        <v>0</v>
      </c>
      <c r="E4428" s="7" t="s">
        <v>267</v>
      </c>
      <c r="F4428" s="7" t="n">
        <v>1</v>
      </c>
      <c r="G4428" s="7" t="n">
        <v>1</v>
      </c>
      <c r="H4428" s="7" t="n">
        <v>1.40129846432482e-45</v>
      </c>
    </row>
    <row r="4429" spans="1:8">
      <c r="A4429" t="s">
        <v>4</v>
      </c>
      <c r="B4429" s="4" t="s">
        <v>5</v>
      </c>
      <c r="C4429" s="4" t="s">
        <v>10</v>
      </c>
      <c r="D4429" s="4" t="s">
        <v>14</v>
      </c>
      <c r="E4429" s="4" t="s">
        <v>6</v>
      </c>
      <c r="F4429" s="4" t="s">
        <v>20</v>
      </c>
      <c r="G4429" s="4" t="s">
        <v>20</v>
      </c>
      <c r="H4429" s="4" t="s">
        <v>20</v>
      </c>
    </row>
    <row r="4430" spans="1:8">
      <c r="A4430" t="n">
        <v>34927</v>
      </c>
      <c r="B4430" s="61" t="n">
        <v>48</v>
      </c>
      <c r="C4430" s="7" t="n">
        <v>61493</v>
      </c>
      <c r="D4430" s="7" t="n">
        <v>0</v>
      </c>
      <c r="E4430" s="7" t="s">
        <v>268</v>
      </c>
      <c r="F4430" s="7" t="n">
        <v>1</v>
      </c>
      <c r="G4430" s="7" t="n">
        <v>1</v>
      </c>
      <c r="H4430" s="7" t="n">
        <v>1.40129846432482e-45</v>
      </c>
    </row>
    <row r="4431" spans="1:8">
      <c r="A4431" t="s">
        <v>4</v>
      </c>
      <c r="B4431" s="4" t="s">
        <v>5</v>
      </c>
      <c r="C4431" s="4" t="s">
        <v>10</v>
      </c>
      <c r="D4431" s="4" t="s">
        <v>14</v>
      </c>
      <c r="E4431" s="4" t="s">
        <v>6</v>
      </c>
      <c r="F4431" s="4" t="s">
        <v>20</v>
      </c>
      <c r="G4431" s="4" t="s">
        <v>20</v>
      </c>
      <c r="H4431" s="4" t="s">
        <v>20</v>
      </c>
    </row>
    <row r="4432" spans="1:8">
      <c r="A4432" t="n">
        <v>34958</v>
      </c>
      <c r="B4432" s="61" t="n">
        <v>48</v>
      </c>
      <c r="C4432" s="7" t="n">
        <v>61494</v>
      </c>
      <c r="D4432" s="7" t="n">
        <v>0</v>
      </c>
      <c r="E4432" s="7" t="s">
        <v>267</v>
      </c>
      <c r="F4432" s="7" t="n">
        <v>1</v>
      </c>
      <c r="G4432" s="7" t="n">
        <v>1</v>
      </c>
      <c r="H4432" s="7" t="n">
        <v>1.40129846432482e-45</v>
      </c>
    </row>
    <row r="4433" spans="1:19">
      <c r="A4433" t="s">
        <v>4</v>
      </c>
      <c r="B4433" s="4" t="s">
        <v>5</v>
      </c>
      <c r="C4433" s="4" t="s">
        <v>10</v>
      </c>
      <c r="D4433" s="4" t="s">
        <v>14</v>
      </c>
      <c r="E4433" s="4" t="s">
        <v>6</v>
      </c>
      <c r="F4433" s="4" t="s">
        <v>20</v>
      </c>
      <c r="G4433" s="4" t="s">
        <v>20</v>
      </c>
      <c r="H4433" s="4" t="s">
        <v>20</v>
      </c>
    </row>
    <row r="4434" spans="1:19">
      <c r="A4434" t="n">
        <v>34988</v>
      </c>
      <c r="B4434" s="61" t="n">
        <v>48</v>
      </c>
      <c r="C4434" s="7" t="n">
        <v>61495</v>
      </c>
      <c r="D4434" s="7" t="n">
        <v>0</v>
      </c>
      <c r="E4434" s="7" t="s">
        <v>268</v>
      </c>
      <c r="F4434" s="7" t="n">
        <v>1</v>
      </c>
      <c r="G4434" s="7" t="n">
        <v>1</v>
      </c>
      <c r="H4434" s="7" t="n">
        <v>1.40129846432482e-45</v>
      </c>
    </row>
    <row r="4435" spans="1:19">
      <c r="A4435" t="s">
        <v>4</v>
      </c>
      <c r="B4435" s="4" t="s">
        <v>5</v>
      </c>
      <c r="C4435" s="4" t="s">
        <v>10</v>
      </c>
      <c r="D4435" s="4" t="s">
        <v>14</v>
      </c>
      <c r="E4435" s="4" t="s">
        <v>6</v>
      </c>
      <c r="F4435" s="4" t="s">
        <v>20</v>
      </c>
      <c r="G4435" s="4" t="s">
        <v>20</v>
      </c>
      <c r="H4435" s="4" t="s">
        <v>20</v>
      </c>
    </row>
    <row r="4436" spans="1:19">
      <c r="A4436" t="n">
        <v>35019</v>
      </c>
      <c r="B4436" s="61" t="n">
        <v>48</v>
      </c>
      <c r="C4436" s="7" t="n">
        <v>61496</v>
      </c>
      <c r="D4436" s="7" t="n">
        <v>0</v>
      </c>
      <c r="E4436" s="7" t="s">
        <v>267</v>
      </c>
      <c r="F4436" s="7" t="n">
        <v>1</v>
      </c>
      <c r="G4436" s="7" t="n">
        <v>1</v>
      </c>
      <c r="H4436" s="7" t="n">
        <v>1.40129846432482e-45</v>
      </c>
    </row>
    <row r="4437" spans="1:19">
      <c r="A4437" t="s">
        <v>4</v>
      </c>
      <c r="B4437" s="4" t="s">
        <v>5</v>
      </c>
      <c r="C4437" s="4" t="s">
        <v>14</v>
      </c>
      <c r="D4437" s="4" t="s">
        <v>10</v>
      </c>
      <c r="E4437" s="4" t="s">
        <v>10</v>
      </c>
      <c r="F4437" s="4" t="s">
        <v>9</v>
      </c>
    </row>
    <row r="4438" spans="1:19">
      <c r="A4438" t="n">
        <v>35049</v>
      </c>
      <c r="B4438" s="67" t="n">
        <v>84</v>
      </c>
      <c r="C4438" s="7" t="n">
        <v>0</v>
      </c>
      <c r="D4438" s="7" t="n">
        <v>2</v>
      </c>
      <c r="E4438" s="7" t="n">
        <v>0</v>
      </c>
      <c r="F4438" s="7" t="n">
        <v>1056964608</v>
      </c>
    </row>
    <row r="4439" spans="1:19">
      <c r="A4439" t="s">
        <v>4</v>
      </c>
      <c r="B4439" s="4" t="s">
        <v>5</v>
      </c>
      <c r="C4439" s="4" t="s">
        <v>10</v>
      </c>
    </row>
    <row r="4440" spans="1:19">
      <c r="A4440" t="n">
        <v>35059</v>
      </c>
      <c r="B4440" s="26" t="n">
        <v>16</v>
      </c>
      <c r="C4440" s="7" t="n">
        <v>1500</v>
      </c>
    </row>
    <row r="4441" spans="1:19">
      <c r="A4441" t="s">
        <v>4</v>
      </c>
      <c r="B4441" s="4" t="s">
        <v>5</v>
      </c>
      <c r="C4441" s="4" t="s">
        <v>14</v>
      </c>
      <c r="D4441" s="4" t="s">
        <v>10</v>
      </c>
      <c r="E4441" s="4" t="s">
        <v>6</v>
      </c>
    </row>
    <row r="4442" spans="1:19">
      <c r="A4442" t="n">
        <v>35062</v>
      </c>
      <c r="B4442" s="47" t="n">
        <v>51</v>
      </c>
      <c r="C4442" s="7" t="n">
        <v>4</v>
      </c>
      <c r="D4442" s="7" t="n">
        <v>0</v>
      </c>
      <c r="E4442" s="7" t="s">
        <v>300</v>
      </c>
    </row>
    <row r="4443" spans="1:19">
      <c r="A4443" t="s">
        <v>4</v>
      </c>
      <c r="B4443" s="4" t="s">
        <v>5</v>
      </c>
      <c r="C4443" s="4" t="s">
        <v>10</v>
      </c>
    </row>
    <row r="4444" spans="1:19">
      <c r="A4444" t="n">
        <v>35081</v>
      </c>
      <c r="B4444" s="26" t="n">
        <v>16</v>
      </c>
      <c r="C4444" s="7" t="n">
        <v>0</v>
      </c>
    </row>
    <row r="4445" spans="1:19">
      <c r="A4445" t="s">
        <v>4</v>
      </c>
      <c r="B4445" s="4" t="s">
        <v>5</v>
      </c>
      <c r="C4445" s="4" t="s">
        <v>10</v>
      </c>
      <c r="D4445" s="4" t="s">
        <v>14</v>
      </c>
      <c r="E4445" s="4" t="s">
        <v>9</v>
      </c>
      <c r="F4445" s="4" t="s">
        <v>117</v>
      </c>
      <c r="G4445" s="4" t="s">
        <v>14</v>
      </c>
      <c r="H4445" s="4" t="s">
        <v>14</v>
      </c>
    </row>
    <row r="4446" spans="1:19">
      <c r="A4446" t="n">
        <v>35084</v>
      </c>
      <c r="B4446" s="51" t="n">
        <v>26</v>
      </c>
      <c r="C4446" s="7" t="n">
        <v>0</v>
      </c>
      <c r="D4446" s="7" t="n">
        <v>17</v>
      </c>
      <c r="E4446" s="7" t="n">
        <v>53083</v>
      </c>
      <c r="F4446" s="7" t="s">
        <v>385</v>
      </c>
      <c r="G4446" s="7" t="n">
        <v>2</v>
      </c>
      <c r="H4446" s="7" t="n">
        <v>0</v>
      </c>
    </row>
    <row r="4447" spans="1:19">
      <c r="A4447" t="s">
        <v>4</v>
      </c>
      <c r="B4447" s="4" t="s">
        <v>5</v>
      </c>
    </row>
    <row r="4448" spans="1:19">
      <c r="A4448" t="n">
        <v>35103</v>
      </c>
      <c r="B4448" s="52" t="n">
        <v>28</v>
      </c>
    </row>
    <row r="4449" spans="1:8">
      <c r="A4449" t="s">
        <v>4</v>
      </c>
      <c r="B4449" s="4" t="s">
        <v>5</v>
      </c>
      <c r="C4449" s="4" t="s">
        <v>10</v>
      </c>
      <c r="D4449" s="4" t="s">
        <v>14</v>
      </c>
    </row>
    <row r="4450" spans="1:8">
      <c r="A4450" t="n">
        <v>35104</v>
      </c>
      <c r="B4450" s="53" t="n">
        <v>89</v>
      </c>
      <c r="C4450" s="7" t="n">
        <v>65533</v>
      </c>
      <c r="D4450" s="7" t="n">
        <v>1</v>
      </c>
    </row>
    <row r="4451" spans="1:8">
      <c r="A4451" t="s">
        <v>4</v>
      </c>
      <c r="B4451" s="4" t="s">
        <v>5</v>
      </c>
      <c r="C4451" s="4" t="s">
        <v>14</v>
      </c>
      <c r="D4451" s="41" t="s">
        <v>92</v>
      </c>
      <c r="E4451" s="4" t="s">
        <v>5</v>
      </c>
      <c r="F4451" s="4" t="s">
        <v>14</v>
      </c>
      <c r="G4451" s="4" t="s">
        <v>10</v>
      </c>
      <c r="H4451" s="41" t="s">
        <v>93</v>
      </c>
      <c r="I4451" s="4" t="s">
        <v>14</v>
      </c>
      <c r="J4451" s="4" t="s">
        <v>21</v>
      </c>
    </row>
    <row r="4452" spans="1:8">
      <c r="A4452" t="n">
        <v>35108</v>
      </c>
      <c r="B4452" s="11" t="n">
        <v>5</v>
      </c>
      <c r="C4452" s="7" t="n">
        <v>28</v>
      </c>
      <c r="D4452" s="41" t="s">
        <v>3</v>
      </c>
      <c r="E4452" s="31" t="n">
        <v>64</v>
      </c>
      <c r="F4452" s="7" t="n">
        <v>5</v>
      </c>
      <c r="G4452" s="7" t="n">
        <v>1</v>
      </c>
      <c r="H4452" s="41" t="s">
        <v>3</v>
      </c>
      <c r="I4452" s="7" t="n">
        <v>1</v>
      </c>
      <c r="J4452" s="12" t="n">
        <f t="normal" ca="1">A4464</f>
        <v>0</v>
      </c>
    </row>
    <row r="4453" spans="1:8">
      <c r="A4453" t="s">
        <v>4</v>
      </c>
      <c r="B4453" s="4" t="s">
        <v>5</v>
      </c>
      <c r="C4453" s="4" t="s">
        <v>14</v>
      </c>
      <c r="D4453" s="4" t="s">
        <v>10</v>
      </c>
      <c r="E4453" s="4" t="s">
        <v>6</v>
      </c>
    </row>
    <row r="4454" spans="1:8">
      <c r="A4454" t="n">
        <v>35119</v>
      </c>
      <c r="B4454" s="47" t="n">
        <v>51</v>
      </c>
      <c r="C4454" s="7" t="n">
        <v>4</v>
      </c>
      <c r="D4454" s="7" t="n">
        <v>1</v>
      </c>
      <c r="E4454" s="7" t="s">
        <v>386</v>
      </c>
    </row>
    <row r="4455" spans="1:8">
      <c r="A4455" t="s">
        <v>4</v>
      </c>
      <c r="B4455" s="4" t="s">
        <v>5</v>
      </c>
      <c r="C4455" s="4" t="s">
        <v>10</v>
      </c>
    </row>
    <row r="4456" spans="1:8">
      <c r="A4456" t="n">
        <v>35133</v>
      </c>
      <c r="B4456" s="26" t="n">
        <v>16</v>
      </c>
      <c r="C4456" s="7" t="n">
        <v>0</v>
      </c>
    </row>
    <row r="4457" spans="1:8">
      <c r="A4457" t="s">
        <v>4</v>
      </c>
      <c r="B4457" s="4" t="s">
        <v>5</v>
      </c>
      <c r="C4457" s="4" t="s">
        <v>10</v>
      </c>
      <c r="D4457" s="4" t="s">
        <v>14</v>
      </c>
      <c r="E4457" s="4" t="s">
        <v>9</v>
      </c>
      <c r="F4457" s="4" t="s">
        <v>117</v>
      </c>
      <c r="G4457" s="4" t="s">
        <v>14</v>
      </c>
      <c r="H4457" s="4" t="s">
        <v>14</v>
      </c>
    </row>
    <row r="4458" spans="1:8">
      <c r="A4458" t="n">
        <v>35136</v>
      </c>
      <c r="B4458" s="51" t="n">
        <v>26</v>
      </c>
      <c r="C4458" s="7" t="n">
        <v>1</v>
      </c>
      <c r="D4458" s="7" t="n">
        <v>17</v>
      </c>
      <c r="E4458" s="7" t="n">
        <v>1458</v>
      </c>
      <c r="F4458" s="7" t="s">
        <v>387</v>
      </c>
      <c r="G4458" s="7" t="n">
        <v>2</v>
      </c>
      <c r="H4458" s="7" t="n">
        <v>0</v>
      </c>
    </row>
    <row r="4459" spans="1:8">
      <c r="A4459" t="s">
        <v>4</v>
      </c>
      <c r="B4459" s="4" t="s">
        <v>5</v>
      </c>
    </row>
    <row r="4460" spans="1:8">
      <c r="A4460" t="n">
        <v>35156</v>
      </c>
      <c r="B4460" s="52" t="n">
        <v>28</v>
      </c>
    </row>
    <row r="4461" spans="1:8">
      <c r="A4461" t="s">
        <v>4</v>
      </c>
      <c r="B4461" s="4" t="s">
        <v>5</v>
      </c>
      <c r="C4461" s="4" t="s">
        <v>10</v>
      </c>
      <c r="D4461" s="4" t="s">
        <v>14</v>
      </c>
    </row>
    <row r="4462" spans="1:8">
      <c r="A4462" t="n">
        <v>35157</v>
      </c>
      <c r="B4462" s="53" t="n">
        <v>89</v>
      </c>
      <c r="C4462" s="7" t="n">
        <v>65533</v>
      </c>
      <c r="D4462" s="7" t="n">
        <v>1</v>
      </c>
    </row>
    <row r="4463" spans="1:8">
      <c r="A4463" t="s">
        <v>4</v>
      </c>
      <c r="B4463" s="4" t="s">
        <v>5</v>
      </c>
      <c r="C4463" s="4" t="s">
        <v>14</v>
      </c>
      <c r="D4463" s="41" t="s">
        <v>92</v>
      </c>
      <c r="E4463" s="4" t="s">
        <v>5</v>
      </c>
      <c r="F4463" s="4" t="s">
        <v>14</v>
      </c>
      <c r="G4463" s="4" t="s">
        <v>10</v>
      </c>
      <c r="H4463" s="41" t="s">
        <v>93</v>
      </c>
      <c r="I4463" s="4" t="s">
        <v>14</v>
      </c>
      <c r="J4463" s="4" t="s">
        <v>21</v>
      </c>
    </row>
    <row r="4464" spans="1:8">
      <c r="A4464" t="n">
        <v>35161</v>
      </c>
      <c r="B4464" s="11" t="n">
        <v>5</v>
      </c>
      <c r="C4464" s="7" t="n">
        <v>28</v>
      </c>
      <c r="D4464" s="41" t="s">
        <v>3</v>
      </c>
      <c r="E4464" s="31" t="n">
        <v>64</v>
      </c>
      <c r="F4464" s="7" t="n">
        <v>5</v>
      </c>
      <c r="G4464" s="7" t="n">
        <v>2</v>
      </c>
      <c r="H4464" s="41" t="s">
        <v>3</v>
      </c>
      <c r="I4464" s="7" t="n">
        <v>1</v>
      </c>
      <c r="J4464" s="12" t="n">
        <f t="normal" ca="1">A4476</f>
        <v>0</v>
      </c>
    </row>
    <row r="4465" spans="1:10">
      <c r="A4465" t="s">
        <v>4</v>
      </c>
      <c r="B4465" s="4" t="s">
        <v>5</v>
      </c>
      <c r="C4465" s="4" t="s">
        <v>14</v>
      </c>
      <c r="D4465" s="4" t="s">
        <v>10</v>
      </c>
      <c r="E4465" s="4" t="s">
        <v>6</v>
      </c>
    </row>
    <row r="4466" spans="1:10">
      <c r="A4466" t="n">
        <v>35172</v>
      </c>
      <c r="B4466" s="47" t="n">
        <v>51</v>
      </c>
      <c r="C4466" s="7" t="n">
        <v>4</v>
      </c>
      <c r="D4466" s="7" t="n">
        <v>2</v>
      </c>
      <c r="E4466" s="7" t="s">
        <v>386</v>
      </c>
    </row>
    <row r="4467" spans="1:10">
      <c r="A4467" t="s">
        <v>4</v>
      </c>
      <c r="B4467" s="4" t="s">
        <v>5</v>
      </c>
      <c r="C4467" s="4" t="s">
        <v>10</v>
      </c>
    </row>
    <row r="4468" spans="1:10">
      <c r="A4468" t="n">
        <v>35186</v>
      </c>
      <c r="B4468" s="26" t="n">
        <v>16</v>
      </c>
      <c r="C4468" s="7" t="n">
        <v>0</v>
      </c>
    </row>
    <row r="4469" spans="1:10">
      <c r="A4469" t="s">
        <v>4</v>
      </c>
      <c r="B4469" s="4" t="s">
        <v>5</v>
      </c>
      <c r="C4469" s="4" t="s">
        <v>10</v>
      </c>
      <c r="D4469" s="4" t="s">
        <v>14</v>
      </c>
      <c r="E4469" s="4" t="s">
        <v>9</v>
      </c>
      <c r="F4469" s="4" t="s">
        <v>117</v>
      </c>
      <c r="G4469" s="4" t="s">
        <v>14</v>
      </c>
      <c r="H4469" s="4" t="s">
        <v>14</v>
      </c>
    </row>
    <row r="4470" spans="1:10">
      <c r="A4470" t="n">
        <v>35189</v>
      </c>
      <c r="B4470" s="51" t="n">
        <v>26</v>
      </c>
      <c r="C4470" s="7" t="n">
        <v>2</v>
      </c>
      <c r="D4470" s="7" t="n">
        <v>17</v>
      </c>
      <c r="E4470" s="7" t="n">
        <v>6463</v>
      </c>
      <c r="F4470" s="7" t="s">
        <v>388</v>
      </c>
      <c r="G4470" s="7" t="n">
        <v>2</v>
      </c>
      <c r="H4470" s="7" t="n">
        <v>0</v>
      </c>
    </row>
    <row r="4471" spans="1:10">
      <c r="A4471" t="s">
        <v>4</v>
      </c>
      <c r="B4471" s="4" t="s">
        <v>5</v>
      </c>
    </row>
    <row r="4472" spans="1:10">
      <c r="A4472" t="n">
        <v>35209</v>
      </c>
      <c r="B4472" s="52" t="n">
        <v>28</v>
      </c>
    </row>
    <row r="4473" spans="1:10">
      <c r="A4473" t="s">
        <v>4</v>
      </c>
      <c r="B4473" s="4" t="s">
        <v>5</v>
      </c>
      <c r="C4473" s="4" t="s">
        <v>10</v>
      </c>
      <c r="D4473" s="4" t="s">
        <v>14</v>
      </c>
    </row>
    <row r="4474" spans="1:10">
      <c r="A4474" t="n">
        <v>35210</v>
      </c>
      <c r="B4474" s="53" t="n">
        <v>89</v>
      </c>
      <c r="C4474" s="7" t="n">
        <v>65533</v>
      </c>
      <c r="D4474" s="7" t="n">
        <v>1</v>
      </c>
    </row>
    <row r="4475" spans="1:10">
      <c r="A4475" t="s">
        <v>4</v>
      </c>
      <c r="B4475" s="4" t="s">
        <v>5</v>
      </c>
      <c r="C4475" s="4" t="s">
        <v>14</v>
      </c>
      <c r="D4475" s="41" t="s">
        <v>92</v>
      </c>
      <c r="E4475" s="4" t="s">
        <v>5</v>
      </c>
      <c r="F4475" s="4" t="s">
        <v>14</v>
      </c>
      <c r="G4475" s="4" t="s">
        <v>10</v>
      </c>
      <c r="H4475" s="41" t="s">
        <v>93</v>
      </c>
      <c r="I4475" s="4" t="s">
        <v>14</v>
      </c>
      <c r="J4475" s="4" t="s">
        <v>21</v>
      </c>
    </row>
    <row r="4476" spans="1:10">
      <c r="A4476" t="n">
        <v>35214</v>
      </c>
      <c r="B4476" s="11" t="n">
        <v>5</v>
      </c>
      <c r="C4476" s="7" t="n">
        <v>28</v>
      </c>
      <c r="D4476" s="41" t="s">
        <v>3</v>
      </c>
      <c r="E4476" s="31" t="n">
        <v>64</v>
      </c>
      <c r="F4476" s="7" t="n">
        <v>5</v>
      </c>
      <c r="G4476" s="7" t="n">
        <v>4</v>
      </c>
      <c r="H4476" s="41" t="s">
        <v>3</v>
      </c>
      <c r="I4476" s="7" t="n">
        <v>1</v>
      </c>
      <c r="J4476" s="12" t="n">
        <f t="normal" ca="1">A4488</f>
        <v>0</v>
      </c>
    </row>
    <row r="4477" spans="1:10">
      <c r="A4477" t="s">
        <v>4</v>
      </c>
      <c r="B4477" s="4" t="s">
        <v>5</v>
      </c>
      <c r="C4477" s="4" t="s">
        <v>14</v>
      </c>
      <c r="D4477" s="4" t="s">
        <v>10</v>
      </c>
      <c r="E4477" s="4" t="s">
        <v>6</v>
      </c>
    </row>
    <row r="4478" spans="1:10">
      <c r="A4478" t="n">
        <v>35225</v>
      </c>
      <c r="B4478" s="47" t="n">
        <v>51</v>
      </c>
      <c r="C4478" s="7" t="n">
        <v>4</v>
      </c>
      <c r="D4478" s="7" t="n">
        <v>4</v>
      </c>
      <c r="E4478" s="7" t="s">
        <v>386</v>
      </c>
    </row>
    <row r="4479" spans="1:10">
      <c r="A4479" t="s">
        <v>4</v>
      </c>
      <c r="B4479" s="4" t="s">
        <v>5</v>
      </c>
      <c r="C4479" s="4" t="s">
        <v>10</v>
      </c>
    </row>
    <row r="4480" spans="1:10">
      <c r="A4480" t="n">
        <v>35239</v>
      </c>
      <c r="B4480" s="26" t="n">
        <v>16</v>
      </c>
      <c r="C4480" s="7" t="n">
        <v>0</v>
      </c>
    </row>
    <row r="4481" spans="1:10">
      <c r="A4481" t="s">
        <v>4</v>
      </c>
      <c r="B4481" s="4" t="s">
        <v>5</v>
      </c>
      <c r="C4481" s="4" t="s">
        <v>10</v>
      </c>
      <c r="D4481" s="4" t="s">
        <v>14</v>
      </c>
      <c r="E4481" s="4" t="s">
        <v>9</v>
      </c>
      <c r="F4481" s="4" t="s">
        <v>117</v>
      </c>
      <c r="G4481" s="4" t="s">
        <v>14</v>
      </c>
      <c r="H4481" s="4" t="s">
        <v>14</v>
      </c>
    </row>
    <row r="4482" spans="1:10">
      <c r="A4482" t="n">
        <v>35242</v>
      </c>
      <c r="B4482" s="51" t="n">
        <v>26</v>
      </c>
      <c r="C4482" s="7" t="n">
        <v>4</v>
      </c>
      <c r="D4482" s="7" t="n">
        <v>17</v>
      </c>
      <c r="E4482" s="7" t="n">
        <v>7453</v>
      </c>
      <c r="F4482" s="7" t="s">
        <v>389</v>
      </c>
      <c r="G4482" s="7" t="n">
        <v>2</v>
      </c>
      <c r="H4482" s="7" t="n">
        <v>0</v>
      </c>
    </row>
    <row r="4483" spans="1:10">
      <c r="A4483" t="s">
        <v>4</v>
      </c>
      <c r="B4483" s="4" t="s">
        <v>5</v>
      </c>
    </row>
    <row r="4484" spans="1:10">
      <c r="A4484" t="n">
        <v>35262</v>
      </c>
      <c r="B4484" s="52" t="n">
        <v>28</v>
      </c>
    </row>
    <row r="4485" spans="1:10">
      <c r="A4485" t="s">
        <v>4</v>
      </c>
      <c r="B4485" s="4" t="s">
        <v>5</v>
      </c>
      <c r="C4485" s="4" t="s">
        <v>10</v>
      </c>
      <c r="D4485" s="4" t="s">
        <v>14</v>
      </c>
    </row>
    <row r="4486" spans="1:10">
      <c r="A4486" t="n">
        <v>35263</v>
      </c>
      <c r="B4486" s="53" t="n">
        <v>89</v>
      </c>
      <c r="C4486" s="7" t="n">
        <v>65533</v>
      </c>
      <c r="D4486" s="7" t="n">
        <v>1</v>
      </c>
    </row>
    <row r="4487" spans="1:10">
      <c r="A4487" t="s">
        <v>4</v>
      </c>
      <c r="B4487" s="4" t="s">
        <v>5</v>
      </c>
      <c r="C4487" s="4" t="s">
        <v>14</v>
      </c>
      <c r="D4487" s="41" t="s">
        <v>92</v>
      </c>
      <c r="E4487" s="4" t="s">
        <v>5</v>
      </c>
      <c r="F4487" s="4" t="s">
        <v>14</v>
      </c>
      <c r="G4487" s="4" t="s">
        <v>10</v>
      </c>
      <c r="H4487" s="41" t="s">
        <v>93</v>
      </c>
      <c r="I4487" s="4" t="s">
        <v>14</v>
      </c>
      <c r="J4487" s="4" t="s">
        <v>21</v>
      </c>
    </row>
    <row r="4488" spans="1:10">
      <c r="A4488" t="n">
        <v>35267</v>
      </c>
      <c r="B4488" s="11" t="n">
        <v>5</v>
      </c>
      <c r="C4488" s="7" t="n">
        <v>28</v>
      </c>
      <c r="D4488" s="41" t="s">
        <v>3</v>
      </c>
      <c r="E4488" s="31" t="n">
        <v>64</v>
      </c>
      <c r="F4488" s="7" t="n">
        <v>5</v>
      </c>
      <c r="G4488" s="7" t="n">
        <v>9</v>
      </c>
      <c r="H4488" s="41" t="s">
        <v>3</v>
      </c>
      <c r="I4488" s="7" t="n">
        <v>1</v>
      </c>
      <c r="J4488" s="12" t="n">
        <f t="normal" ca="1">A4500</f>
        <v>0</v>
      </c>
    </row>
    <row r="4489" spans="1:10">
      <c r="A4489" t="s">
        <v>4</v>
      </c>
      <c r="B4489" s="4" t="s">
        <v>5</v>
      </c>
      <c r="C4489" s="4" t="s">
        <v>14</v>
      </c>
      <c r="D4489" s="4" t="s">
        <v>10</v>
      </c>
      <c r="E4489" s="4" t="s">
        <v>6</v>
      </c>
    </row>
    <row r="4490" spans="1:10">
      <c r="A4490" t="n">
        <v>35278</v>
      </c>
      <c r="B4490" s="47" t="n">
        <v>51</v>
      </c>
      <c r="C4490" s="7" t="n">
        <v>4</v>
      </c>
      <c r="D4490" s="7" t="n">
        <v>9</v>
      </c>
      <c r="E4490" s="7" t="s">
        <v>386</v>
      </c>
    </row>
    <row r="4491" spans="1:10">
      <c r="A4491" t="s">
        <v>4</v>
      </c>
      <c r="B4491" s="4" t="s">
        <v>5</v>
      </c>
      <c r="C4491" s="4" t="s">
        <v>10</v>
      </c>
    </row>
    <row r="4492" spans="1:10">
      <c r="A4492" t="n">
        <v>35292</v>
      </c>
      <c r="B4492" s="26" t="n">
        <v>16</v>
      </c>
      <c r="C4492" s="7" t="n">
        <v>0</v>
      </c>
    </row>
    <row r="4493" spans="1:10">
      <c r="A4493" t="s">
        <v>4</v>
      </c>
      <c r="B4493" s="4" t="s">
        <v>5</v>
      </c>
      <c r="C4493" s="4" t="s">
        <v>10</v>
      </c>
      <c r="D4493" s="4" t="s">
        <v>14</v>
      </c>
      <c r="E4493" s="4" t="s">
        <v>9</v>
      </c>
      <c r="F4493" s="4" t="s">
        <v>117</v>
      </c>
      <c r="G4493" s="4" t="s">
        <v>14</v>
      </c>
      <c r="H4493" s="4" t="s">
        <v>14</v>
      </c>
    </row>
    <row r="4494" spans="1:10">
      <c r="A4494" t="n">
        <v>35295</v>
      </c>
      <c r="B4494" s="51" t="n">
        <v>26</v>
      </c>
      <c r="C4494" s="7" t="n">
        <v>9</v>
      </c>
      <c r="D4494" s="7" t="n">
        <v>17</v>
      </c>
      <c r="E4494" s="7" t="n">
        <v>5408</v>
      </c>
      <c r="F4494" s="7" t="s">
        <v>388</v>
      </c>
      <c r="G4494" s="7" t="n">
        <v>2</v>
      </c>
      <c r="H4494" s="7" t="n">
        <v>0</v>
      </c>
    </row>
    <row r="4495" spans="1:10">
      <c r="A4495" t="s">
        <v>4</v>
      </c>
      <c r="B4495" s="4" t="s">
        <v>5</v>
      </c>
    </row>
    <row r="4496" spans="1:10">
      <c r="A4496" t="n">
        <v>35315</v>
      </c>
      <c r="B4496" s="52" t="n">
        <v>28</v>
      </c>
    </row>
    <row r="4497" spans="1:10">
      <c r="A4497" t="s">
        <v>4</v>
      </c>
      <c r="B4497" s="4" t="s">
        <v>5</v>
      </c>
      <c r="C4497" s="4" t="s">
        <v>10</v>
      </c>
      <c r="D4497" s="4" t="s">
        <v>14</v>
      </c>
    </row>
    <row r="4498" spans="1:10">
      <c r="A4498" t="n">
        <v>35316</v>
      </c>
      <c r="B4498" s="53" t="n">
        <v>89</v>
      </c>
      <c r="C4498" s="7" t="n">
        <v>65533</v>
      </c>
      <c r="D4498" s="7" t="n">
        <v>1</v>
      </c>
    </row>
    <row r="4499" spans="1:10">
      <c r="A4499" t="s">
        <v>4</v>
      </c>
      <c r="B4499" s="4" t="s">
        <v>5</v>
      </c>
      <c r="C4499" s="4" t="s">
        <v>14</v>
      </c>
      <c r="D4499" s="41" t="s">
        <v>92</v>
      </c>
      <c r="E4499" s="4" t="s">
        <v>5</v>
      </c>
      <c r="F4499" s="4" t="s">
        <v>14</v>
      </c>
      <c r="G4499" s="4" t="s">
        <v>10</v>
      </c>
      <c r="H4499" s="41" t="s">
        <v>93</v>
      </c>
      <c r="I4499" s="4" t="s">
        <v>14</v>
      </c>
      <c r="J4499" s="4" t="s">
        <v>21</v>
      </c>
    </row>
    <row r="4500" spans="1:10">
      <c r="A4500" t="n">
        <v>35320</v>
      </c>
      <c r="B4500" s="11" t="n">
        <v>5</v>
      </c>
      <c r="C4500" s="7" t="n">
        <v>28</v>
      </c>
      <c r="D4500" s="41" t="s">
        <v>3</v>
      </c>
      <c r="E4500" s="31" t="n">
        <v>64</v>
      </c>
      <c r="F4500" s="7" t="n">
        <v>5</v>
      </c>
      <c r="G4500" s="7" t="n">
        <v>8</v>
      </c>
      <c r="H4500" s="41" t="s">
        <v>3</v>
      </c>
      <c r="I4500" s="7" t="n">
        <v>1</v>
      </c>
      <c r="J4500" s="12" t="n">
        <f t="normal" ca="1">A4514</f>
        <v>0</v>
      </c>
    </row>
    <row r="4501" spans="1:10">
      <c r="A4501" t="s">
        <v>4</v>
      </c>
      <c r="B4501" s="4" t="s">
        <v>5</v>
      </c>
      <c r="C4501" s="4" t="s">
        <v>14</v>
      </c>
      <c r="D4501" s="4" t="s">
        <v>10</v>
      </c>
      <c r="E4501" s="4" t="s">
        <v>6</v>
      </c>
    </row>
    <row r="4502" spans="1:10">
      <c r="A4502" t="n">
        <v>35331</v>
      </c>
      <c r="B4502" s="47" t="n">
        <v>51</v>
      </c>
      <c r="C4502" s="7" t="n">
        <v>4</v>
      </c>
      <c r="D4502" s="7" t="n">
        <v>8</v>
      </c>
      <c r="E4502" s="7" t="s">
        <v>172</v>
      </c>
    </row>
    <row r="4503" spans="1:10">
      <c r="A4503" t="s">
        <v>4</v>
      </c>
      <c r="B4503" s="4" t="s">
        <v>5</v>
      </c>
      <c r="C4503" s="4" t="s">
        <v>10</v>
      </c>
    </row>
    <row r="4504" spans="1:10">
      <c r="A4504" t="n">
        <v>35344</v>
      </c>
      <c r="B4504" s="26" t="n">
        <v>16</v>
      </c>
      <c r="C4504" s="7" t="n">
        <v>0</v>
      </c>
    </row>
    <row r="4505" spans="1:10">
      <c r="A4505" t="s">
        <v>4</v>
      </c>
      <c r="B4505" s="4" t="s">
        <v>5</v>
      </c>
      <c r="C4505" s="4" t="s">
        <v>10</v>
      </c>
      <c r="D4505" s="4" t="s">
        <v>14</v>
      </c>
      <c r="E4505" s="4" t="s">
        <v>9</v>
      </c>
      <c r="F4505" s="4" t="s">
        <v>117</v>
      </c>
      <c r="G4505" s="4" t="s">
        <v>14</v>
      </c>
      <c r="H4505" s="4" t="s">
        <v>14</v>
      </c>
    </row>
    <row r="4506" spans="1:10">
      <c r="A4506" t="n">
        <v>35347</v>
      </c>
      <c r="B4506" s="51" t="n">
        <v>26</v>
      </c>
      <c r="C4506" s="7" t="n">
        <v>8</v>
      </c>
      <c r="D4506" s="7" t="n">
        <v>17</v>
      </c>
      <c r="E4506" s="7" t="n">
        <v>9404</v>
      </c>
      <c r="F4506" s="7" t="s">
        <v>390</v>
      </c>
      <c r="G4506" s="7" t="n">
        <v>2</v>
      </c>
      <c r="H4506" s="7" t="n">
        <v>0</v>
      </c>
    </row>
    <row r="4507" spans="1:10">
      <c r="A4507" t="s">
        <v>4</v>
      </c>
      <c r="B4507" s="4" t="s">
        <v>5</v>
      </c>
    </row>
    <row r="4508" spans="1:10">
      <c r="A4508" t="n">
        <v>35376</v>
      </c>
      <c r="B4508" s="52" t="n">
        <v>28</v>
      </c>
    </row>
    <row r="4509" spans="1:10">
      <c r="A4509" t="s">
        <v>4</v>
      </c>
      <c r="B4509" s="4" t="s">
        <v>5</v>
      </c>
      <c r="C4509" s="4" t="s">
        <v>10</v>
      </c>
      <c r="D4509" s="4" t="s">
        <v>14</v>
      </c>
    </row>
    <row r="4510" spans="1:10">
      <c r="A4510" t="n">
        <v>35377</v>
      </c>
      <c r="B4510" s="53" t="n">
        <v>89</v>
      </c>
      <c r="C4510" s="7" t="n">
        <v>65533</v>
      </c>
      <c r="D4510" s="7" t="n">
        <v>1</v>
      </c>
    </row>
    <row r="4511" spans="1:10">
      <c r="A4511" t="s">
        <v>4</v>
      </c>
      <c r="B4511" s="4" t="s">
        <v>5</v>
      </c>
      <c r="C4511" s="4" t="s">
        <v>21</v>
      </c>
    </row>
    <row r="4512" spans="1:10">
      <c r="A4512" t="n">
        <v>35381</v>
      </c>
      <c r="B4512" s="15" t="n">
        <v>3</v>
      </c>
      <c r="C4512" s="12" t="n">
        <f t="normal" ca="1">A4526</f>
        <v>0</v>
      </c>
    </row>
    <row r="4513" spans="1:10">
      <c r="A4513" t="s">
        <v>4</v>
      </c>
      <c r="B4513" s="4" t="s">
        <v>5</v>
      </c>
      <c r="C4513" s="4" t="s">
        <v>14</v>
      </c>
      <c r="D4513" s="41" t="s">
        <v>92</v>
      </c>
      <c r="E4513" s="4" t="s">
        <v>5</v>
      </c>
      <c r="F4513" s="4" t="s">
        <v>14</v>
      </c>
      <c r="G4513" s="4" t="s">
        <v>10</v>
      </c>
      <c r="H4513" s="41" t="s">
        <v>93</v>
      </c>
      <c r="I4513" s="4" t="s">
        <v>14</v>
      </c>
      <c r="J4513" s="4" t="s">
        <v>21</v>
      </c>
    </row>
    <row r="4514" spans="1:10">
      <c r="A4514" t="n">
        <v>35386</v>
      </c>
      <c r="B4514" s="11" t="n">
        <v>5</v>
      </c>
      <c r="C4514" s="7" t="n">
        <v>28</v>
      </c>
      <c r="D4514" s="41" t="s">
        <v>3</v>
      </c>
      <c r="E4514" s="31" t="n">
        <v>64</v>
      </c>
      <c r="F4514" s="7" t="n">
        <v>5</v>
      </c>
      <c r="G4514" s="7" t="n">
        <v>6</v>
      </c>
      <c r="H4514" s="41" t="s">
        <v>3</v>
      </c>
      <c r="I4514" s="7" t="n">
        <v>1</v>
      </c>
      <c r="J4514" s="12" t="n">
        <f t="normal" ca="1">A4526</f>
        <v>0</v>
      </c>
    </row>
    <row r="4515" spans="1:10">
      <c r="A4515" t="s">
        <v>4</v>
      </c>
      <c r="B4515" s="4" t="s">
        <v>5</v>
      </c>
      <c r="C4515" s="4" t="s">
        <v>14</v>
      </c>
      <c r="D4515" s="4" t="s">
        <v>10</v>
      </c>
      <c r="E4515" s="4" t="s">
        <v>6</v>
      </c>
    </row>
    <row r="4516" spans="1:10">
      <c r="A4516" t="n">
        <v>35397</v>
      </c>
      <c r="B4516" s="47" t="n">
        <v>51</v>
      </c>
      <c r="C4516" s="7" t="n">
        <v>4</v>
      </c>
      <c r="D4516" s="7" t="n">
        <v>6</v>
      </c>
      <c r="E4516" s="7" t="s">
        <v>172</v>
      </c>
    </row>
    <row r="4517" spans="1:10">
      <c r="A4517" t="s">
        <v>4</v>
      </c>
      <c r="B4517" s="4" t="s">
        <v>5</v>
      </c>
      <c r="C4517" s="4" t="s">
        <v>10</v>
      </c>
    </row>
    <row r="4518" spans="1:10">
      <c r="A4518" t="n">
        <v>35410</v>
      </c>
      <c r="B4518" s="26" t="n">
        <v>16</v>
      </c>
      <c r="C4518" s="7" t="n">
        <v>0</v>
      </c>
    </row>
    <row r="4519" spans="1:10">
      <c r="A4519" t="s">
        <v>4</v>
      </c>
      <c r="B4519" s="4" t="s">
        <v>5</v>
      </c>
      <c r="C4519" s="4" t="s">
        <v>10</v>
      </c>
      <c r="D4519" s="4" t="s">
        <v>14</v>
      </c>
      <c r="E4519" s="4" t="s">
        <v>9</v>
      </c>
      <c r="F4519" s="4" t="s">
        <v>117</v>
      </c>
      <c r="G4519" s="4" t="s">
        <v>14</v>
      </c>
      <c r="H4519" s="4" t="s">
        <v>14</v>
      </c>
    </row>
    <row r="4520" spans="1:10">
      <c r="A4520" t="n">
        <v>35413</v>
      </c>
      <c r="B4520" s="51" t="n">
        <v>26</v>
      </c>
      <c r="C4520" s="7" t="n">
        <v>6</v>
      </c>
      <c r="D4520" s="7" t="n">
        <v>17</v>
      </c>
      <c r="E4520" s="7" t="n">
        <v>8479</v>
      </c>
      <c r="F4520" s="7" t="s">
        <v>391</v>
      </c>
      <c r="G4520" s="7" t="n">
        <v>2</v>
      </c>
      <c r="H4520" s="7" t="n">
        <v>0</v>
      </c>
    </row>
    <row r="4521" spans="1:10">
      <c r="A4521" t="s">
        <v>4</v>
      </c>
      <c r="B4521" s="4" t="s">
        <v>5</v>
      </c>
    </row>
    <row r="4522" spans="1:10">
      <c r="A4522" t="n">
        <v>35441</v>
      </c>
      <c r="B4522" s="52" t="n">
        <v>28</v>
      </c>
    </row>
    <row r="4523" spans="1:10">
      <c r="A4523" t="s">
        <v>4</v>
      </c>
      <c r="B4523" s="4" t="s">
        <v>5</v>
      </c>
      <c r="C4523" s="4" t="s">
        <v>10</v>
      </c>
      <c r="D4523" s="4" t="s">
        <v>14</v>
      </c>
    </row>
    <row r="4524" spans="1:10">
      <c r="A4524" t="n">
        <v>35442</v>
      </c>
      <c r="B4524" s="53" t="n">
        <v>89</v>
      </c>
      <c r="C4524" s="7" t="n">
        <v>65533</v>
      </c>
      <c r="D4524" s="7" t="n">
        <v>1</v>
      </c>
    </row>
    <row r="4525" spans="1:10">
      <c r="A4525" t="s">
        <v>4</v>
      </c>
      <c r="B4525" s="4" t="s">
        <v>5</v>
      </c>
      <c r="C4525" s="4" t="s">
        <v>10</v>
      </c>
      <c r="D4525" s="4" t="s">
        <v>14</v>
      </c>
      <c r="E4525" s="4" t="s">
        <v>6</v>
      </c>
      <c r="F4525" s="4" t="s">
        <v>20</v>
      </c>
      <c r="G4525" s="4" t="s">
        <v>20</v>
      </c>
      <c r="H4525" s="4" t="s">
        <v>20</v>
      </c>
    </row>
    <row r="4526" spans="1:10">
      <c r="A4526" t="n">
        <v>35446</v>
      </c>
      <c r="B4526" s="61" t="n">
        <v>48</v>
      </c>
      <c r="C4526" s="7" t="n">
        <v>1000</v>
      </c>
      <c r="D4526" s="7" t="n">
        <v>0</v>
      </c>
      <c r="E4526" s="7" t="s">
        <v>277</v>
      </c>
      <c r="F4526" s="7" t="n">
        <v>1</v>
      </c>
      <c r="G4526" s="7" t="n">
        <v>1</v>
      </c>
      <c r="H4526" s="7" t="n">
        <v>0</v>
      </c>
    </row>
    <row r="4527" spans="1:10">
      <c r="A4527" t="s">
        <v>4</v>
      </c>
      <c r="B4527" s="4" t="s">
        <v>5</v>
      </c>
      <c r="C4527" s="4" t="s">
        <v>10</v>
      </c>
    </row>
    <row r="4528" spans="1:10">
      <c r="A4528" t="n">
        <v>35472</v>
      </c>
      <c r="B4528" s="26" t="n">
        <v>16</v>
      </c>
      <c r="C4528" s="7" t="n">
        <v>500</v>
      </c>
    </row>
    <row r="4529" spans="1:10">
      <c r="A4529" t="s">
        <v>4</v>
      </c>
      <c r="B4529" s="4" t="s">
        <v>5</v>
      </c>
      <c r="C4529" s="4" t="s">
        <v>14</v>
      </c>
      <c r="D4529" s="4" t="s">
        <v>10</v>
      </c>
      <c r="E4529" s="4" t="s">
        <v>9</v>
      </c>
      <c r="F4529" s="4" t="s">
        <v>10</v>
      </c>
    </row>
    <row r="4530" spans="1:10">
      <c r="A4530" t="n">
        <v>35475</v>
      </c>
      <c r="B4530" s="14" t="n">
        <v>50</v>
      </c>
      <c r="C4530" s="7" t="n">
        <v>3</v>
      </c>
      <c r="D4530" s="7" t="n">
        <v>4516</v>
      </c>
      <c r="E4530" s="7" t="n">
        <v>1056964608</v>
      </c>
      <c r="F4530" s="7" t="n">
        <v>500</v>
      </c>
    </row>
    <row r="4531" spans="1:10">
      <c r="A4531" t="s">
        <v>4</v>
      </c>
      <c r="B4531" s="4" t="s">
        <v>5</v>
      </c>
      <c r="C4531" s="4" t="s">
        <v>14</v>
      </c>
      <c r="D4531" s="4" t="s">
        <v>10</v>
      </c>
      <c r="E4531" s="4" t="s">
        <v>9</v>
      </c>
      <c r="F4531" s="4" t="s">
        <v>10</v>
      </c>
    </row>
    <row r="4532" spans="1:10">
      <c r="A4532" t="n">
        <v>35485</v>
      </c>
      <c r="B4532" s="14" t="n">
        <v>50</v>
      </c>
      <c r="C4532" s="7" t="n">
        <v>3</v>
      </c>
      <c r="D4532" s="7" t="n">
        <v>4515</v>
      </c>
      <c r="E4532" s="7" t="n">
        <v>1050253722</v>
      </c>
      <c r="F4532" s="7" t="n">
        <v>500</v>
      </c>
    </row>
    <row r="4533" spans="1:10">
      <c r="A4533" t="s">
        <v>4</v>
      </c>
      <c r="B4533" s="4" t="s">
        <v>5</v>
      </c>
      <c r="C4533" s="4" t="s">
        <v>14</v>
      </c>
      <c r="D4533" s="4" t="s">
        <v>10</v>
      </c>
      <c r="E4533" s="4" t="s">
        <v>20</v>
      </c>
    </row>
    <row r="4534" spans="1:10">
      <c r="A4534" t="n">
        <v>35495</v>
      </c>
      <c r="B4534" s="28" t="n">
        <v>58</v>
      </c>
      <c r="C4534" s="7" t="n">
        <v>101</v>
      </c>
      <c r="D4534" s="7" t="n">
        <v>300</v>
      </c>
      <c r="E4534" s="7" t="n">
        <v>1</v>
      </c>
    </row>
    <row r="4535" spans="1:10">
      <c r="A4535" t="s">
        <v>4</v>
      </c>
      <c r="B4535" s="4" t="s">
        <v>5</v>
      </c>
      <c r="C4535" s="4" t="s">
        <v>14</v>
      </c>
      <c r="D4535" s="4" t="s">
        <v>10</v>
      </c>
    </row>
    <row r="4536" spans="1:10">
      <c r="A4536" t="n">
        <v>35503</v>
      </c>
      <c r="B4536" s="28" t="n">
        <v>58</v>
      </c>
      <c r="C4536" s="7" t="n">
        <v>254</v>
      </c>
      <c r="D4536" s="7" t="n">
        <v>0</v>
      </c>
    </row>
    <row r="4537" spans="1:10">
      <c r="A4537" t="s">
        <v>4</v>
      </c>
      <c r="B4537" s="4" t="s">
        <v>5</v>
      </c>
      <c r="C4537" s="4" t="s">
        <v>14</v>
      </c>
      <c r="D4537" s="4" t="s">
        <v>10</v>
      </c>
      <c r="E4537" s="4" t="s">
        <v>14</v>
      </c>
      <c r="F4537" s="4" t="s">
        <v>14</v>
      </c>
      <c r="G4537" s="4" t="s">
        <v>14</v>
      </c>
      <c r="H4537" s="4" t="s">
        <v>14</v>
      </c>
    </row>
    <row r="4538" spans="1:10">
      <c r="A4538" t="n">
        <v>35507</v>
      </c>
      <c r="B4538" s="47" t="n">
        <v>51</v>
      </c>
      <c r="C4538" s="7" t="n">
        <v>2</v>
      </c>
      <c r="D4538" s="7" t="n">
        <v>0</v>
      </c>
      <c r="E4538" s="7" t="n">
        <v>6</v>
      </c>
      <c r="F4538" s="7" t="n">
        <v>0</v>
      </c>
      <c r="G4538" s="7" t="n">
        <v>127</v>
      </c>
      <c r="H4538" s="7" t="n">
        <v>0</v>
      </c>
    </row>
    <row r="4539" spans="1:10">
      <c r="A4539" t="s">
        <v>4</v>
      </c>
      <c r="B4539" s="4" t="s">
        <v>5</v>
      </c>
      <c r="C4539" s="4" t="s">
        <v>14</v>
      </c>
      <c r="D4539" s="4" t="s">
        <v>10</v>
      </c>
      <c r="E4539" s="4" t="s">
        <v>10</v>
      </c>
      <c r="F4539" s="4" t="s">
        <v>9</v>
      </c>
    </row>
    <row r="4540" spans="1:10">
      <c r="A4540" t="n">
        <v>35515</v>
      </c>
      <c r="B4540" s="67" t="n">
        <v>84</v>
      </c>
      <c r="C4540" s="7" t="n">
        <v>1</v>
      </c>
      <c r="D4540" s="7" t="n">
        <v>0</v>
      </c>
      <c r="E4540" s="7" t="n">
        <v>2000</v>
      </c>
      <c r="F4540" s="7" t="n">
        <v>0</v>
      </c>
    </row>
    <row r="4541" spans="1:10">
      <c r="A4541" t="s">
        <v>4</v>
      </c>
      <c r="B4541" s="4" t="s">
        <v>5</v>
      </c>
      <c r="C4541" s="4" t="s">
        <v>14</v>
      </c>
      <c r="D4541" s="4" t="s">
        <v>14</v>
      </c>
      <c r="E4541" s="4" t="s">
        <v>20</v>
      </c>
      <c r="F4541" s="4" t="s">
        <v>20</v>
      </c>
      <c r="G4541" s="4" t="s">
        <v>20</v>
      </c>
      <c r="H4541" s="4" t="s">
        <v>10</v>
      </c>
    </row>
    <row r="4542" spans="1:10">
      <c r="A4542" t="n">
        <v>35525</v>
      </c>
      <c r="B4542" s="32" t="n">
        <v>45</v>
      </c>
      <c r="C4542" s="7" t="n">
        <v>2</v>
      </c>
      <c r="D4542" s="7" t="n">
        <v>3</v>
      </c>
      <c r="E4542" s="7" t="n">
        <v>-1.70000004768372</v>
      </c>
      <c r="F4542" s="7" t="n">
        <v>-2.47000002861023</v>
      </c>
      <c r="G4542" s="7" t="n">
        <v>-187.690002441406</v>
      </c>
      <c r="H4542" s="7" t="n">
        <v>0</v>
      </c>
    </row>
    <row r="4543" spans="1:10">
      <c r="A4543" t="s">
        <v>4</v>
      </c>
      <c r="B4543" s="4" t="s">
        <v>5</v>
      </c>
      <c r="C4543" s="4" t="s">
        <v>14</v>
      </c>
      <c r="D4543" s="4" t="s">
        <v>14</v>
      </c>
      <c r="E4543" s="4" t="s">
        <v>20</v>
      </c>
      <c r="F4543" s="4" t="s">
        <v>20</v>
      </c>
      <c r="G4543" s="4" t="s">
        <v>20</v>
      </c>
      <c r="H4543" s="4" t="s">
        <v>10</v>
      </c>
      <c r="I4543" s="4" t="s">
        <v>14</v>
      </c>
    </row>
    <row r="4544" spans="1:10">
      <c r="A4544" t="n">
        <v>35542</v>
      </c>
      <c r="B4544" s="32" t="n">
        <v>45</v>
      </c>
      <c r="C4544" s="7" t="n">
        <v>4</v>
      </c>
      <c r="D4544" s="7" t="n">
        <v>3</v>
      </c>
      <c r="E4544" s="7" t="n">
        <v>0.589999973773956</v>
      </c>
      <c r="F4544" s="7" t="n">
        <v>318.420013427734</v>
      </c>
      <c r="G4544" s="7" t="n">
        <v>10</v>
      </c>
      <c r="H4544" s="7" t="n">
        <v>0</v>
      </c>
      <c r="I4544" s="7" t="n">
        <v>1</v>
      </c>
    </row>
    <row r="4545" spans="1:9">
      <c r="A4545" t="s">
        <v>4</v>
      </c>
      <c r="B4545" s="4" t="s">
        <v>5</v>
      </c>
      <c r="C4545" s="4" t="s">
        <v>14</v>
      </c>
      <c r="D4545" s="4" t="s">
        <v>14</v>
      </c>
      <c r="E4545" s="4" t="s">
        <v>20</v>
      </c>
      <c r="F4545" s="4" t="s">
        <v>10</v>
      </c>
    </row>
    <row r="4546" spans="1:9">
      <c r="A4546" t="n">
        <v>35560</v>
      </c>
      <c r="B4546" s="32" t="n">
        <v>45</v>
      </c>
      <c r="C4546" s="7" t="n">
        <v>5</v>
      </c>
      <c r="D4546" s="7" t="n">
        <v>3</v>
      </c>
      <c r="E4546" s="7" t="n">
        <v>6.19999980926514</v>
      </c>
      <c r="F4546" s="7" t="n">
        <v>0</v>
      </c>
    </row>
    <row r="4547" spans="1:9">
      <c r="A4547" t="s">
        <v>4</v>
      </c>
      <c r="B4547" s="4" t="s">
        <v>5</v>
      </c>
      <c r="C4547" s="4" t="s">
        <v>14</v>
      </c>
      <c r="D4547" s="4" t="s">
        <v>14</v>
      </c>
      <c r="E4547" s="4" t="s">
        <v>20</v>
      </c>
      <c r="F4547" s="4" t="s">
        <v>10</v>
      </c>
    </row>
    <row r="4548" spans="1:9">
      <c r="A4548" t="n">
        <v>35569</v>
      </c>
      <c r="B4548" s="32" t="n">
        <v>45</v>
      </c>
      <c r="C4548" s="7" t="n">
        <v>11</v>
      </c>
      <c r="D4548" s="7" t="n">
        <v>3</v>
      </c>
      <c r="E4548" s="7" t="n">
        <v>17.2999992370605</v>
      </c>
      <c r="F4548" s="7" t="n">
        <v>0</v>
      </c>
    </row>
    <row r="4549" spans="1:9">
      <c r="A4549" t="s">
        <v>4</v>
      </c>
      <c r="B4549" s="4" t="s">
        <v>5</v>
      </c>
      <c r="C4549" s="4" t="s">
        <v>14</v>
      </c>
      <c r="D4549" s="4" t="s">
        <v>14</v>
      </c>
      <c r="E4549" s="4" t="s">
        <v>20</v>
      </c>
      <c r="F4549" s="4" t="s">
        <v>20</v>
      </c>
      <c r="G4549" s="4" t="s">
        <v>20</v>
      </c>
      <c r="H4549" s="4" t="s">
        <v>10</v>
      </c>
    </row>
    <row r="4550" spans="1:9">
      <c r="A4550" t="n">
        <v>35578</v>
      </c>
      <c r="B4550" s="32" t="n">
        <v>45</v>
      </c>
      <c r="C4550" s="7" t="n">
        <v>2</v>
      </c>
      <c r="D4550" s="7" t="n">
        <v>3</v>
      </c>
      <c r="E4550" s="7" t="n">
        <v>-1.70000004768372</v>
      </c>
      <c r="F4550" s="7" t="n">
        <v>-2.47000002861023</v>
      </c>
      <c r="G4550" s="7" t="n">
        <v>-187.690002441406</v>
      </c>
      <c r="H4550" s="7" t="n">
        <v>6000</v>
      </c>
    </row>
    <row r="4551" spans="1:9">
      <c r="A4551" t="s">
        <v>4</v>
      </c>
      <c r="B4551" s="4" t="s">
        <v>5</v>
      </c>
      <c r="C4551" s="4" t="s">
        <v>14</v>
      </c>
      <c r="D4551" s="4" t="s">
        <v>14</v>
      </c>
      <c r="E4551" s="4" t="s">
        <v>20</v>
      </c>
      <c r="F4551" s="4" t="s">
        <v>20</v>
      </c>
      <c r="G4551" s="4" t="s">
        <v>20</v>
      </c>
      <c r="H4551" s="4" t="s">
        <v>10</v>
      </c>
      <c r="I4551" s="4" t="s">
        <v>14</v>
      </c>
    </row>
    <row r="4552" spans="1:9">
      <c r="A4552" t="n">
        <v>35595</v>
      </c>
      <c r="B4552" s="32" t="n">
        <v>45</v>
      </c>
      <c r="C4552" s="7" t="n">
        <v>4</v>
      </c>
      <c r="D4552" s="7" t="n">
        <v>3</v>
      </c>
      <c r="E4552" s="7" t="n">
        <v>3.53999996185303</v>
      </c>
      <c r="F4552" s="7" t="n">
        <v>315.829986572266</v>
      </c>
      <c r="G4552" s="7" t="n">
        <v>10</v>
      </c>
      <c r="H4552" s="7" t="n">
        <v>6000</v>
      </c>
      <c r="I4552" s="7" t="n">
        <v>1</v>
      </c>
    </row>
    <row r="4553" spans="1:9">
      <c r="A4553" t="s">
        <v>4</v>
      </c>
      <c r="B4553" s="4" t="s">
        <v>5</v>
      </c>
      <c r="C4553" s="4" t="s">
        <v>14</v>
      </c>
      <c r="D4553" s="4" t="s">
        <v>14</v>
      </c>
      <c r="E4553" s="4" t="s">
        <v>20</v>
      </c>
      <c r="F4553" s="4" t="s">
        <v>10</v>
      </c>
    </row>
    <row r="4554" spans="1:9">
      <c r="A4554" t="n">
        <v>35613</v>
      </c>
      <c r="B4554" s="32" t="n">
        <v>45</v>
      </c>
      <c r="C4554" s="7" t="n">
        <v>5</v>
      </c>
      <c r="D4554" s="7" t="n">
        <v>3</v>
      </c>
      <c r="E4554" s="7" t="n">
        <v>6.5</v>
      </c>
      <c r="F4554" s="7" t="n">
        <v>30000</v>
      </c>
    </row>
    <row r="4555" spans="1:9">
      <c r="A4555" t="s">
        <v>4</v>
      </c>
      <c r="B4555" s="4" t="s">
        <v>5</v>
      </c>
      <c r="C4555" s="4" t="s">
        <v>14</v>
      </c>
      <c r="D4555" s="4" t="s">
        <v>14</v>
      </c>
      <c r="E4555" s="4" t="s">
        <v>20</v>
      </c>
      <c r="F4555" s="4" t="s">
        <v>10</v>
      </c>
    </row>
    <row r="4556" spans="1:9">
      <c r="A4556" t="n">
        <v>35622</v>
      </c>
      <c r="B4556" s="32" t="n">
        <v>45</v>
      </c>
      <c r="C4556" s="7" t="n">
        <v>11</v>
      </c>
      <c r="D4556" s="7" t="n">
        <v>3</v>
      </c>
      <c r="E4556" s="7" t="n">
        <v>14.3999996185303</v>
      </c>
      <c r="F4556" s="7" t="n">
        <v>6000</v>
      </c>
    </row>
    <row r="4557" spans="1:9">
      <c r="A4557" t="s">
        <v>4</v>
      </c>
      <c r="B4557" s="4" t="s">
        <v>5</v>
      </c>
      <c r="C4557" s="4" t="s">
        <v>14</v>
      </c>
      <c r="D4557" s="4" t="s">
        <v>20</v>
      </c>
      <c r="E4557" s="4" t="s">
        <v>20</v>
      </c>
      <c r="F4557" s="4" t="s">
        <v>20</v>
      </c>
    </row>
    <row r="4558" spans="1:9">
      <c r="A4558" t="n">
        <v>35631</v>
      </c>
      <c r="B4558" s="32" t="n">
        <v>45</v>
      </c>
      <c r="C4558" s="7" t="n">
        <v>9</v>
      </c>
      <c r="D4558" s="7" t="n">
        <v>0</v>
      </c>
      <c r="E4558" s="7" t="n">
        <v>0</v>
      </c>
      <c r="F4558" s="7" t="n">
        <v>0</v>
      </c>
    </row>
    <row r="4559" spans="1:9">
      <c r="A4559" t="s">
        <v>4</v>
      </c>
      <c r="B4559" s="4" t="s">
        <v>5</v>
      </c>
      <c r="C4559" s="4" t="s">
        <v>10</v>
      </c>
      <c r="D4559" s="4" t="s">
        <v>14</v>
      </c>
      <c r="E4559" s="4" t="s">
        <v>6</v>
      </c>
      <c r="F4559" s="4" t="s">
        <v>20</v>
      </c>
      <c r="G4559" s="4" t="s">
        <v>20</v>
      </c>
      <c r="H4559" s="4" t="s">
        <v>20</v>
      </c>
    </row>
    <row r="4560" spans="1:9">
      <c r="A4560" t="n">
        <v>35645</v>
      </c>
      <c r="B4560" s="61" t="n">
        <v>48</v>
      </c>
      <c r="C4560" s="7" t="n">
        <v>0</v>
      </c>
      <c r="D4560" s="7" t="n">
        <v>0</v>
      </c>
      <c r="E4560" s="7" t="s">
        <v>220</v>
      </c>
      <c r="F4560" s="7" t="n">
        <v>0</v>
      </c>
      <c r="G4560" s="7" t="n">
        <v>1</v>
      </c>
      <c r="H4560" s="7" t="n">
        <v>1.40129846432482e-45</v>
      </c>
    </row>
    <row r="4561" spans="1:9">
      <c r="A4561" t="s">
        <v>4</v>
      </c>
      <c r="B4561" s="4" t="s">
        <v>5</v>
      </c>
      <c r="C4561" s="4" t="s">
        <v>10</v>
      </c>
      <c r="D4561" s="4" t="s">
        <v>14</v>
      </c>
      <c r="E4561" s="4" t="s">
        <v>6</v>
      </c>
      <c r="F4561" s="4" t="s">
        <v>20</v>
      </c>
      <c r="G4561" s="4" t="s">
        <v>20</v>
      </c>
      <c r="H4561" s="4" t="s">
        <v>20</v>
      </c>
    </row>
    <row r="4562" spans="1:9">
      <c r="A4562" t="n">
        <v>35671</v>
      </c>
      <c r="B4562" s="61" t="n">
        <v>48</v>
      </c>
      <c r="C4562" s="7" t="n">
        <v>61491</v>
      </c>
      <c r="D4562" s="7" t="n">
        <v>0</v>
      </c>
      <c r="E4562" s="7" t="s">
        <v>220</v>
      </c>
      <c r="F4562" s="7" t="n">
        <v>0</v>
      </c>
      <c r="G4562" s="7" t="n">
        <v>1</v>
      </c>
      <c r="H4562" s="7" t="n">
        <v>1.40129846432482e-45</v>
      </c>
    </row>
    <row r="4563" spans="1:9">
      <c r="A4563" t="s">
        <v>4</v>
      </c>
      <c r="B4563" s="4" t="s">
        <v>5</v>
      </c>
      <c r="C4563" s="4" t="s">
        <v>10</v>
      </c>
      <c r="D4563" s="4" t="s">
        <v>14</v>
      </c>
      <c r="E4563" s="4" t="s">
        <v>6</v>
      </c>
      <c r="F4563" s="4" t="s">
        <v>20</v>
      </c>
      <c r="G4563" s="4" t="s">
        <v>20</v>
      </c>
      <c r="H4563" s="4" t="s">
        <v>20</v>
      </c>
    </row>
    <row r="4564" spans="1:9">
      <c r="A4564" t="n">
        <v>35697</v>
      </c>
      <c r="B4564" s="61" t="n">
        <v>48</v>
      </c>
      <c r="C4564" s="7" t="n">
        <v>61492</v>
      </c>
      <c r="D4564" s="7" t="n">
        <v>0</v>
      </c>
      <c r="E4564" s="7" t="s">
        <v>220</v>
      </c>
      <c r="F4564" s="7" t="n">
        <v>0</v>
      </c>
      <c r="G4564" s="7" t="n">
        <v>1</v>
      </c>
      <c r="H4564" s="7" t="n">
        <v>1.40129846432482e-45</v>
      </c>
    </row>
    <row r="4565" spans="1:9">
      <c r="A4565" t="s">
        <v>4</v>
      </c>
      <c r="B4565" s="4" t="s">
        <v>5</v>
      </c>
      <c r="C4565" s="4" t="s">
        <v>10</v>
      </c>
      <c r="D4565" s="4" t="s">
        <v>14</v>
      </c>
      <c r="E4565" s="4" t="s">
        <v>6</v>
      </c>
      <c r="F4565" s="4" t="s">
        <v>20</v>
      </c>
      <c r="G4565" s="4" t="s">
        <v>20</v>
      </c>
      <c r="H4565" s="4" t="s">
        <v>20</v>
      </c>
    </row>
    <row r="4566" spans="1:9">
      <c r="A4566" t="n">
        <v>35723</v>
      </c>
      <c r="B4566" s="61" t="n">
        <v>48</v>
      </c>
      <c r="C4566" s="7" t="n">
        <v>61493</v>
      </c>
      <c r="D4566" s="7" t="n">
        <v>0</v>
      </c>
      <c r="E4566" s="7" t="s">
        <v>220</v>
      </c>
      <c r="F4566" s="7" t="n">
        <v>0</v>
      </c>
      <c r="G4566" s="7" t="n">
        <v>1</v>
      </c>
      <c r="H4566" s="7" t="n">
        <v>1.40129846432482e-45</v>
      </c>
    </row>
    <row r="4567" spans="1:9">
      <c r="A4567" t="s">
        <v>4</v>
      </c>
      <c r="B4567" s="4" t="s">
        <v>5</v>
      </c>
      <c r="C4567" s="4" t="s">
        <v>10</v>
      </c>
      <c r="D4567" s="4" t="s">
        <v>14</v>
      </c>
      <c r="E4567" s="4" t="s">
        <v>6</v>
      </c>
      <c r="F4567" s="4" t="s">
        <v>20</v>
      </c>
      <c r="G4567" s="4" t="s">
        <v>20</v>
      </c>
      <c r="H4567" s="4" t="s">
        <v>20</v>
      </c>
    </row>
    <row r="4568" spans="1:9">
      <c r="A4568" t="n">
        <v>35749</v>
      </c>
      <c r="B4568" s="61" t="n">
        <v>48</v>
      </c>
      <c r="C4568" s="7" t="n">
        <v>61494</v>
      </c>
      <c r="D4568" s="7" t="n">
        <v>0</v>
      </c>
      <c r="E4568" s="7" t="s">
        <v>220</v>
      </c>
      <c r="F4568" s="7" t="n">
        <v>0</v>
      </c>
      <c r="G4568" s="7" t="n">
        <v>1</v>
      </c>
      <c r="H4568" s="7" t="n">
        <v>1.40129846432482e-45</v>
      </c>
    </row>
    <row r="4569" spans="1:9">
      <c r="A4569" t="s">
        <v>4</v>
      </c>
      <c r="B4569" s="4" t="s">
        <v>5</v>
      </c>
      <c r="C4569" s="4" t="s">
        <v>10</v>
      </c>
      <c r="D4569" s="4" t="s">
        <v>14</v>
      </c>
      <c r="E4569" s="4" t="s">
        <v>6</v>
      </c>
      <c r="F4569" s="4" t="s">
        <v>20</v>
      </c>
      <c r="G4569" s="4" t="s">
        <v>20</v>
      </c>
      <c r="H4569" s="4" t="s">
        <v>20</v>
      </c>
    </row>
    <row r="4570" spans="1:9">
      <c r="A4570" t="n">
        <v>35775</v>
      </c>
      <c r="B4570" s="61" t="n">
        <v>48</v>
      </c>
      <c r="C4570" s="7" t="n">
        <v>61495</v>
      </c>
      <c r="D4570" s="7" t="n">
        <v>0</v>
      </c>
      <c r="E4570" s="7" t="s">
        <v>220</v>
      </c>
      <c r="F4570" s="7" t="n">
        <v>0</v>
      </c>
      <c r="G4570" s="7" t="n">
        <v>1</v>
      </c>
      <c r="H4570" s="7" t="n">
        <v>1.40129846432482e-45</v>
      </c>
    </row>
    <row r="4571" spans="1:9">
      <c r="A4571" t="s">
        <v>4</v>
      </c>
      <c r="B4571" s="4" t="s">
        <v>5</v>
      </c>
      <c r="C4571" s="4" t="s">
        <v>10</v>
      </c>
      <c r="D4571" s="4" t="s">
        <v>14</v>
      </c>
      <c r="E4571" s="4" t="s">
        <v>6</v>
      </c>
      <c r="F4571" s="4" t="s">
        <v>20</v>
      </c>
      <c r="G4571" s="4" t="s">
        <v>20</v>
      </c>
      <c r="H4571" s="4" t="s">
        <v>20</v>
      </c>
    </row>
    <row r="4572" spans="1:9">
      <c r="A4572" t="n">
        <v>35801</v>
      </c>
      <c r="B4572" s="61" t="n">
        <v>48</v>
      </c>
      <c r="C4572" s="7" t="n">
        <v>61496</v>
      </c>
      <c r="D4572" s="7" t="n">
        <v>0</v>
      </c>
      <c r="E4572" s="7" t="s">
        <v>220</v>
      </c>
      <c r="F4572" s="7" t="n">
        <v>0</v>
      </c>
      <c r="G4572" s="7" t="n">
        <v>1</v>
      </c>
      <c r="H4572" s="7" t="n">
        <v>1.40129846432482e-45</v>
      </c>
    </row>
    <row r="4573" spans="1:9">
      <c r="A4573" t="s">
        <v>4</v>
      </c>
      <c r="B4573" s="4" t="s">
        <v>5</v>
      </c>
      <c r="C4573" s="4" t="s">
        <v>14</v>
      </c>
      <c r="D4573" s="4" t="s">
        <v>10</v>
      </c>
      <c r="E4573" s="4" t="s">
        <v>10</v>
      </c>
    </row>
    <row r="4574" spans="1:9">
      <c r="A4574" t="n">
        <v>35827</v>
      </c>
      <c r="B4574" s="10" t="n">
        <v>39</v>
      </c>
      <c r="C4574" s="7" t="n">
        <v>16</v>
      </c>
      <c r="D4574" s="7" t="n">
        <v>65533</v>
      </c>
      <c r="E4574" s="7" t="n">
        <v>210</v>
      </c>
    </row>
    <row r="4575" spans="1:9">
      <c r="A4575" t="s">
        <v>4</v>
      </c>
      <c r="B4575" s="4" t="s">
        <v>5</v>
      </c>
      <c r="C4575" s="4" t="s">
        <v>10</v>
      </c>
      <c r="D4575" s="4" t="s">
        <v>20</v>
      </c>
      <c r="E4575" s="4" t="s">
        <v>20</v>
      </c>
      <c r="F4575" s="4" t="s">
        <v>20</v>
      </c>
      <c r="G4575" s="4" t="s">
        <v>20</v>
      </c>
    </row>
    <row r="4576" spans="1:9">
      <c r="A4576" t="n">
        <v>35833</v>
      </c>
      <c r="B4576" s="38" t="n">
        <v>46</v>
      </c>
      <c r="C4576" s="7" t="n">
        <v>1000</v>
      </c>
      <c r="D4576" s="7" t="n">
        <v>4.78999996185303</v>
      </c>
      <c r="E4576" s="7" t="n">
        <v>-3.90000009536743</v>
      </c>
      <c r="F4576" s="7" t="n">
        <v>-192.639999389648</v>
      </c>
      <c r="G4576" s="7" t="n">
        <v>-54.2000007629395</v>
      </c>
    </row>
    <row r="4577" spans="1:8">
      <c r="A4577" t="s">
        <v>4</v>
      </c>
      <c r="B4577" s="4" t="s">
        <v>5</v>
      </c>
      <c r="C4577" s="4" t="s">
        <v>10</v>
      </c>
      <c r="D4577" s="4" t="s">
        <v>14</v>
      </c>
      <c r="E4577" s="4" t="s">
        <v>6</v>
      </c>
      <c r="F4577" s="4" t="s">
        <v>20</v>
      </c>
      <c r="G4577" s="4" t="s">
        <v>20</v>
      </c>
      <c r="H4577" s="4" t="s">
        <v>20</v>
      </c>
    </row>
    <row r="4578" spans="1:8">
      <c r="A4578" t="n">
        <v>35852</v>
      </c>
      <c r="B4578" s="61" t="n">
        <v>48</v>
      </c>
      <c r="C4578" s="7" t="n">
        <v>1000</v>
      </c>
      <c r="D4578" s="7" t="n">
        <v>0</v>
      </c>
      <c r="E4578" s="7" t="s">
        <v>286</v>
      </c>
      <c r="F4578" s="7" t="n">
        <v>0.5</v>
      </c>
      <c r="G4578" s="7" t="n">
        <v>0.300000011920929</v>
      </c>
      <c r="H4578" s="7" t="n">
        <v>0</v>
      </c>
    </row>
    <row r="4579" spans="1:8">
      <c r="A4579" t="s">
        <v>4</v>
      </c>
      <c r="B4579" s="4" t="s">
        <v>5</v>
      </c>
      <c r="C4579" s="4" t="s">
        <v>10</v>
      </c>
    </row>
    <row r="4580" spans="1:8">
      <c r="A4580" t="n">
        <v>35885</v>
      </c>
      <c r="B4580" s="26" t="n">
        <v>16</v>
      </c>
      <c r="C4580" s="7" t="n">
        <v>1000</v>
      </c>
    </row>
    <row r="4581" spans="1:8">
      <c r="A4581" t="s">
        <v>4</v>
      </c>
      <c r="B4581" s="4" t="s">
        <v>5</v>
      </c>
      <c r="C4581" s="4" t="s">
        <v>14</v>
      </c>
      <c r="D4581" s="4" t="s">
        <v>10</v>
      </c>
      <c r="E4581" s="4" t="s">
        <v>20</v>
      </c>
      <c r="F4581" s="4" t="s">
        <v>10</v>
      </c>
      <c r="G4581" s="4" t="s">
        <v>9</v>
      </c>
      <c r="H4581" s="4" t="s">
        <v>9</v>
      </c>
      <c r="I4581" s="4" t="s">
        <v>10</v>
      </c>
      <c r="J4581" s="4" t="s">
        <v>10</v>
      </c>
      <c r="K4581" s="4" t="s">
        <v>9</v>
      </c>
      <c r="L4581" s="4" t="s">
        <v>9</v>
      </c>
      <c r="M4581" s="4" t="s">
        <v>9</v>
      </c>
      <c r="N4581" s="4" t="s">
        <v>9</v>
      </c>
      <c r="O4581" s="4" t="s">
        <v>6</v>
      </c>
    </row>
    <row r="4582" spans="1:8">
      <c r="A4582" t="n">
        <v>35888</v>
      </c>
      <c r="B4582" s="14" t="n">
        <v>50</v>
      </c>
      <c r="C4582" s="7" t="n">
        <v>0</v>
      </c>
      <c r="D4582" s="7" t="n">
        <v>1901</v>
      </c>
      <c r="E4582" s="7" t="n">
        <v>1</v>
      </c>
      <c r="F4582" s="7" t="n">
        <v>0</v>
      </c>
      <c r="G4582" s="7" t="n">
        <v>0</v>
      </c>
      <c r="H4582" s="7" t="n">
        <v>-1065353216</v>
      </c>
      <c r="I4582" s="7" t="n">
        <v>0</v>
      </c>
      <c r="J4582" s="7" t="n">
        <v>65533</v>
      </c>
      <c r="K4582" s="7" t="n">
        <v>0</v>
      </c>
      <c r="L4582" s="7" t="n">
        <v>0</v>
      </c>
      <c r="M4582" s="7" t="n">
        <v>0</v>
      </c>
      <c r="N4582" s="7" t="n">
        <v>0</v>
      </c>
      <c r="O4582" s="7" t="s">
        <v>13</v>
      </c>
    </row>
    <row r="4583" spans="1:8">
      <c r="A4583" t="s">
        <v>4</v>
      </c>
      <c r="B4583" s="4" t="s">
        <v>5</v>
      </c>
      <c r="C4583" s="4" t="s">
        <v>10</v>
      </c>
    </row>
    <row r="4584" spans="1:8">
      <c r="A4584" t="n">
        <v>35927</v>
      </c>
      <c r="B4584" s="26" t="n">
        <v>16</v>
      </c>
      <c r="C4584" s="7" t="n">
        <v>1000</v>
      </c>
    </row>
    <row r="4585" spans="1:8">
      <c r="A4585" t="s">
        <v>4</v>
      </c>
      <c r="B4585" s="4" t="s">
        <v>5</v>
      </c>
      <c r="C4585" s="4" t="s">
        <v>14</v>
      </c>
      <c r="D4585" s="4" t="s">
        <v>10</v>
      </c>
      <c r="E4585" s="4" t="s">
        <v>6</v>
      </c>
    </row>
    <row r="4586" spans="1:8">
      <c r="A4586" t="n">
        <v>35930</v>
      </c>
      <c r="B4586" s="47" t="n">
        <v>51</v>
      </c>
      <c r="C4586" s="7" t="n">
        <v>4</v>
      </c>
      <c r="D4586" s="7" t="n">
        <v>31</v>
      </c>
      <c r="E4586" s="7" t="s">
        <v>131</v>
      </c>
    </row>
    <row r="4587" spans="1:8">
      <c r="A4587" t="s">
        <v>4</v>
      </c>
      <c r="B4587" s="4" t="s">
        <v>5</v>
      </c>
      <c r="C4587" s="4" t="s">
        <v>10</v>
      </c>
    </row>
    <row r="4588" spans="1:8">
      <c r="A4588" t="n">
        <v>35944</v>
      </c>
      <c r="B4588" s="26" t="n">
        <v>16</v>
      </c>
      <c r="C4588" s="7" t="n">
        <v>0</v>
      </c>
    </row>
    <row r="4589" spans="1:8">
      <c r="A4589" t="s">
        <v>4</v>
      </c>
      <c r="B4589" s="4" t="s">
        <v>5</v>
      </c>
      <c r="C4589" s="4" t="s">
        <v>10</v>
      </c>
      <c r="D4589" s="4" t="s">
        <v>14</v>
      </c>
      <c r="E4589" s="4" t="s">
        <v>9</v>
      </c>
      <c r="F4589" s="4" t="s">
        <v>117</v>
      </c>
      <c r="G4589" s="4" t="s">
        <v>14</v>
      </c>
      <c r="H4589" s="4" t="s">
        <v>14</v>
      </c>
    </row>
    <row r="4590" spans="1:8">
      <c r="A4590" t="n">
        <v>35947</v>
      </c>
      <c r="B4590" s="51" t="n">
        <v>26</v>
      </c>
      <c r="C4590" s="7" t="n">
        <v>31</v>
      </c>
      <c r="D4590" s="7" t="n">
        <v>17</v>
      </c>
      <c r="E4590" s="7" t="n">
        <v>20344</v>
      </c>
      <c r="F4590" s="7" t="s">
        <v>392</v>
      </c>
      <c r="G4590" s="7" t="n">
        <v>2</v>
      </c>
      <c r="H4590" s="7" t="n">
        <v>0</v>
      </c>
    </row>
    <row r="4591" spans="1:8">
      <c r="A4591" t="s">
        <v>4</v>
      </c>
      <c r="B4591" s="4" t="s">
        <v>5</v>
      </c>
    </row>
    <row r="4592" spans="1:8">
      <c r="A4592" t="n">
        <v>35965</v>
      </c>
      <c r="B4592" s="52" t="n">
        <v>28</v>
      </c>
    </row>
    <row r="4593" spans="1:15">
      <c r="A4593" t="s">
        <v>4</v>
      </c>
      <c r="B4593" s="4" t="s">
        <v>5</v>
      </c>
      <c r="C4593" s="4" t="s">
        <v>10</v>
      </c>
      <c r="D4593" s="4" t="s">
        <v>14</v>
      </c>
    </row>
    <row r="4594" spans="1:15">
      <c r="A4594" t="n">
        <v>35966</v>
      </c>
      <c r="B4594" s="53" t="n">
        <v>89</v>
      </c>
      <c r="C4594" s="7" t="n">
        <v>65533</v>
      </c>
      <c r="D4594" s="7" t="n">
        <v>1</v>
      </c>
    </row>
    <row r="4595" spans="1:15">
      <c r="A4595" t="s">
        <v>4</v>
      </c>
      <c r="B4595" s="4" t="s">
        <v>5</v>
      </c>
      <c r="C4595" s="4" t="s">
        <v>14</v>
      </c>
      <c r="D4595" s="4" t="s">
        <v>10</v>
      </c>
      <c r="E4595" s="4" t="s">
        <v>6</v>
      </c>
    </row>
    <row r="4596" spans="1:15">
      <c r="A4596" t="n">
        <v>35970</v>
      </c>
      <c r="B4596" s="47" t="n">
        <v>51</v>
      </c>
      <c r="C4596" s="7" t="n">
        <v>4</v>
      </c>
      <c r="D4596" s="7" t="n">
        <v>1000</v>
      </c>
      <c r="E4596" s="7" t="s">
        <v>141</v>
      </c>
    </row>
    <row r="4597" spans="1:15">
      <c r="A4597" t="s">
        <v>4</v>
      </c>
      <c r="B4597" s="4" t="s">
        <v>5</v>
      </c>
      <c r="C4597" s="4" t="s">
        <v>10</v>
      </c>
    </row>
    <row r="4598" spans="1:15">
      <c r="A4598" t="n">
        <v>35984</v>
      </c>
      <c r="B4598" s="26" t="n">
        <v>16</v>
      </c>
      <c r="C4598" s="7" t="n">
        <v>0</v>
      </c>
    </row>
    <row r="4599" spans="1:15">
      <c r="A4599" t="s">
        <v>4</v>
      </c>
      <c r="B4599" s="4" t="s">
        <v>5</v>
      </c>
      <c r="C4599" s="4" t="s">
        <v>10</v>
      </c>
      <c r="D4599" s="4" t="s">
        <v>14</v>
      </c>
      <c r="E4599" s="4" t="s">
        <v>9</v>
      </c>
      <c r="F4599" s="4" t="s">
        <v>117</v>
      </c>
      <c r="G4599" s="4" t="s">
        <v>14</v>
      </c>
      <c r="H4599" s="4" t="s">
        <v>14</v>
      </c>
      <c r="I4599" s="4" t="s">
        <v>14</v>
      </c>
      <c r="J4599" s="4" t="s">
        <v>9</v>
      </c>
      <c r="K4599" s="4" t="s">
        <v>117</v>
      </c>
      <c r="L4599" s="4" t="s">
        <v>14</v>
      </c>
      <c r="M4599" s="4" t="s">
        <v>14</v>
      </c>
    </row>
    <row r="4600" spans="1:15">
      <c r="A4600" t="n">
        <v>35987</v>
      </c>
      <c r="B4600" s="51" t="n">
        <v>26</v>
      </c>
      <c r="C4600" s="7" t="n">
        <v>1000</v>
      </c>
      <c r="D4600" s="7" t="n">
        <v>17</v>
      </c>
      <c r="E4600" s="7" t="n">
        <v>31431</v>
      </c>
      <c r="F4600" s="7" t="s">
        <v>393</v>
      </c>
      <c r="G4600" s="7" t="n">
        <v>2</v>
      </c>
      <c r="H4600" s="7" t="n">
        <v>3</v>
      </c>
      <c r="I4600" s="7" t="n">
        <v>17</v>
      </c>
      <c r="J4600" s="7" t="n">
        <v>31432</v>
      </c>
      <c r="K4600" s="7" t="s">
        <v>394</v>
      </c>
      <c r="L4600" s="7" t="n">
        <v>2</v>
      </c>
      <c r="M4600" s="7" t="n">
        <v>0</v>
      </c>
    </row>
    <row r="4601" spans="1:15">
      <c r="A4601" t="s">
        <v>4</v>
      </c>
      <c r="B4601" s="4" t="s">
        <v>5</v>
      </c>
    </row>
    <row r="4602" spans="1:15">
      <c r="A4602" t="n">
        <v>36134</v>
      </c>
      <c r="B4602" s="52" t="n">
        <v>28</v>
      </c>
    </row>
    <row r="4603" spans="1:15">
      <c r="A4603" t="s">
        <v>4</v>
      </c>
      <c r="B4603" s="4" t="s">
        <v>5</v>
      </c>
      <c r="C4603" s="4" t="s">
        <v>10</v>
      </c>
      <c r="D4603" s="4" t="s">
        <v>14</v>
      </c>
    </row>
    <row r="4604" spans="1:15">
      <c r="A4604" t="n">
        <v>36135</v>
      </c>
      <c r="B4604" s="53" t="n">
        <v>89</v>
      </c>
      <c r="C4604" s="7" t="n">
        <v>65533</v>
      </c>
      <c r="D4604" s="7" t="n">
        <v>1</v>
      </c>
    </row>
    <row r="4605" spans="1:15">
      <c r="A4605" t="s">
        <v>4</v>
      </c>
      <c r="B4605" s="4" t="s">
        <v>5</v>
      </c>
      <c r="C4605" s="4" t="s">
        <v>14</v>
      </c>
      <c r="D4605" s="4" t="s">
        <v>10</v>
      </c>
      <c r="E4605" s="4" t="s">
        <v>9</v>
      </c>
      <c r="F4605" s="4" t="s">
        <v>10</v>
      </c>
    </row>
    <row r="4606" spans="1:15">
      <c r="A4606" t="n">
        <v>36139</v>
      </c>
      <c r="B4606" s="14" t="n">
        <v>50</v>
      </c>
      <c r="C4606" s="7" t="n">
        <v>3</v>
      </c>
      <c r="D4606" s="7" t="n">
        <v>4516</v>
      </c>
      <c r="E4606" s="7" t="n">
        <v>1041865114</v>
      </c>
      <c r="F4606" s="7" t="n">
        <v>500</v>
      </c>
    </row>
    <row r="4607" spans="1:15">
      <c r="A4607" t="s">
        <v>4</v>
      </c>
      <c r="B4607" s="4" t="s">
        <v>5</v>
      </c>
      <c r="C4607" s="4" t="s">
        <v>14</v>
      </c>
      <c r="D4607" s="4" t="s">
        <v>10</v>
      </c>
      <c r="E4607" s="4" t="s">
        <v>9</v>
      </c>
      <c r="F4607" s="4" t="s">
        <v>10</v>
      </c>
    </row>
    <row r="4608" spans="1:15">
      <c r="A4608" t="n">
        <v>36149</v>
      </c>
      <c r="B4608" s="14" t="n">
        <v>50</v>
      </c>
      <c r="C4608" s="7" t="n">
        <v>3</v>
      </c>
      <c r="D4608" s="7" t="n">
        <v>4515</v>
      </c>
      <c r="E4608" s="7" t="n">
        <v>1041865114</v>
      </c>
      <c r="F4608" s="7" t="n">
        <v>500</v>
      </c>
    </row>
    <row r="4609" spans="1:13">
      <c r="A4609" t="s">
        <v>4</v>
      </c>
      <c r="B4609" s="4" t="s">
        <v>5</v>
      </c>
      <c r="C4609" s="4" t="s">
        <v>14</v>
      </c>
      <c r="D4609" s="4" t="s">
        <v>10</v>
      </c>
      <c r="E4609" s="4" t="s">
        <v>20</v>
      </c>
    </row>
    <row r="4610" spans="1:13">
      <c r="A4610" t="n">
        <v>36159</v>
      </c>
      <c r="B4610" s="28" t="n">
        <v>58</v>
      </c>
      <c r="C4610" s="7" t="n">
        <v>101</v>
      </c>
      <c r="D4610" s="7" t="n">
        <v>300</v>
      </c>
      <c r="E4610" s="7" t="n">
        <v>1</v>
      </c>
    </row>
    <row r="4611" spans="1:13">
      <c r="A4611" t="s">
        <v>4</v>
      </c>
      <c r="B4611" s="4" t="s">
        <v>5</v>
      </c>
      <c r="C4611" s="4" t="s">
        <v>14</v>
      </c>
      <c r="D4611" s="4" t="s">
        <v>10</v>
      </c>
    </row>
    <row r="4612" spans="1:13">
      <c r="A4612" t="n">
        <v>36167</v>
      </c>
      <c r="B4612" s="28" t="n">
        <v>58</v>
      </c>
      <c r="C4612" s="7" t="n">
        <v>254</v>
      </c>
      <c r="D4612" s="7" t="n">
        <v>0</v>
      </c>
    </row>
    <row r="4613" spans="1:13">
      <c r="A4613" t="s">
        <v>4</v>
      </c>
      <c r="B4613" s="4" t="s">
        <v>5</v>
      </c>
      <c r="C4613" s="4" t="s">
        <v>14</v>
      </c>
    </row>
    <row r="4614" spans="1:13">
      <c r="A4614" t="n">
        <v>36171</v>
      </c>
      <c r="B4614" s="50" t="n">
        <v>116</v>
      </c>
      <c r="C4614" s="7" t="n">
        <v>0</v>
      </c>
    </row>
    <row r="4615" spans="1:13">
      <c r="A4615" t="s">
        <v>4</v>
      </c>
      <c r="B4615" s="4" t="s">
        <v>5</v>
      </c>
      <c r="C4615" s="4" t="s">
        <v>14</v>
      </c>
      <c r="D4615" s="4" t="s">
        <v>10</v>
      </c>
    </row>
    <row r="4616" spans="1:13">
      <c r="A4616" t="n">
        <v>36173</v>
      </c>
      <c r="B4616" s="50" t="n">
        <v>116</v>
      </c>
      <c r="C4616" s="7" t="n">
        <v>2</v>
      </c>
      <c r="D4616" s="7" t="n">
        <v>1</v>
      </c>
    </row>
    <row r="4617" spans="1:13">
      <c r="A4617" t="s">
        <v>4</v>
      </c>
      <c r="B4617" s="4" t="s">
        <v>5</v>
      </c>
      <c r="C4617" s="4" t="s">
        <v>14</v>
      </c>
      <c r="D4617" s="4" t="s">
        <v>9</v>
      </c>
    </row>
    <row r="4618" spans="1:13">
      <c r="A4618" t="n">
        <v>36177</v>
      </c>
      <c r="B4618" s="50" t="n">
        <v>116</v>
      </c>
      <c r="C4618" s="7" t="n">
        <v>5</v>
      </c>
      <c r="D4618" s="7" t="n">
        <v>1112014848</v>
      </c>
    </row>
    <row r="4619" spans="1:13">
      <c r="A4619" t="s">
        <v>4</v>
      </c>
      <c r="B4619" s="4" t="s">
        <v>5</v>
      </c>
      <c r="C4619" s="4" t="s">
        <v>14</v>
      </c>
      <c r="D4619" s="4" t="s">
        <v>10</v>
      </c>
    </row>
    <row r="4620" spans="1:13">
      <c r="A4620" t="n">
        <v>36183</v>
      </c>
      <c r="B4620" s="50" t="n">
        <v>116</v>
      </c>
      <c r="C4620" s="7" t="n">
        <v>6</v>
      </c>
      <c r="D4620" s="7" t="n">
        <v>1</v>
      </c>
    </row>
    <row r="4621" spans="1:13">
      <c r="A4621" t="s">
        <v>4</v>
      </c>
      <c r="B4621" s="4" t="s">
        <v>5</v>
      </c>
      <c r="C4621" s="4" t="s">
        <v>14</v>
      </c>
      <c r="D4621" s="4" t="s">
        <v>14</v>
      </c>
      <c r="E4621" s="4" t="s">
        <v>20</v>
      </c>
      <c r="F4621" s="4" t="s">
        <v>20</v>
      </c>
      <c r="G4621" s="4" t="s">
        <v>20</v>
      </c>
      <c r="H4621" s="4" t="s">
        <v>10</v>
      </c>
    </row>
    <row r="4622" spans="1:13">
      <c r="A4622" t="n">
        <v>36187</v>
      </c>
      <c r="B4622" s="32" t="n">
        <v>45</v>
      </c>
      <c r="C4622" s="7" t="n">
        <v>2</v>
      </c>
      <c r="D4622" s="7" t="n">
        <v>3</v>
      </c>
      <c r="E4622" s="7" t="n">
        <v>-2.65000009536743</v>
      </c>
      <c r="F4622" s="7" t="n">
        <v>-2.34999990463257</v>
      </c>
      <c r="G4622" s="7" t="n">
        <v>-187.210006713867</v>
      </c>
      <c r="H4622" s="7" t="n">
        <v>0</v>
      </c>
    </row>
    <row r="4623" spans="1:13">
      <c r="A4623" t="s">
        <v>4</v>
      </c>
      <c r="B4623" s="4" t="s">
        <v>5</v>
      </c>
      <c r="C4623" s="4" t="s">
        <v>14</v>
      </c>
      <c r="D4623" s="4" t="s">
        <v>14</v>
      </c>
      <c r="E4623" s="4" t="s">
        <v>20</v>
      </c>
      <c r="F4623" s="4" t="s">
        <v>20</v>
      </c>
      <c r="G4623" s="4" t="s">
        <v>20</v>
      </c>
      <c r="H4623" s="4" t="s">
        <v>10</v>
      </c>
      <c r="I4623" s="4" t="s">
        <v>14</v>
      </c>
    </row>
    <row r="4624" spans="1:13">
      <c r="A4624" t="n">
        <v>36204</v>
      </c>
      <c r="B4624" s="32" t="n">
        <v>45</v>
      </c>
      <c r="C4624" s="7" t="n">
        <v>4</v>
      </c>
      <c r="D4624" s="7" t="n">
        <v>3</v>
      </c>
      <c r="E4624" s="7" t="n">
        <v>3.88000011444092</v>
      </c>
      <c r="F4624" s="7" t="n">
        <v>121.379997253418</v>
      </c>
      <c r="G4624" s="7" t="n">
        <v>10</v>
      </c>
      <c r="H4624" s="7" t="n">
        <v>0</v>
      </c>
      <c r="I4624" s="7" t="n">
        <v>1</v>
      </c>
    </row>
    <row r="4625" spans="1:9">
      <c r="A4625" t="s">
        <v>4</v>
      </c>
      <c r="B4625" s="4" t="s">
        <v>5</v>
      </c>
      <c r="C4625" s="4" t="s">
        <v>14</v>
      </c>
      <c r="D4625" s="4" t="s">
        <v>14</v>
      </c>
      <c r="E4625" s="4" t="s">
        <v>20</v>
      </c>
      <c r="F4625" s="4" t="s">
        <v>10</v>
      </c>
    </row>
    <row r="4626" spans="1:9">
      <c r="A4626" t="n">
        <v>36222</v>
      </c>
      <c r="B4626" s="32" t="n">
        <v>45</v>
      </c>
      <c r="C4626" s="7" t="n">
        <v>5</v>
      </c>
      <c r="D4626" s="7" t="n">
        <v>3</v>
      </c>
      <c r="E4626" s="7" t="n">
        <v>2.70000004768372</v>
      </c>
      <c r="F4626" s="7" t="n">
        <v>0</v>
      </c>
    </row>
    <row r="4627" spans="1:9">
      <c r="A4627" t="s">
        <v>4</v>
      </c>
      <c r="B4627" s="4" t="s">
        <v>5</v>
      </c>
      <c r="C4627" s="4" t="s">
        <v>14</v>
      </c>
      <c r="D4627" s="4" t="s">
        <v>14</v>
      </c>
      <c r="E4627" s="4" t="s">
        <v>20</v>
      </c>
      <c r="F4627" s="4" t="s">
        <v>10</v>
      </c>
    </row>
    <row r="4628" spans="1:9">
      <c r="A4628" t="n">
        <v>36231</v>
      </c>
      <c r="B4628" s="32" t="n">
        <v>45</v>
      </c>
      <c r="C4628" s="7" t="n">
        <v>11</v>
      </c>
      <c r="D4628" s="7" t="n">
        <v>3</v>
      </c>
      <c r="E4628" s="7" t="n">
        <v>20.7999992370605</v>
      </c>
      <c r="F4628" s="7" t="n">
        <v>0</v>
      </c>
    </row>
    <row r="4629" spans="1:9">
      <c r="A4629" t="s">
        <v>4</v>
      </c>
      <c r="B4629" s="4" t="s">
        <v>5</v>
      </c>
      <c r="C4629" s="4" t="s">
        <v>14</v>
      </c>
      <c r="D4629" s="4" t="s">
        <v>14</v>
      </c>
      <c r="E4629" s="4" t="s">
        <v>20</v>
      </c>
      <c r="F4629" s="4" t="s">
        <v>20</v>
      </c>
      <c r="G4629" s="4" t="s">
        <v>20</v>
      </c>
      <c r="H4629" s="4" t="s">
        <v>10</v>
      </c>
    </row>
    <row r="4630" spans="1:9">
      <c r="A4630" t="n">
        <v>36240</v>
      </c>
      <c r="B4630" s="32" t="n">
        <v>45</v>
      </c>
      <c r="C4630" s="7" t="n">
        <v>2</v>
      </c>
      <c r="D4630" s="7" t="n">
        <v>3</v>
      </c>
      <c r="E4630" s="7" t="n">
        <v>-2.58999991416931</v>
      </c>
      <c r="F4630" s="7" t="n">
        <v>-2.34999990463257</v>
      </c>
      <c r="G4630" s="7" t="n">
        <v>-187.110000610352</v>
      </c>
      <c r="H4630" s="7" t="n">
        <v>0</v>
      </c>
    </row>
    <row r="4631" spans="1:9">
      <c r="A4631" t="s">
        <v>4</v>
      </c>
      <c r="B4631" s="4" t="s">
        <v>5</v>
      </c>
      <c r="C4631" s="4" t="s">
        <v>14</v>
      </c>
      <c r="D4631" s="4" t="s">
        <v>14</v>
      </c>
      <c r="E4631" s="4" t="s">
        <v>20</v>
      </c>
      <c r="F4631" s="4" t="s">
        <v>20</v>
      </c>
      <c r="G4631" s="4" t="s">
        <v>20</v>
      </c>
      <c r="H4631" s="4" t="s">
        <v>10</v>
      </c>
      <c r="I4631" s="4" t="s">
        <v>14</v>
      </c>
    </row>
    <row r="4632" spans="1:9">
      <c r="A4632" t="n">
        <v>36257</v>
      </c>
      <c r="B4632" s="32" t="n">
        <v>45</v>
      </c>
      <c r="C4632" s="7" t="n">
        <v>4</v>
      </c>
      <c r="D4632" s="7" t="n">
        <v>3</v>
      </c>
      <c r="E4632" s="7" t="n">
        <v>3.88000011444092</v>
      </c>
      <c r="F4632" s="7" t="n">
        <v>121.379997253418</v>
      </c>
      <c r="G4632" s="7" t="n">
        <v>10</v>
      </c>
      <c r="H4632" s="7" t="n">
        <v>0</v>
      </c>
      <c r="I4632" s="7" t="n">
        <v>0</v>
      </c>
    </row>
    <row r="4633" spans="1:9">
      <c r="A4633" t="s">
        <v>4</v>
      </c>
      <c r="B4633" s="4" t="s">
        <v>5</v>
      </c>
      <c r="C4633" s="4" t="s">
        <v>14</v>
      </c>
      <c r="D4633" s="4" t="s">
        <v>14</v>
      </c>
      <c r="E4633" s="4" t="s">
        <v>20</v>
      </c>
      <c r="F4633" s="4" t="s">
        <v>10</v>
      </c>
    </row>
    <row r="4634" spans="1:9">
      <c r="A4634" t="n">
        <v>36275</v>
      </c>
      <c r="B4634" s="32" t="n">
        <v>45</v>
      </c>
      <c r="C4634" s="7" t="n">
        <v>5</v>
      </c>
      <c r="D4634" s="7" t="n">
        <v>3</v>
      </c>
      <c r="E4634" s="7" t="n">
        <v>2</v>
      </c>
      <c r="F4634" s="7" t="n">
        <v>0</v>
      </c>
    </row>
    <row r="4635" spans="1:9">
      <c r="A4635" t="s">
        <v>4</v>
      </c>
      <c r="B4635" s="4" t="s">
        <v>5</v>
      </c>
      <c r="C4635" s="4" t="s">
        <v>14</v>
      </c>
      <c r="D4635" s="4" t="s">
        <v>14</v>
      </c>
      <c r="E4635" s="4" t="s">
        <v>20</v>
      </c>
      <c r="F4635" s="4" t="s">
        <v>10</v>
      </c>
    </row>
    <row r="4636" spans="1:9">
      <c r="A4636" t="n">
        <v>36284</v>
      </c>
      <c r="B4636" s="32" t="n">
        <v>45</v>
      </c>
      <c r="C4636" s="7" t="n">
        <v>11</v>
      </c>
      <c r="D4636" s="7" t="n">
        <v>3</v>
      </c>
      <c r="E4636" s="7" t="n">
        <v>20.7999992370605</v>
      </c>
      <c r="F4636" s="7" t="n">
        <v>0</v>
      </c>
    </row>
    <row r="4637" spans="1:9">
      <c r="A4637" t="s">
        <v>4</v>
      </c>
      <c r="B4637" s="4" t="s">
        <v>5</v>
      </c>
      <c r="C4637" s="4" t="s">
        <v>14</v>
      </c>
      <c r="D4637" s="4" t="s">
        <v>10</v>
      </c>
    </row>
    <row r="4638" spans="1:9">
      <c r="A4638" t="n">
        <v>36293</v>
      </c>
      <c r="B4638" s="28" t="n">
        <v>58</v>
      </c>
      <c r="C4638" s="7" t="n">
        <v>255</v>
      </c>
      <c r="D4638" s="7" t="n">
        <v>0</v>
      </c>
    </row>
    <row r="4639" spans="1:9">
      <c r="A4639" t="s">
        <v>4</v>
      </c>
      <c r="B4639" s="4" t="s">
        <v>5</v>
      </c>
      <c r="C4639" s="4" t="s">
        <v>10</v>
      </c>
    </row>
    <row r="4640" spans="1:9">
      <c r="A4640" t="n">
        <v>36297</v>
      </c>
      <c r="B4640" s="26" t="n">
        <v>16</v>
      </c>
      <c r="C4640" s="7" t="n">
        <v>300</v>
      </c>
    </row>
    <row r="4641" spans="1:9">
      <c r="A4641" t="s">
        <v>4</v>
      </c>
      <c r="B4641" s="4" t="s">
        <v>5</v>
      </c>
      <c r="C4641" s="4" t="s">
        <v>14</v>
      </c>
      <c r="D4641" s="4" t="s">
        <v>10</v>
      </c>
      <c r="E4641" s="4" t="s">
        <v>6</v>
      </c>
    </row>
    <row r="4642" spans="1:9">
      <c r="A4642" t="n">
        <v>36300</v>
      </c>
      <c r="B4642" s="47" t="n">
        <v>51</v>
      </c>
      <c r="C4642" s="7" t="n">
        <v>4</v>
      </c>
      <c r="D4642" s="7" t="n">
        <v>31</v>
      </c>
      <c r="E4642" s="7" t="s">
        <v>395</v>
      </c>
    </row>
    <row r="4643" spans="1:9">
      <c r="A4643" t="s">
        <v>4</v>
      </c>
      <c r="B4643" s="4" t="s">
        <v>5</v>
      </c>
      <c r="C4643" s="4" t="s">
        <v>10</v>
      </c>
    </row>
    <row r="4644" spans="1:9">
      <c r="A4644" t="n">
        <v>36314</v>
      </c>
      <c r="B4644" s="26" t="n">
        <v>16</v>
      </c>
      <c r="C4644" s="7" t="n">
        <v>0</v>
      </c>
    </row>
    <row r="4645" spans="1:9">
      <c r="A4645" t="s">
        <v>4</v>
      </c>
      <c r="B4645" s="4" t="s">
        <v>5</v>
      </c>
      <c r="C4645" s="4" t="s">
        <v>10</v>
      </c>
      <c r="D4645" s="4" t="s">
        <v>14</v>
      </c>
      <c r="E4645" s="4" t="s">
        <v>9</v>
      </c>
      <c r="F4645" s="4" t="s">
        <v>117</v>
      </c>
      <c r="G4645" s="4" t="s">
        <v>14</v>
      </c>
      <c r="H4645" s="4" t="s">
        <v>14</v>
      </c>
    </row>
    <row r="4646" spans="1:9">
      <c r="A4646" t="n">
        <v>36317</v>
      </c>
      <c r="B4646" s="51" t="n">
        <v>26</v>
      </c>
      <c r="C4646" s="7" t="n">
        <v>31</v>
      </c>
      <c r="D4646" s="7" t="n">
        <v>17</v>
      </c>
      <c r="E4646" s="7" t="n">
        <v>20345</v>
      </c>
      <c r="F4646" s="7" t="s">
        <v>396</v>
      </c>
      <c r="G4646" s="7" t="n">
        <v>2</v>
      </c>
      <c r="H4646" s="7" t="n">
        <v>0</v>
      </c>
    </row>
    <row r="4647" spans="1:9">
      <c r="A4647" t="s">
        <v>4</v>
      </c>
      <c r="B4647" s="4" t="s">
        <v>5</v>
      </c>
    </row>
    <row r="4648" spans="1:9">
      <c r="A4648" t="n">
        <v>36337</v>
      </c>
      <c r="B4648" s="52" t="n">
        <v>28</v>
      </c>
    </row>
    <row r="4649" spans="1:9">
      <c r="A4649" t="s">
        <v>4</v>
      </c>
      <c r="B4649" s="4" t="s">
        <v>5</v>
      </c>
      <c r="C4649" s="4" t="s">
        <v>14</v>
      </c>
      <c r="D4649" s="4" t="s">
        <v>10</v>
      </c>
      <c r="E4649" s="4" t="s">
        <v>10</v>
      </c>
      <c r="F4649" s="4" t="s">
        <v>14</v>
      </c>
    </row>
    <row r="4650" spans="1:9">
      <c r="A4650" t="n">
        <v>36338</v>
      </c>
      <c r="B4650" s="55" t="n">
        <v>25</v>
      </c>
      <c r="C4650" s="7" t="n">
        <v>1</v>
      </c>
      <c r="D4650" s="7" t="n">
        <v>260</v>
      </c>
      <c r="E4650" s="7" t="n">
        <v>640</v>
      </c>
      <c r="F4650" s="7" t="n">
        <v>2</v>
      </c>
    </row>
    <row r="4651" spans="1:9">
      <c r="A4651" t="s">
        <v>4</v>
      </c>
      <c r="B4651" s="4" t="s">
        <v>5</v>
      </c>
      <c r="C4651" s="4" t="s">
        <v>14</v>
      </c>
      <c r="D4651" s="4" t="s">
        <v>10</v>
      </c>
      <c r="E4651" s="4" t="s">
        <v>6</v>
      </c>
    </row>
    <row r="4652" spans="1:9">
      <c r="A4652" t="n">
        <v>36345</v>
      </c>
      <c r="B4652" s="47" t="n">
        <v>51</v>
      </c>
      <c r="C4652" s="7" t="n">
        <v>4</v>
      </c>
      <c r="D4652" s="7" t="n">
        <v>1000</v>
      </c>
      <c r="E4652" s="7" t="s">
        <v>124</v>
      </c>
    </row>
    <row r="4653" spans="1:9">
      <c r="A4653" t="s">
        <v>4</v>
      </c>
      <c r="B4653" s="4" t="s">
        <v>5</v>
      </c>
      <c r="C4653" s="4" t="s">
        <v>10</v>
      </c>
    </row>
    <row r="4654" spans="1:9">
      <c r="A4654" t="n">
        <v>36359</v>
      </c>
      <c r="B4654" s="26" t="n">
        <v>16</v>
      </c>
      <c r="C4654" s="7" t="n">
        <v>0</v>
      </c>
    </row>
    <row r="4655" spans="1:9">
      <c r="A4655" t="s">
        <v>4</v>
      </c>
      <c r="B4655" s="4" t="s">
        <v>5</v>
      </c>
      <c r="C4655" s="4" t="s">
        <v>10</v>
      </c>
      <c r="D4655" s="4" t="s">
        <v>14</v>
      </c>
      <c r="E4655" s="4" t="s">
        <v>9</v>
      </c>
      <c r="F4655" s="4" t="s">
        <v>117</v>
      </c>
      <c r="G4655" s="4" t="s">
        <v>14</v>
      </c>
      <c r="H4655" s="4" t="s">
        <v>14</v>
      </c>
    </row>
    <row r="4656" spans="1:9">
      <c r="A4656" t="n">
        <v>36362</v>
      </c>
      <c r="B4656" s="51" t="n">
        <v>26</v>
      </c>
      <c r="C4656" s="7" t="n">
        <v>1000</v>
      </c>
      <c r="D4656" s="7" t="n">
        <v>17</v>
      </c>
      <c r="E4656" s="7" t="n">
        <v>31433</v>
      </c>
      <c r="F4656" s="7" t="s">
        <v>397</v>
      </c>
      <c r="G4656" s="7" t="n">
        <v>2</v>
      </c>
      <c r="H4656" s="7" t="n">
        <v>0</v>
      </c>
    </row>
    <row r="4657" spans="1:8">
      <c r="A4657" t="s">
        <v>4</v>
      </c>
      <c r="B4657" s="4" t="s">
        <v>5</v>
      </c>
    </row>
    <row r="4658" spans="1:8">
      <c r="A4658" t="n">
        <v>36388</v>
      </c>
      <c r="B4658" s="52" t="n">
        <v>28</v>
      </c>
    </row>
    <row r="4659" spans="1:8">
      <c r="A4659" t="s">
        <v>4</v>
      </c>
      <c r="B4659" s="4" t="s">
        <v>5</v>
      </c>
      <c r="C4659" s="4" t="s">
        <v>10</v>
      </c>
      <c r="D4659" s="4" t="s">
        <v>14</v>
      </c>
    </row>
    <row r="4660" spans="1:8">
      <c r="A4660" t="n">
        <v>36389</v>
      </c>
      <c r="B4660" s="53" t="n">
        <v>89</v>
      </c>
      <c r="C4660" s="7" t="n">
        <v>65533</v>
      </c>
      <c r="D4660" s="7" t="n">
        <v>1</v>
      </c>
    </row>
    <row r="4661" spans="1:8">
      <c r="A4661" t="s">
        <v>4</v>
      </c>
      <c r="B4661" s="4" t="s">
        <v>5</v>
      </c>
      <c r="C4661" s="4" t="s">
        <v>14</v>
      </c>
      <c r="D4661" s="4" t="s">
        <v>10</v>
      </c>
      <c r="E4661" s="4" t="s">
        <v>10</v>
      </c>
      <c r="F4661" s="4" t="s">
        <v>14</v>
      </c>
    </row>
    <row r="4662" spans="1:8">
      <c r="A4662" t="n">
        <v>36393</v>
      </c>
      <c r="B4662" s="55" t="n">
        <v>25</v>
      </c>
      <c r="C4662" s="7" t="n">
        <v>1</v>
      </c>
      <c r="D4662" s="7" t="n">
        <v>65535</v>
      </c>
      <c r="E4662" s="7" t="n">
        <v>65535</v>
      </c>
      <c r="F4662" s="7" t="n">
        <v>0</v>
      </c>
    </row>
    <row r="4663" spans="1:8">
      <c r="A4663" t="s">
        <v>4</v>
      </c>
      <c r="B4663" s="4" t="s">
        <v>5</v>
      </c>
      <c r="C4663" s="4" t="s">
        <v>14</v>
      </c>
      <c r="D4663" s="4" t="s">
        <v>10</v>
      </c>
      <c r="E4663" s="4" t="s">
        <v>6</v>
      </c>
      <c r="F4663" s="4" t="s">
        <v>6</v>
      </c>
      <c r="G4663" s="4" t="s">
        <v>6</v>
      </c>
      <c r="H4663" s="4" t="s">
        <v>6</v>
      </c>
    </row>
    <row r="4664" spans="1:8">
      <c r="A4664" t="n">
        <v>36400</v>
      </c>
      <c r="B4664" s="47" t="n">
        <v>51</v>
      </c>
      <c r="C4664" s="7" t="n">
        <v>3</v>
      </c>
      <c r="D4664" s="7" t="n">
        <v>31</v>
      </c>
      <c r="E4664" s="7" t="s">
        <v>205</v>
      </c>
      <c r="F4664" s="7" t="s">
        <v>113</v>
      </c>
      <c r="G4664" s="7" t="s">
        <v>114</v>
      </c>
      <c r="H4664" s="7" t="s">
        <v>115</v>
      </c>
    </row>
    <row r="4665" spans="1:8">
      <c r="A4665" t="s">
        <v>4</v>
      </c>
      <c r="B4665" s="4" t="s">
        <v>5</v>
      </c>
      <c r="C4665" s="4" t="s">
        <v>14</v>
      </c>
      <c r="D4665" s="4" t="s">
        <v>10</v>
      </c>
      <c r="E4665" s="4" t="s">
        <v>20</v>
      </c>
    </row>
    <row r="4666" spans="1:8">
      <c r="A4666" t="n">
        <v>36413</v>
      </c>
      <c r="B4666" s="28" t="n">
        <v>58</v>
      </c>
      <c r="C4666" s="7" t="n">
        <v>101</v>
      </c>
      <c r="D4666" s="7" t="n">
        <v>300</v>
      </c>
      <c r="E4666" s="7" t="n">
        <v>1</v>
      </c>
    </row>
    <row r="4667" spans="1:8">
      <c r="A4667" t="s">
        <v>4</v>
      </c>
      <c r="B4667" s="4" t="s">
        <v>5</v>
      </c>
      <c r="C4667" s="4" t="s">
        <v>14</v>
      </c>
      <c r="D4667" s="4" t="s">
        <v>10</v>
      </c>
    </row>
    <row r="4668" spans="1:8">
      <c r="A4668" t="n">
        <v>36421</v>
      </c>
      <c r="B4668" s="28" t="n">
        <v>58</v>
      </c>
      <c r="C4668" s="7" t="n">
        <v>254</v>
      </c>
      <c r="D4668" s="7" t="n">
        <v>0</v>
      </c>
    </row>
    <row r="4669" spans="1:8">
      <c r="A4669" t="s">
        <v>4</v>
      </c>
      <c r="B4669" s="4" t="s">
        <v>5</v>
      </c>
      <c r="C4669" s="4" t="s">
        <v>14</v>
      </c>
      <c r="D4669" s="4" t="s">
        <v>14</v>
      </c>
      <c r="E4669" s="4" t="s">
        <v>20</v>
      </c>
      <c r="F4669" s="4" t="s">
        <v>20</v>
      </c>
      <c r="G4669" s="4" t="s">
        <v>20</v>
      </c>
      <c r="H4669" s="4" t="s">
        <v>10</v>
      </c>
    </row>
    <row r="4670" spans="1:8">
      <c r="A4670" t="n">
        <v>36425</v>
      </c>
      <c r="B4670" s="32" t="n">
        <v>45</v>
      </c>
      <c r="C4670" s="7" t="n">
        <v>2</v>
      </c>
      <c r="D4670" s="7" t="n">
        <v>3</v>
      </c>
      <c r="E4670" s="7" t="n">
        <v>-2.65000009536743</v>
      </c>
      <c r="F4670" s="7" t="n">
        <v>-2.34999990463257</v>
      </c>
      <c r="G4670" s="7" t="n">
        <v>-187.210006713867</v>
      </c>
      <c r="H4670" s="7" t="n">
        <v>3000</v>
      </c>
    </row>
    <row r="4671" spans="1:8">
      <c r="A4671" t="s">
        <v>4</v>
      </c>
      <c r="B4671" s="4" t="s">
        <v>5</v>
      </c>
      <c r="C4671" s="4" t="s">
        <v>14</v>
      </c>
      <c r="D4671" s="4" t="s">
        <v>14</v>
      </c>
      <c r="E4671" s="4" t="s">
        <v>20</v>
      </c>
      <c r="F4671" s="4" t="s">
        <v>20</v>
      </c>
      <c r="G4671" s="4" t="s">
        <v>20</v>
      </c>
      <c r="H4671" s="4" t="s">
        <v>10</v>
      </c>
      <c r="I4671" s="4" t="s">
        <v>14</v>
      </c>
    </row>
    <row r="4672" spans="1:8">
      <c r="A4672" t="n">
        <v>36442</v>
      </c>
      <c r="B4672" s="32" t="n">
        <v>45</v>
      </c>
      <c r="C4672" s="7" t="n">
        <v>4</v>
      </c>
      <c r="D4672" s="7" t="n">
        <v>3</v>
      </c>
      <c r="E4672" s="7" t="n">
        <v>3.88000011444092</v>
      </c>
      <c r="F4672" s="7" t="n">
        <v>111.449996948242</v>
      </c>
      <c r="G4672" s="7" t="n">
        <v>10</v>
      </c>
      <c r="H4672" s="7" t="n">
        <v>3000</v>
      </c>
      <c r="I4672" s="7" t="n">
        <v>1</v>
      </c>
    </row>
    <row r="4673" spans="1:9">
      <c r="A4673" t="s">
        <v>4</v>
      </c>
      <c r="B4673" s="4" t="s">
        <v>5</v>
      </c>
      <c r="C4673" s="4" t="s">
        <v>14</v>
      </c>
      <c r="D4673" s="4" t="s">
        <v>14</v>
      </c>
      <c r="E4673" s="4" t="s">
        <v>20</v>
      </c>
      <c r="F4673" s="4" t="s">
        <v>10</v>
      </c>
    </row>
    <row r="4674" spans="1:9">
      <c r="A4674" t="n">
        <v>36460</v>
      </c>
      <c r="B4674" s="32" t="n">
        <v>45</v>
      </c>
      <c r="C4674" s="7" t="n">
        <v>5</v>
      </c>
      <c r="D4674" s="7" t="n">
        <v>3</v>
      </c>
      <c r="E4674" s="7" t="n">
        <v>2.59999990463257</v>
      </c>
      <c r="F4674" s="7" t="n">
        <v>3000</v>
      </c>
    </row>
    <row r="4675" spans="1:9">
      <c r="A4675" t="s">
        <v>4</v>
      </c>
      <c r="B4675" s="4" t="s">
        <v>5</v>
      </c>
      <c r="C4675" s="4" t="s">
        <v>14</v>
      </c>
      <c r="D4675" s="4" t="s">
        <v>14</v>
      </c>
      <c r="E4675" s="4" t="s">
        <v>20</v>
      </c>
      <c r="F4675" s="4" t="s">
        <v>10</v>
      </c>
    </row>
    <row r="4676" spans="1:9">
      <c r="A4676" t="n">
        <v>36469</v>
      </c>
      <c r="B4676" s="32" t="n">
        <v>45</v>
      </c>
      <c r="C4676" s="7" t="n">
        <v>11</v>
      </c>
      <c r="D4676" s="7" t="n">
        <v>3</v>
      </c>
      <c r="E4676" s="7" t="n">
        <v>25.3999996185303</v>
      </c>
      <c r="F4676" s="7" t="n">
        <v>3000</v>
      </c>
    </row>
    <row r="4677" spans="1:9">
      <c r="A4677" t="s">
        <v>4</v>
      </c>
      <c r="B4677" s="4" t="s">
        <v>5</v>
      </c>
      <c r="C4677" s="4" t="s">
        <v>10</v>
      </c>
      <c r="D4677" s="4" t="s">
        <v>14</v>
      </c>
      <c r="E4677" s="4" t="s">
        <v>6</v>
      </c>
      <c r="F4677" s="4" t="s">
        <v>20</v>
      </c>
      <c r="G4677" s="4" t="s">
        <v>20</v>
      </c>
      <c r="H4677" s="4" t="s">
        <v>20</v>
      </c>
    </row>
    <row r="4678" spans="1:9">
      <c r="A4678" t="n">
        <v>36478</v>
      </c>
      <c r="B4678" s="61" t="n">
        <v>48</v>
      </c>
      <c r="C4678" s="7" t="n">
        <v>31</v>
      </c>
      <c r="D4678" s="7" t="n">
        <v>0</v>
      </c>
      <c r="E4678" s="7" t="s">
        <v>109</v>
      </c>
      <c r="F4678" s="7" t="n">
        <v>-1</v>
      </c>
      <c r="G4678" s="7" t="n">
        <v>1</v>
      </c>
      <c r="H4678" s="7" t="n">
        <v>0</v>
      </c>
    </row>
    <row r="4679" spans="1:9">
      <c r="A4679" t="s">
        <v>4</v>
      </c>
      <c r="B4679" s="4" t="s">
        <v>5</v>
      </c>
      <c r="C4679" s="4" t="s">
        <v>14</v>
      </c>
      <c r="D4679" s="4" t="s">
        <v>10</v>
      </c>
      <c r="E4679" s="4" t="s">
        <v>10</v>
      </c>
      <c r="F4679" s="4" t="s">
        <v>10</v>
      </c>
      <c r="G4679" s="4" t="s">
        <v>10</v>
      </c>
      <c r="H4679" s="4" t="s">
        <v>10</v>
      </c>
      <c r="I4679" s="4" t="s">
        <v>6</v>
      </c>
      <c r="J4679" s="4" t="s">
        <v>20</v>
      </c>
      <c r="K4679" s="4" t="s">
        <v>20</v>
      </c>
      <c r="L4679" s="4" t="s">
        <v>20</v>
      </c>
      <c r="M4679" s="4" t="s">
        <v>9</v>
      </c>
      <c r="N4679" s="4" t="s">
        <v>9</v>
      </c>
      <c r="O4679" s="4" t="s">
        <v>20</v>
      </c>
      <c r="P4679" s="4" t="s">
        <v>20</v>
      </c>
      <c r="Q4679" s="4" t="s">
        <v>20</v>
      </c>
      <c r="R4679" s="4" t="s">
        <v>20</v>
      </c>
      <c r="S4679" s="4" t="s">
        <v>14</v>
      </c>
    </row>
    <row r="4680" spans="1:9">
      <c r="A4680" t="n">
        <v>36504</v>
      </c>
      <c r="B4680" s="10" t="n">
        <v>39</v>
      </c>
      <c r="C4680" s="7" t="n">
        <v>12</v>
      </c>
      <c r="D4680" s="7" t="n">
        <v>65533</v>
      </c>
      <c r="E4680" s="7" t="n">
        <v>212</v>
      </c>
      <c r="F4680" s="7" t="n">
        <v>0</v>
      </c>
      <c r="G4680" s="7" t="n">
        <v>31</v>
      </c>
      <c r="H4680" s="7" t="n">
        <v>259</v>
      </c>
      <c r="I4680" s="7" t="s">
        <v>13</v>
      </c>
      <c r="J4680" s="7" t="n">
        <v>0</v>
      </c>
      <c r="K4680" s="7" t="n">
        <v>0</v>
      </c>
      <c r="L4680" s="7" t="n">
        <v>0</v>
      </c>
      <c r="M4680" s="7" t="n">
        <v>0</v>
      </c>
      <c r="N4680" s="7" t="n">
        <v>0</v>
      </c>
      <c r="O4680" s="7" t="n">
        <v>0</v>
      </c>
      <c r="P4680" s="7" t="n">
        <v>1</v>
      </c>
      <c r="Q4680" s="7" t="n">
        <v>1</v>
      </c>
      <c r="R4680" s="7" t="n">
        <v>1</v>
      </c>
      <c r="S4680" s="7" t="n">
        <v>255</v>
      </c>
    </row>
    <row r="4681" spans="1:9">
      <c r="A4681" t="s">
        <v>4</v>
      </c>
      <c r="B4681" s="4" t="s">
        <v>5</v>
      </c>
      <c r="C4681" s="4" t="s">
        <v>14</v>
      </c>
      <c r="D4681" s="4" t="s">
        <v>10</v>
      </c>
      <c r="E4681" s="4" t="s">
        <v>20</v>
      </c>
      <c r="F4681" s="4" t="s">
        <v>10</v>
      </c>
      <c r="G4681" s="4" t="s">
        <v>9</v>
      </c>
      <c r="H4681" s="4" t="s">
        <v>9</v>
      </c>
      <c r="I4681" s="4" t="s">
        <v>10</v>
      </c>
      <c r="J4681" s="4" t="s">
        <v>10</v>
      </c>
      <c r="K4681" s="4" t="s">
        <v>9</v>
      </c>
      <c r="L4681" s="4" t="s">
        <v>9</v>
      </c>
      <c r="M4681" s="4" t="s">
        <v>9</v>
      </c>
      <c r="N4681" s="4" t="s">
        <v>9</v>
      </c>
      <c r="O4681" s="4" t="s">
        <v>6</v>
      </c>
    </row>
    <row r="4682" spans="1:9">
      <c r="A4682" t="n">
        <v>36554</v>
      </c>
      <c r="B4682" s="14" t="n">
        <v>50</v>
      </c>
      <c r="C4682" s="7" t="n">
        <v>0</v>
      </c>
      <c r="D4682" s="7" t="n">
        <v>2108</v>
      </c>
      <c r="E4682" s="7" t="n">
        <v>0.400000005960464</v>
      </c>
      <c r="F4682" s="7" t="n">
        <v>1000</v>
      </c>
      <c r="G4682" s="7" t="n">
        <v>0</v>
      </c>
      <c r="H4682" s="7" t="n">
        <v>1082130432</v>
      </c>
      <c r="I4682" s="7" t="n">
        <v>0</v>
      </c>
      <c r="J4682" s="7" t="n">
        <v>65533</v>
      </c>
      <c r="K4682" s="7" t="n">
        <v>0</v>
      </c>
      <c r="L4682" s="7" t="n">
        <v>0</v>
      </c>
      <c r="M4682" s="7" t="n">
        <v>0</v>
      </c>
      <c r="N4682" s="7" t="n">
        <v>0</v>
      </c>
      <c r="O4682" s="7" t="s">
        <v>13</v>
      </c>
    </row>
    <row r="4683" spans="1:9">
      <c r="A4683" t="s">
        <v>4</v>
      </c>
      <c r="B4683" s="4" t="s">
        <v>5</v>
      </c>
      <c r="C4683" s="4" t="s">
        <v>10</v>
      </c>
    </row>
    <row r="4684" spans="1:9">
      <c r="A4684" t="n">
        <v>36593</v>
      </c>
      <c r="B4684" s="26" t="n">
        <v>16</v>
      </c>
      <c r="C4684" s="7" t="n">
        <v>1000</v>
      </c>
    </row>
    <row r="4685" spans="1:9">
      <c r="A4685" t="s">
        <v>4</v>
      </c>
      <c r="B4685" s="4" t="s">
        <v>5</v>
      </c>
      <c r="C4685" s="4" t="s">
        <v>14</v>
      </c>
      <c r="D4685" s="4" t="s">
        <v>10</v>
      </c>
      <c r="E4685" s="4" t="s">
        <v>20</v>
      </c>
      <c r="F4685" s="4" t="s">
        <v>10</v>
      </c>
      <c r="G4685" s="4" t="s">
        <v>9</v>
      </c>
      <c r="H4685" s="4" t="s">
        <v>9</v>
      </c>
      <c r="I4685" s="4" t="s">
        <v>10</v>
      </c>
      <c r="J4685" s="4" t="s">
        <v>10</v>
      </c>
      <c r="K4685" s="4" t="s">
        <v>9</v>
      </c>
      <c r="L4685" s="4" t="s">
        <v>9</v>
      </c>
      <c r="M4685" s="4" t="s">
        <v>9</v>
      </c>
      <c r="N4685" s="4" t="s">
        <v>9</v>
      </c>
      <c r="O4685" s="4" t="s">
        <v>6</v>
      </c>
    </row>
    <row r="4686" spans="1:9">
      <c r="A4686" t="n">
        <v>36596</v>
      </c>
      <c r="B4686" s="14" t="n">
        <v>50</v>
      </c>
      <c r="C4686" s="7" t="n">
        <v>0</v>
      </c>
      <c r="D4686" s="7" t="n">
        <v>1901</v>
      </c>
      <c r="E4686" s="7" t="n">
        <v>1</v>
      </c>
      <c r="F4686" s="7" t="n">
        <v>0</v>
      </c>
      <c r="G4686" s="7" t="n">
        <v>0</v>
      </c>
      <c r="H4686" s="7" t="n">
        <v>-1065353216</v>
      </c>
      <c r="I4686" s="7" t="n">
        <v>0</v>
      </c>
      <c r="J4686" s="7" t="n">
        <v>65533</v>
      </c>
      <c r="K4686" s="7" t="n">
        <v>0</v>
      </c>
      <c r="L4686" s="7" t="n">
        <v>0</v>
      </c>
      <c r="M4686" s="7" t="n">
        <v>0</v>
      </c>
      <c r="N4686" s="7" t="n">
        <v>0</v>
      </c>
      <c r="O4686" s="7" t="s">
        <v>13</v>
      </c>
    </row>
    <row r="4687" spans="1:9">
      <c r="A4687" t="s">
        <v>4</v>
      </c>
      <c r="B4687" s="4" t="s">
        <v>5</v>
      </c>
      <c r="C4687" s="4" t="s">
        <v>10</v>
      </c>
    </row>
    <row r="4688" spans="1:9">
      <c r="A4688" t="n">
        <v>36635</v>
      </c>
      <c r="B4688" s="26" t="n">
        <v>16</v>
      </c>
      <c r="C4688" s="7" t="n">
        <v>1000</v>
      </c>
    </row>
    <row r="4689" spans="1:19">
      <c r="A4689" t="s">
        <v>4</v>
      </c>
      <c r="B4689" s="4" t="s">
        <v>5</v>
      </c>
      <c r="C4689" s="4" t="s">
        <v>14</v>
      </c>
      <c r="D4689" s="4" t="s">
        <v>10</v>
      </c>
      <c r="E4689" s="4" t="s">
        <v>6</v>
      </c>
      <c r="F4689" s="4" t="s">
        <v>6</v>
      </c>
      <c r="G4689" s="4" t="s">
        <v>6</v>
      </c>
      <c r="H4689" s="4" t="s">
        <v>6</v>
      </c>
    </row>
    <row r="4690" spans="1:19">
      <c r="A4690" t="n">
        <v>36638</v>
      </c>
      <c r="B4690" s="47" t="n">
        <v>51</v>
      </c>
      <c r="C4690" s="7" t="n">
        <v>3</v>
      </c>
      <c r="D4690" s="7" t="n">
        <v>31</v>
      </c>
      <c r="E4690" s="7" t="s">
        <v>112</v>
      </c>
      <c r="F4690" s="7" t="s">
        <v>113</v>
      </c>
      <c r="G4690" s="7" t="s">
        <v>114</v>
      </c>
      <c r="H4690" s="7" t="s">
        <v>115</v>
      </c>
    </row>
    <row r="4691" spans="1:19">
      <c r="A4691" t="s">
        <v>4</v>
      </c>
      <c r="B4691" s="4" t="s">
        <v>5</v>
      </c>
      <c r="C4691" s="4" t="s">
        <v>10</v>
      </c>
    </row>
    <row r="4692" spans="1:19">
      <c r="A4692" t="n">
        <v>36651</v>
      </c>
      <c r="B4692" s="26" t="n">
        <v>16</v>
      </c>
      <c r="C4692" s="7" t="n">
        <v>1000</v>
      </c>
    </row>
    <row r="4693" spans="1:19">
      <c r="A4693" t="s">
        <v>4</v>
      </c>
      <c r="B4693" s="4" t="s">
        <v>5</v>
      </c>
      <c r="C4693" s="4" t="s">
        <v>14</v>
      </c>
      <c r="D4693" s="4" t="s">
        <v>14</v>
      </c>
      <c r="E4693" s="4" t="s">
        <v>20</v>
      </c>
      <c r="F4693" s="4" t="s">
        <v>20</v>
      </c>
      <c r="G4693" s="4" t="s">
        <v>20</v>
      </c>
      <c r="H4693" s="4" t="s">
        <v>10</v>
      </c>
    </row>
    <row r="4694" spans="1:19">
      <c r="A4694" t="n">
        <v>36654</v>
      </c>
      <c r="B4694" s="32" t="n">
        <v>45</v>
      </c>
      <c r="C4694" s="7" t="n">
        <v>2</v>
      </c>
      <c r="D4694" s="7" t="n">
        <v>3</v>
      </c>
      <c r="E4694" s="7" t="n">
        <v>-2.38000011444092</v>
      </c>
      <c r="F4694" s="7" t="n">
        <v>-2.35999989509583</v>
      </c>
      <c r="G4694" s="7" t="n">
        <v>-187.360000610352</v>
      </c>
      <c r="H4694" s="7" t="n">
        <v>15000</v>
      </c>
    </row>
    <row r="4695" spans="1:19">
      <c r="A4695" t="s">
        <v>4</v>
      </c>
      <c r="B4695" s="4" t="s">
        <v>5</v>
      </c>
      <c r="C4695" s="4" t="s">
        <v>14</v>
      </c>
      <c r="D4695" s="4" t="s">
        <v>14</v>
      </c>
      <c r="E4695" s="4" t="s">
        <v>20</v>
      </c>
      <c r="F4695" s="4" t="s">
        <v>20</v>
      </c>
      <c r="G4695" s="4" t="s">
        <v>20</v>
      </c>
      <c r="H4695" s="4" t="s">
        <v>10</v>
      </c>
      <c r="I4695" s="4" t="s">
        <v>14</v>
      </c>
    </row>
    <row r="4696" spans="1:19">
      <c r="A4696" t="n">
        <v>36671</v>
      </c>
      <c r="B4696" s="32" t="n">
        <v>45</v>
      </c>
      <c r="C4696" s="7" t="n">
        <v>4</v>
      </c>
      <c r="D4696" s="7" t="n">
        <v>3</v>
      </c>
      <c r="E4696" s="7" t="n">
        <v>8.82999992370605</v>
      </c>
      <c r="F4696" s="7" t="n">
        <v>105.480003356934</v>
      </c>
      <c r="G4696" s="7" t="n">
        <v>14</v>
      </c>
      <c r="H4696" s="7" t="n">
        <v>15000</v>
      </c>
      <c r="I4696" s="7" t="n">
        <v>0</v>
      </c>
    </row>
    <row r="4697" spans="1:19">
      <c r="A4697" t="s">
        <v>4</v>
      </c>
      <c r="B4697" s="4" t="s">
        <v>5</v>
      </c>
      <c r="C4697" s="4" t="s">
        <v>14</v>
      </c>
      <c r="D4697" s="4" t="s">
        <v>14</v>
      </c>
      <c r="E4697" s="4" t="s">
        <v>20</v>
      </c>
      <c r="F4697" s="4" t="s">
        <v>10</v>
      </c>
    </row>
    <row r="4698" spans="1:19">
      <c r="A4698" t="n">
        <v>36689</v>
      </c>
      <c r="B4698" s="32" t="n">
        <v>45</v>
      </c>
      <c r="C4698" s="7" t="n">
        <v>5</v>
      </c>
      <c r="D4698" s="7" t="n">
        <v>3</v>
      </c>
      <c r="E4698" s="7" t="n">
        <v>2.40000009536743</v>
      </c>
      <c r="F4698" s="7" t="n">
        <v>15000</v>
      </c>
    </row>
    <row r="4699" spans="1:19">
      <c r="A4699" t="s">
        <v>4</v>
      </c>
      <c r="B4699" s="4" t="s">
        <v>5</v>
      </c>
      <c r="C4699" s="4" t="s">
        <v>14</v>
      </c>
      <c r="D4699" s="4" t="s">
        <v>14</v>
      </c>
      <c r="E4699" s="4" t="s">
        <v>20</v>
      </c>
      <c r="F4699" s="4" t="s">
        <v>10</v>
      </c>
    </row>
    <row r="4700" spans="1:19">
      <c r="A4700" t="n">
        <v>36698</v>
      </c>
      <c r="B4700" s="32" t="n">
        <v>45</v>
      </c>
      <c r="C4700" s="7" t="n">
        <v>11</v>
      </c>
      <c r="D4700" s="7" t="n">
        <v>3</v>
      </c>
      <c r="E4700" s="7" t="n">
        <v>27.1000003814697</v>
      </c>
      <c r="F4700" s="7" t="n">
        <v>15000</v>
      </c>
    </row>
    <row r="4701" spans="1:19">
      <c r="A4701" t="s">
        <v>4</v>
      </c>
      <c r="B4701" s="4" t="s">
        <v>5</v>
      </c>
      <c r="C4701" s="4" t="s">
        <v>14</v>
      </c>
      <c r="D4701" s="41" t="s">
        <v>92</v>
      </c>
      <c r="E4701" s="4" t="s">
        <v>5</v>
      </c>
      <c r="F4701" s="4" t="s">
        <v>14</v>
      </c>
      <c r="G4701" s="4" t="s">
        <v>10</v>
      </c>
      <c r="H4701" s="41" t="s">
        <v>93</v>
      </c>
      <c r="I4701" s="4" t="s">
        <v>14</v>
      </c>
      <c r="J4701" s="4" t="s">
        <v>21</v>
      </c>
    </row>
    <row r="4702" spans="1:19">
      <c r="A4702" t="n">
        <v>36707</v>
      </c>
      <c r="B4702" s="11" t="n">
        <v>5</v>
      </c>
      <c r="C4702" s="7" t="n">
        <v>28</v>
      </c>
      <c r="D4702" s="41" t="s">
        <v>3</v>
      </c>
      <c r="E4702" s="31" t="n">
        <v>64</v>
      </c>
      <c r="F4702" s="7" t="n">
        <v>5</v>
      </c>
      <c r="G4702" s="7" t="n">
        <v>11</v>
      </c>
      <c r="H4702" s="41" t="s">
        <v>3</v>
      </c>
      <c r="I4702" s="7" t="n">
        <v>1</v>
      </c>
      <c r="J4702" s="12" t="n">
        <f t="normal" ca="1">A4718</f>
        <v>0</v>
      </c>
    </row>
    <row r="4703" spans="1:19">
      <c r="A4703" t="s">
        <v>4</v>
      </c>
      <c r="B4703" s="4" t="s">
        <v>5</v>
      </c>
      <c r="C4703" s="4" t="s">
        <v>14</v>
      </c>
      <c r="D4703" s="4" t="s">
        <v>10</v>
      </c>
      <c r="E4703" s="4" t="s">
        <v>10</v>
      </c>
      <c r="F4703" s="4" t="s">
        <v>14</v>
      </c>
    </row>
    <row r="4704" spans="1:19">
      <c r="A4704" t="n">
        <v>36718</v>
      </c>
      <c r="B4704" s="55" t="n">
        <v>25</v>
      </c>
      <c r="C4704" s="7" t="n">
        <v>1</v>
      </c>
      <c r="D4704" s="7" t="n">
        <v>60</v>
      </c>
      <c r="E4704" s="7" t="n">
        <v>640</v>
      </c>
      <c r="F4704" s="7" t="n">
        <v>1</v>
      </c>
    </row>
    <row r="4705" spans="1:10">
      <c r="A4705" t="s">
        <v>4</v>
      </c>
      <c r="B4705" s="4" t="s">
        <v>5</v>
      </c>
      <c r="C4705" s="4" t="s">
        <v>14</v>
      </c>
      <c r="D4705" s="4" t="s">
        <v>10</v>
      </c>
      <c r="E4705" s="4" t="s">
        <v>6</v>
      </c>
    </row>
    <row r="4706" spans="1:10">
      <c r="A4706" t="n">
        <v>36725</v>
      </c>
      <c r="B4706" s="47" t="n">
        <v>51</v>
      </c>
      <c r="C4706" s="7" t="n">
        <v>4</v>
      </c>
      <c r="D4706" s="7" t="n">
        <v>11</v>
      </c>
      <c r="E4706" s="7" t="s">
        <v>398</v>
      </c>
    </row>
    <row r="4707" spans="1:10">
      <c r="A4707" t="s">
        <v>4</v>
      </c>
      <c r="B4707" s="4" t="s">
        <v>5</v>
      </c>
      <c r="C4707" s="4" t="s">
        <v>10</v>
      </c>
    </row>
    <row r="4708" spans="1:10">
      <c r="A4708" t="n">
        <v>36743</v>
      </c>
      <c r="B4708" s="26" t="n">
        <v>16</v>
      </c>
      <c r="C4708" s="7" t="n">
        <v>0</v>
      </c>
    </row>
    <row r="4709" spans="1:10">
      <c r="A4709" t="s">
        <v>4</v>
      </c>
      <c r="B4709" s="4" t="s">
        <v>5</v>
      </c>
      <c r="C4709" s="4" t="s">
        <v>10</v>
      </c>
      <c r="D4709" s="4" t="s">
        <v>14</v>
      </c>
      <c r="E4709" s="4" t="s">
        <v>9</v>
      </c>
      <c r="F4709" s="4" t="s">
        <v>117</v>
      </c>
      <c r="G4709" s="4" t="s">
        <v>14</v>
      </c>
      <c r="H4709" s="4" t="s">
        <v>14</v>
      </c>
    </row>
    <row r="4710" spans="1:10">
      <c r="A4710" t="n">
        <v>36746</v>
      </c>
      <c r="B4710" s="51" t="n">
        <v>26</v>
      </c>
      <c r="C4710" s="7" t="n">
        <v>11</v>
      </c>
      <c r="D4710" s="7" t="n">
        <v>17</v>
      </c>
      <c r="E4710" s="7" t="n">
        <v>10435</v>
      </c>
      <c r="F4710" s="7" t="s">
        <v>399</v>
      </c>
      <c r="G4710" s="7" t="n">
        <v>2</v>
      </c>
      <c r="H4710" s="7" t="n">
        <v>0</v>
      </c>
    </row>
    <row r="4711" spans="1:10">
      <c r="A4711" t="s">
        <v>4</v>
      </c>
      <c r="B4711" s="4" t="s">
        <v>5</v>
      </c>
    </row>
    <row r="4712" spans="1:10">
      <c r="A4712" t="n">
        <v>36783</v>
      </c>
      <c r="B4712" s="52" t="n">
        <v>28</v>
      </c>
    </row>
    <row r="4713" spans="1:10">
      <c r="A4713" t="s">
        <v>4</v>
      </c>
      <c r="B4713" s="4" t="s">
        <v>5</v>
      </c>
      <c r="C4713" s="4" t="s">
        <v>10</v>
      </c>
      <c r="D4713" s="4" t="s">
        <v>14</v>
      </c>
    </row>
    <row r="4714" spans="1:10">
      <c r="A4714" t="n">
        <v>36784</v>
      </c>
      <c r="B4714" s="53" t="n">
        <v>89</v>
      </c>
      <c r="C4714" s="7" t="n">
        <v>65533</v>
      </c>
      <c r="D4714" s="7" t="n">
        <v>1</v>
      </c>
    </row>
    <row r="4715" spans="1:10">
      <c r="A4715" t="s">
        <v>4</v>
      </c>
      <c r="B4715" s="4" t="s">
        <v>5</v>
      </c>
      <c r="C4715" s="4" t="s">
        <v>21</v>
      </c>
    </row>
    <row r="4716" spans="1:10">
      <c r="A4716" t="n">
        <v>36788</v>
      </c>
      <c r="B4716" s="15" t="n">
        <v>3</v>
      </c>
      <c r="C4716" s="12" t="n">
        <f t="normal" ca="1">A4730</f>
        <v>0</v>
      </c>
    </row>
    <row r="4717" spans="1:10">
      <c r="A4717" t="s">
        <v>4</v>
      </c>
      <c r="B4717" s="4" t="s">
        <v>5</v>
      </c>
      <c r="C4717" s="4" t="s">
        <v>14</v>
      </c>
      <c r="D4717" s="4" t="s">
        <v>10</v>
      </c>
      <c r="E4717" s="4" t="s">
        <v>10</v>
      </c>
      <c r="F4717" s="4" t="s">
        <v>14</v>
      </c>
    </row>
    <row r="4718" spans="1:10">
      <c r="A4718" t="n">
        <v>36793</v>
      </c>
      <c r="B4718" s="55" t="n">
        <v>25</v>
      </c>
      <c r="C4718" s="7" t="n">
        <v>1</v>
      </c>
      <c r="D4718" s="7" t="n">
        <v>60</v>
      </c>
      <c r="E4718" s="7" t="n">
        <v>640</v>
      </c>
      <c r="F4718" s="7" t="n">
        <v>1</v>
      </c>
    </row>
    <row r="4719" spans="1:10">
      <c r="A4719" t="s">
        <v>4</v>
      </c>
      <c r="B4719" s="4" t="s">
        <v>5</v>
      </c>
      <c r="C4719" s="4" t="s">
        <v>14</v>
      </c>
      <c r="D4719" s="4" t="s">
        <v>10</v>
      </c>
      <c r="E4719" s="4" t="s">
        <v>6</v>
      </c>
    </row>
    <row r="4720" spans="1:10">
      <c r="A4720" t="n">
        <v>36800</v>
      </c>
      <c r="B4720" s="47" t="n">
        <v>51</v>
      </c>
      <c r="C4720" s="7" t="n">
        <v>4</v>
      </c>
      <c r="D4720" s="7" t="n">
        <v>0</v>
      </c>
      <c r="E4720" s="7" t="s">
        <v>400</v>
      </c>
    </row>
    <row r="4721" spans="1:8">
      <c r="A4721" t="s">
        <v>4</v>
      </c>
      <c r="B4721" s="4" t="s">
        <v>5</v>
      </c>
      <c r="C4721" s="4" t="s">
        <v>10</v>
      </c>
    </row>
    <row r="4722" spans="1:8">
      <c r="A4722" t="n">
        <v>36814</v>
      </c>
      <c r="B4722" s="26" t="n">
        <v>16</v>
      </c>
      <c r="C4722" s="7" t="n">
        <v>0</v>
      </c>
    </row>
    <row r="4723" spans="1:8">
      <c r="A4723" t="s">
        <v>4</v>
      </c>
      <c r="B4723" s="4" t="s">
        <v>5</v>
      </c>
      <c r="C4723" s="4" t="s">
        <v>10</v>
      </c>
      <c r="D4723" s="4" t="s">
        <v>14</v>
      </c>
      <c r="E4723" s="4" t="s">
        <v>9</v>
      </c>
      <c r="F4723" s="4" t="s">
        <v>117</v>
      </c>
      <c r="G4723" s="4" t="s">
        <v>14</v>
      </c>
      <c r="H4723" s="4" t="s">
        <v>14</v>
      </c>
    </row>
    <row r="4724" spans="1:8">
      <c r="A4724" t="n">
        <v>36817</v>
      </c>
      <c r="B4724" s="51" t="n">
        <v>26</v>
      </c>
      <c r="C4724" s="7" t="n">
        <v>0</v>
      </c>
      <c r="D4724" s="7" t="n">
        <v>17</v>
      </c>
      <c r="E4724" s="7" t="n">
        <v>53084</v>
      </c>
      <c r="F4724" s="7" t="s">
        <v>399</v>
      </c>
      <c r="G4724" s="7" t="n">
        <v>2</v>
      </c>
      <c r="H4724" s="7" t="n">
        <v>0</v>
      </c>
    </row>
    <row r="4725" spans="1:8">
      <c r="A4725" t="s">
        <v>4</v>
      </c>
      <c r="B4725" s="4" t="s">
        <v>5</v>
      </c>
    </row>
    <row r="4726" spans="1:8">
      <c r="A4726" t="n">
        <v>36854</v>
      </c>
      <c r="B4726" s="52" t="n">
        <v>28</v>
      </c>
    </row>
    <row r="4727" spans="1:8">
      <c r="A4727" t="s">
        <v>4</v>
      </c>
      <c r="B4727" s="4" t="s">
        <v>5</v>
      </c>
      <c r="C4727" s="4" t="s">
        <v>10</v>
      </c>
      <c r="D4727" s="4" t="s">
        <v>14</v>
      </c>
    </row>
    <row r="4728" spans="1:8">
      <c r="A4728" t="n">
        <v>36855</v>
      </c>
      <c r="B4728" s="53" t="n">
        <v>89</v>
      </c>
      <c r="C4728" s="7" t="n">
        <v>65533</v>
      </c>
      <c r="D4728" s="7" t="n">
        <v>1</v>
      </c>
    </row>
    <row r="4729" spans="1:8">
      <c r="A4729" t="s">
        <v>4</v>
      </c>
      <c r="B4729" s="4" t="s">
        <v>5</v>
      </c>
      <c r="C4729" s="4" t="s">
        <v>14</v>
      </c>
      <c r="D4729" s="41" t="s">
        <v>92</v>
      </c>
      <c r="E4729" s="4" t="s">
        <v>5</v>
      </c>
      <c r="F4729" s="4" t="s">
        <v>14</v>
      </c>
      <c r="G4729" s="4" t="s">
        <v>10</v>
      </c>
      <c r="H4729" s="41" t="s">
        <v>93</v>
      </c>
      <c r="I4729" s="4" t="s">
        <v>14</v>
      </c>
      <c r="J4729" s="4" t="s">
        <v>21</v>
      </c>
    </row>
    <row r="4730" spans="1:8">
      <c r="A4730" t="n">
        <v>36859</v>
      </c>
      <c r="B4730" s="11" t="n">
        <v>5</v>
      </c>
      <c r="C4730" s="7" t="n">
        <v>28</v>
      </c>
      <c r="D4730" s="41" t="s">
        <v>3</v>
      </c>
      <c r="E4730" s="31" t="n">
        <v>64</v>
      </c>
      <c r="F4730" s="7" t="n">
        <v>5</v>
      </c>
      <c r="G4730" s="7" t="n">
        <v>3</v>
      </c>
      <c r="H4730" s="41" t="s">
        <v>3</v>
      </c>
      <c r="I4730" s="7" t="n">
        <v>1</v>
      </c>
      <c r="J4730" s="12" t="n">
        <f t="normal" ca="1">A4746</f>
        <v>0</v>
      </c>
    </row>
    <row r="4731" spans="1:8">
      <c r="A4731" t="s">
        <v>4</v>
      </c>
      <c r="B4731" s="4" t="s">
        <v>5</v>
      </c>
      <c r="C4731" s="4" t="s">
        <v>14</v>
      </c>
      <c r="D4731" s="4" t="s">
        <v>10</v>
      </c>
      <c r="E4731" s="4" t="s">
        <v>10</v>
      </c>
      <c r="F4731" s="4" t="s">
        <v>14</v>
      </c>
    </row>
    <row r="4732" spans="1:8">
      <c r="A4732" t="n">
        <v>36870</v>
      </c>
      <c r="B4732" s="55" t="n">
        <v>25</v>
      </c>
      <c r="C4732" s="7" t="n">
        <v>1</v>
      </c>
      <c r="D4732" s="7" t="n">
        <v>260</v>
      </c>
      <c r="E4732" s="7" t="n">
        <v>640</v>
      </c>
      <c r="F4732" s="7" t="n">
        <v>1</v>
      </c>
    </row>
    <row r="4733" spans="1:8">
      <c r="A4733" t="s">
        <v>4</v>
      </c>
      <c r="B4733" s="4" t="s">
        <v>5</v>
      </c>
      <c r="C4733" s="4" t="s">
        <v>14</v>
      </c>
      <c r="D4733" s="4" t="s">
        <v>10</v>
      </c>
      <c r="E4733" s="4" t="s">
        <v>6</v>
      </c>
    </row>
    <row r="4734" spans="1:8">
      <c r="A4734" t="n">
        <v>36877</v>
      </c>
      <c r="B4734" s="47" t="n">
        <v>51</v>
      </c>
      <c r="C4734" s="7" t="n">
        <v>4</v>
      </c>
      <c r="D4734" s="7" t="n">
        <v>3</v>
      </c>
      <c r="E4734" s="7" t="s">
        <v>353</v>
      </c>
    </row>
    <row r="4735" spans="1:8">
      <c r="A4735" t="s">
        <v>4</v>
      </c>
      <c r="B4735" s="4" t="s">
        <v>5</v>
      </c>
      <c r="C4735" s="4" t="s">
        <v>10</v>
      </c>
    </row>
    <row r="4736" spans="1:8">
      <c r="A4736" t="n">
        <v>36890</v>
      </c>
      <c r="B4736" s="26" t="n">
        <v>16</v>
      </c>
      <c r="C4736" s="7" t="n">
        <v>0</v>
      </c>
    </row>
    <row r="4737" spans="1:10">
      <c r="A4737" t="s">
        <v>4</v>
      </c>
      <c r="B4737" s="4" t="s">
        <v>5</v>
      </c>
      <c r="C4737" s="4" t="s">
        <v>10</v>
      </c>
      <c r="D4737" s="4" t="s">
        <v>14</v>
      </c>
      <c r="E4737" s="4" t="s">
        <v>9</v>
      </c>
      <c r="F4737" s="4" t="s">
        <v>117</v>
      </c>
      <c r="G4737" s="4" t="s">
        <v>14</v>
      </c>
      <c r="H4737" s="4" t="s">
        <v>14</v>
      </c>
    </row>
    <row r="4738" spans="1:10">
      <c r="A4738" t="n">
        <v>36893</v>
      </c>
      <c r="B4738" s="51" t="n">
        <v>26</v>
      </c>
      <c r="C4738" s="7" t="n">
        <v>3</v>
      </c>
      <c r="D4738" s="7" t="n">
        <v>17</v>
      </c>
      <c r="E4738" s="7" t="n">
        <v>2439</v>
      </c>
      <c r="F4738" s="7" t="s">
        <v>401</v>
      </c>
      <c r="G4738" s="7" t="n">
        <v>2</v>
      </c>
      <c r="H4738" s="7" t="n">
        <v>0</v>
      </c>
    </row>
    <row r="4739" spans="1:10">
      <c r="A4739" t="s">
        <v>4</v>
      </c>
      <c r="B4739" s="4" t="s">
        <v>5</v>
      </c>
    </row>
    <row r="4740" spans="1:10">
      <c r="A4740" t="n">
        <v>36989</v>
      </c>
      <c r="B4740" s="52" t="n">
        <v>28</v>
      </c>
    </row>
    <row r="4741" spans="1:10">
      <c r="A4741" t="s">
        <v>4</v>
      </c>
      <c r="B4741" s="4" t="s">
        <v>5</v>
      </c>
      <c r="C4741" s="4" t="s">
        <v>10</v>
      </c>
      <c r="D4741" s="4" t="s">
        <v>14</v>
      </c>
    </row>
    <row r="4742" spans="1:10">
      <c r="A4742" t="n">
        <v>36990</v>
      </c>
      <c r="B4742" s="53" t="n">
        <v>89</v>
      </c>
      <c r="C4742" s="7" t="n">
        <v>65533</v>
      </c>
      <c r="D4742" s="7" t="n">
        <v>1</v>
      </c>
    </row>
    <row r="4743" spans="1:10">
      <c r="A4743" t="s">
        <v>4</v>
      </c>
      <c r="B4743" s="4" t="s">
        <v>5</v>
      </c>
      <c r="C4743" s="4" t="s">
        <v>21</v>
      </c>
    </row>
    <row r="4744" spans="1:10">
      <c r="A4744" t="n">
        <v>36994</v>
      </c>
      <c r="B4744" s="15" t="n">
        <v>3</v>
      </c>
      <c r="C4744" s="12" t="n">
        <f t="normal" ca="1">A4758</f>
        <v>0</v>
      </c>
    </row>
    <row r="4745" spans="1:10">
      <c r="A4745" t="s">
        <v>4</v>
      </c>
      <c r="B4745" s="4" t="s">
        <v>5</v>
      </c>
      <c r="C4745" s="4" t="s">
        <v>14</v>
      </c>
      <c r="D4745" s="4" t="s">
        <v>10</v>
      </c>
      <c r="E4745" s="4" t="s">
        <v>10</v>
      </c>
      <c r="F4745" s="4" t="s">
        <v>14</v>
      </c>
    </row>
    <row r="4746" spans="1:10">
      <c r="A4746" t="n">
        <v>36999</v>
      </c>
      <c r="B4746" s="55" t="n">
        <v>25</v>
      </c>
      <c r="C4746" s="7" t="n">
        <v>1</v>
      </c>
      <c r="D4746" s="7" t="n">
        <v>60</v>
      </c>
      <c r="E4746" s="7" t="n">
        <v>640</v>
      </c>
      <c r="F4746" s="7" t="n">
        <v>1</v>
      </c>
    </row>
    <row r="4747" spans="1:10">
      <c r="A4747" t="s">
        <v>4</v>
      </c>
      <c r="B4747" s="4" t="s">
        <v>5</v>
      </c>
      <c r="C4747" s="4" t="s">
        <v>14</v>
      </c>
      <c r="D4747" s="4" t="s">
        <v>10</v>
      </c>
      <c r="E4747" s="4" t="s">
        <v>6</v>
      </c>
    </row>
    <row r="4748" spans="1:10">
      <c r="A4748" t="n">
        <v>37006</v>
      </c>
      <c r="B4748" s="47" t="n">
        <v>51</v>
      </c>
      <c r="C4748" s="7" t="n">
        <v>4</v>
      </c>
      <c r="D4748" s="7" t="n">
        <v>0</v>
      </c>
      <c r="E4748" s="7" t="s">
        <v>320</v>
      </c>
    </row>
    <row r="4749" spans="1:10">
      <c r="A4749" t="s">
        <v>4</v>
      </c>
      <c r="B4749" s="4" t="s">
        <v>5</v>
      </c>
      <c r="C4749" s="4" t="s">
        <v>10</v>
      </c>
    </row>
    <row r="4750" spans="1:10">
      <c r="A4750" t="n">
        <v>37019</v>
      </c>
      <c r="B4750" s="26" t="n">
        <v>16</v>
      </c>
      <c r="C4750" s="7" t="n">
        <v>0</v>
      </c>
    </row>
    <row r="4751" spans="1:10">
      <c r="A4751" t="s">
        <v>4</v>
      </c>
      <c r="B4751" s="4" t="s">
        <v>5</v>
      </c>
      <c r="C4751" s="4" t="s">
        <v>10</v>
      </c>
      <c r="D4751" s="4" t="s">
        <v>14</v>
      </c>
      <c r="E4751" s="4" t="s">
        <v>9</v>
      </c>
      <c r="F4751" s="4" t="s">
        <v>117</v>
      </c>
      <c r="G4751" s="4" t="s">
        <v>14</v>
      </c>
      <c r="H4751" s="4" t="s">
        <v>14</v>
      </c>
    </row>
    <row r="4752" spans="1:10">
      <c r="A4752" t="n">
        <v>37022</v>
      </c>
      <c r="B4752" s="51" t="n">
        <v>26</v>
      </c>
      <c r="C4752" s="7" t="n">
        <v>0</v>
      </c>
      <c r="D4752" s="7" t="n">
        <v>17</v>
      </c>
      <c r="E4752" s="7" t="n">
        <v>53085</v>
      </c>
      <c r="F4752" s="7" t="s">
        <v>402</v>
      </c>
      <c r="G4752" s="7" t="n">
        <v>2</v>
      </c>
      <c r="H4752" s="7" t="n">
        <v>0</v>
      </c>
    </row>
    <row r="4753" spans="1:8">
      <c r="A4753" t="s">
        <v>4</v>
      </c>
      <c r="B4753" s="4" t="s">
        <v>5</v>
      </c>
    </row>
    <row r="4754" spans="1:8">
      <c r="A4754" t="n">
        <v>37177</v>
      </c>
      <c r="B4754" s="52" t="n">
        <v>28</v>
      </c>
    </row>
    <row r="4755" spans="1:8">
      <c r="A4755" t="s">
        <v>4</v>
      </c>
      <c r="B4755" s="4" t="s">
        <v>5</v>
      </c>
      <c r="C4755" s="4" t="s">
        <v>10</v>
      </c>
      <c r="D4755" s="4" t="s">
        <v>14</v>
      </c>
    </row>
    <row r="4756" spans="1:8">
      <c r="A4756" t="n">
        <v>37178</v>
      </c>
      <c r="B4756" s="53" t="n">
        <v>89</v>
      </c>
      <c r="C4756" s="7" t="n">
        <v>65533</v>
      </c>
      <c r="D4756" s="7" t="n">
        <v>1</v>
      </c>
    </row>
    <row r="4757" spans="1:8">
      <c r="A4757" t="s">
        <v>4</v>
      </c>
      <c r="B4757" s="4" t="s">
        <v>5</v>
      </c>
      <c r="C4757" s="4" t="s">
        <v>14</v>
      </c>
      <c r="D4757" s="4" t="s">
        <v>10</v>
      </c>
      <c r="E4757" s="4" t="s">
        <v>10</v>
      </c>
      <c r="F4757" s="4" t="s">
        <v>14</v>
      </c>
    </row>
    <row r="4758" spans="1:8">
      <c r="A4758" t="n">
        <v>37182</v>
      </c>
      <c r="B4758" s="55" t="n">
        <v>25</v>
      </c>
      <c r="C4758" s="7" t="n">
        <v>1</v>
      </c>
      <c r="D4758" s="7" t="n">
        <v>65535</v>
      </c>
      <c r="E4758" s="7" t="n">
        <v>65535</v>
      </c>
      <c r="F4758" s="7" t="n">
        <v>0</v>
      </c>
    </row>
    <row r="4759" spans="1:8">
      <c r="A4759" t="s">
        <v>4</v>
      </c>
      <c r="B4759" s="4" t="s">
        <v>5</v>
      </c>
      <c r="C4759" s="4" t="s">
        <v>14</v>
      </c>
      <c r="D4759" s="4" t="s">
        <v>14</v>
      </c>
      <c r="E4759" s="4" t="s">
        <v>20</v>
      </c>
      <c r="F4759" s="4" t="s">
        <v>10</v>
      </c>
    </row>
    <row r="4760" spans="1:8">
      <c r="A4760" t="n">
        <v>37189</v>
      </c>
      <c r="B4760" s="32" t="n">
        <v>45</v>
      </c>
      <c r="C4760" s="7" t="n">
        <v>5</v>
      </c>
      <c r="D4760" s="7" t="n">
        <v>3</v>
      </c>
      <c r="E4760" s="7" t="n">
        <v>2.20000004768372</v>
      </c>
      <c r="F4760" s="7" t="n">
        <v>10000</v>
      </c>
    </row>
    <row r="4761" spans="1:8">
      <c r="A4761" t="s">
        <v>4</v>
      </c>
      <c r="B4761" s="4" t="s">
        <v>5</v>
      </c>
      <c r="C4761" s="4" t="s">
        <v>10</v>
      </c>
    </row>
    <row r="4762" spans="1:8">
      <c r="A4762" t="n">
        <v>37198</v>
      </c>
      <c r="B4762" s="26" t="n">
        <v>16</v>
      </c>
      <c r="C4762" s="7" t="n">
        <v>300</v>
      </c>
    </row>
    <row r="4763" spans="1:8">
      <c r="A4763" t="s">
        <v>4</v>
      </c>
      <c r="B4763" s="4" t="s">
        <v>5</v>
      </c>
      <c r="C4763" s="4" t="s">
        <v>14</v>
      </c>
      <c r="D4763" s="4" t="s">
        <v>10</v>
      </c>
      <c r="E4763" s="4" t="s">
        <v>6</v>
      </c>
    </row>
    <row r="4764" spans="1:8">
      <c r="A4764" t="n">
        <v>37201</v>
      </c>
      <c r="B4764" s="47" t="n">
        <v>51</v>
      </c>
      <c r="C4764" s="7" t="n">
        <v>4</v>
      </c>
      <c r="D4764" s="7" t="n">
        <v>31</v>
      </c>
      <c r="E4764" s="7" t="s">
        <v>395</v>
      </c>
    </row>
    <row r="4765" spans="1:8">
      <c r="A4765" t="s">
        <v>4</v>
      </c>
      <c r="B4765" s="4" t="s">
        <v>5</v>
      </c>
      <c r="C4765" s="4" t="s">
        <v>10</v>
      </c>
    </row>
    <row r="4766" spans="1:8">
      <c r="A4766" t="n">
        <v>37215</v>
      </c>
      <c r="B4766" s="26" t="n">
        <v>16</v>
      </c>
      <c r="C4766" s="7" t="n">
        <v>0</v>
      </c>
    </row>
    <row r="4767" spans="1:8">
      <c r="A4767" t="s">
        <v>4</v>
      </c>
      <c r="B4767" s="4" t="s">
        <v>5</v>
      </c>
      <c r="C4767" s="4" t="s">
        <v>10</v>
      </c>
      <c r="D4767" s="4" t="s">
        <v>14</v>
      </c>
      <c r="E4767" s="4" t="s">
        <v>9</v>
      </c>
      <c r="F4767" s="4" t="s">
        <v>117</v>
      </c>
      <c r="G4767" s="4" t="s">
        <v>14</v>
      </c>
      <c r="H4767" s="4" t="s">
        <v>14</v>
      </c>
      <c r="I4767" s="4" t="s">
        <v>14</v>
      </c>
      <c r="J4767" s="4" t="s">
        <v>9</v>
      </c>
      <c r="K4767" s="4" t="s">
        <v>117</v>
      </c>
      <c r="L4767" s="4" t="s">
        <v>14</v>
      </c>
      <c r="M4767" s="4" t="s">
        <v>14</v>
      </c>
    </row>
    <row r="4768" spans="1:8">
      <c r="A4768" t="n">
        <v>37218</v>
      </c>
      <c r="B4768" s="51" t="n">
        <v>26</v>
      </c>
      <c r="C4768" s="7" t="n">
        <v>31</v>
      </c>
      <c r="D4768" s="7" t="n">
        <v>17</v>
      </c>
      <c r="E4768" s="7" t="n">
        <v>20346</v>
      </c>
      <c r="F4768" s="7" t="s">
        <v>403</v>
      </c>
      <c r="G4768" s="7" t="n">
        <v>2</v>
      </c>
      <c r="H4768" s="7" t="n">
        <v>3</v>
      </c>
      <c r="I4768" s="7" t="n">
        <v>17</v>
      </c>
      <c r="J4768" s="7" t="n">
        <v>20347</v>
      </c>
      <c r="K4768" s="7" t="s">
        <v>404</v>
      </c>
      <c r="L4768" s="7" t="n">
        <v>2</v>
      </c>
      <c r="M4768" s="7" t="n">
        <v>0</v>
      </c>
    </row>
    <row r="4769" spans="1:13">
      <c r="A4769" t="s">
        <v>4</v>
      </c>
      <c r="B4769" s="4" t="s">
        <v>5</v>
      </c>
    </row>
    <row r="4770" spans="1:13">
      <c r="A4770" t="n">
        <v>37408</v>
      </c>
      <c r="B4770" s="52" t="n">
        <v>28</v>
      </c>
    </row>
    <row r="4771" spans="1:13">
      <c r="A4771" t="s">
        <v>4</v>
      </c>
      <c r="B4771" s="4" t="s">
        <v>5</v>
      </c>
      <c r="C4771" s="4" t="s">
        <v>14</v>
      </c>
      <c r="D4771" s="4" t="s">
        <v>14</v>
      </c>
      <c r="E4771" s="4" t="s">
        <v>20</v>
      </c>
      <c r="F4771" s="4" t="s">
        <v>20</v>
      </c>
      <c r="G4771" s="4" t="s">
        <v>20</v>
      </c>
      <c r="H4771" s="4" t="s">
        <v>10</v>
      </c>
    </row>
    <row r="4772" spans="1:13">
      <c r="A4772" t="n">
        <v>37409</v>
      </c>
      <c r="B4772" s="32" t="n">
        <v>45</v>
      </c>
      <c r="C4772" s="7" t="n">
        <v>2</v>
      </c>
      <c r="D4772" s="7" t="n">
        <v>3</v>
      </c>
      <c r="E4772" s="7" t="n">
        <v>-2.83999991416931</v>
      </c>
      <c r="F4772" s="7" t="n">
        <v>-2.45000004768372</v>
      </c>
      <c r="G4772" s="7" t="n">
        <v>-187.059997558594</v>
      </c>
      <c r="H4772" s="7" t="n">
        <v>6000</v>
      </c>
    </row>
    <row r="4773" spans="1:13">
      <c r="A4773" t="s">
        <v>4</v>
      </c>
      <c r="B4773" s="4" t="s">
        <v>5</v>
      </c>
      <c r="C4773" s="4" t="s">
        <v>14</v>
      </c>
      <c r="D4773" s="4" t="s">
        <v>14</v>
      </c>
      <c r="E4773" s="4" t="s">
        <v>20</v>
      </c>
      <c r="F4773" s="4" t="s">
        <v>20</v>
      </c>
      <c r="G4773" s="4" t="s">
        <v>20</v>
      </c>
      <c r="H4773" s="4" t="s">
        <v>10</v>
      </c>
      <c r="I4773" s="4" t="s">
        <v>14</v>
      </c>
    </row>
    <row r="4774" spans="1:13">
      <c r="A4774" t="n">
        <v>37426</v>
      </c>
      <c r="B4774" s="32" t="n">
        <v>45</v>
      </c>
      <c r="C4774" s="7" t="n">
        <v>4</v>
      </c>
      <c r="D4774" s="7" t="n">
        <v>3</v>
      </c>
      <c r="E4774" s="7" t="n">
        <v>358.929992675781</v>
      </c>
      <c r="F4774" s="7" t="n">
        <v>113.959999084473</v>
      </c>
      <c r="G4774" s="7" t="n">
        <v>14</v>
      </c>
      <c r="H4774" s="7" t="n">
        <v>6000</v>
      </c>
      <c r="I4774" s="7" t="n">
        <v>1</v>
      </c>
    </row>
    <row r="4775" spans="1:13">
      <c r="A4775" t="s">
        <v>4</v>
      </c>
      <c r="B4775" s="4" t="s">
        <v>5</v>
      </c>
      <c r="C4775" s="4" t="s">
        <v>14</v>
      </c>
      <c r="D4775" s="4" t="s">
        <v>14</v>
      </c>
      <c r="E4775" s="4" t="s">
        <v>20</v>
      </c>
      <c r="F4775" s="4" t="s">
        <v>10</v>
      </c>
    </row>
    <row r="4776" spans="1:13">
      <c r="A4776" t="n">
        <v>37444</v>
      </c>
      <c r="B4776" s="32" t="n">
        <v>45</v>
      </c>
      <c r="C4776" s="7" t="n">
        <v>5</v>
      </c>
      <c r="D4776" s="7" t="n">
        <v>3</v>
      </c>
      <c r="E4776" s="7" t="n">
        <v>1.60000002384186</v>
      </c>
      <c r="F4776" s="7" t="n">
        <v>6000</v>
      </c>
    </row>
    <row r="4777" spans="1:13">
      <c r="A4777" t="s">
        <v>4</v>
      </c>
      <c r="B4777" s="4" t="s">
        <v>5</v>
      </c>
      <c r="C4777" s="4" t="s">
        <v>14</v>
      </c>
      <c r="D4777" s="4" t="s">
        <v>14</v>
      </c>
      <c r="E4777" s="4" t="s">
        <v>20</v>
      </c>
      <c r="F4777" s="4" t="s">
        <v>10</v>
      </c>
    </row>
    <row r="4778" spans="1:13">
      <c r="A4778" t="n">
        <v>37453</v>
      </c>
      <c r="B4778" s="32" t="n">
        <v>45</v>
      </c>
      <c r="C4778" s="7" t="n">
        <v>11</v>
      </c>
      <c r="D4778" s="7" t="n">
        <v>3</v>
      </c>
      <c r="E4778" s="7" t="n">
        <v>27.1000003814697</v>
      </c>
      <c r="F4778" s="7" t="n">
        <v>6000</v>
      </c>
    </row>
    <row r="4779" spans="1:13">
      <c r="A4779" t="s">
        <v>4</v>
      </c>
      <c r="B4779" s="4" t="s">
        <v>5</v>
      </c>
      <c r="C4779" s="4" t="s">
        <v>14</v>
      </c>
      <c r="D4779" s="4" t="s">
        <v>10</v>
      </c>
      <c r="E4779" s="4" t="s">
        <v>6</v>
      </c>
      <c r="F4779" s="4" t="s">
        <v>6</v>
      </c>
      <c r="G4779" s="4" t="s">
        <v>6</v>
      </c>
      <c r="H4779" s="4" t="s">
        <v>6</v>
      </c>
    </row>
    <row r="4780" spans="1:13">
      <c r="A4780" t="n">
        <v>37462</v>
      </c>
      <c r="B4780" s="47" t="n">
        <v>51</v>
      </c>
      <c r="C4780" s="7" t="n">
        <v>3</v>
      </c>
      <c r="D4780" s="7" t="n">
        <v>31</v>
      </c>
      <c r="E4780" s="7" t="s">
        <v>342</v>
      </c>
      <c r="F4780" s="7" t="s">
        <v>113</v>
      </c>
      <c r="G4780" s="7" t="s">
        <v>114</v>
      </c>
      <c r="H4780" s="7" t="s">
        <v>115</v>
      </c>
    </row>
    <row r="4781" spans="1:13">
      <c r="A4781" t="s">
        <v>4</v>
      </c>
      <c r="B4781" s="4" t="s">
        <v>5</v>
      </c>
      <c r="C4781" s="4" t="s">
        <v>14</v>
      </c>
      <c r="D4781" s="4" t="s">
        <v>10</v>
      </c>
      <c r="E4781" s="4" t="s">
        <v>10</v>
      </c>
      <c r="F4781" s="4" t="s">
        <v>10</v>
      </c>
      <c r="G4781" s="4" t="s">
        <v>10</v>
      </c>
      <c r="H4781" s="4" t="s">
        <v>10</v>
      </c>
      <c r="I4781" s="4" t="s">
        <v>6</v>
      </c>
      <c r="J4781" s="4" t="s">
        <v>20</v>
      </c>
      <c r="K4781" s="4" t="s">
        <v>20</v>
      </c>
      <c r="L4781" s="4" t="s">
        <v>20</v>
      </c>
      <c r="M4781" s="4" t="s">
        <v>9</v>
      </c>
      <c r="N4781" s="4" t="s">
        <v>9</v>
      </c>
      <c r="O4781" s="4" t="s">
        <v>20</v>
      </c>
      <c r="P4781" s="4" t="s">
        <v>20</v>
      </c>
      <c r="Q4781" s="4" t="s">
        <v>20</v>
      </c>
      <c r="R4781" s="4" t="s">
        <v>20</v>
      </c>
      <c r="S4781" s="4" t="s">
        <v>14</v>
      </c>
    </row>
    <row r="4782" spans="1:13">
      <c r="A4782" t="n">
        <v>37475</v>
      </c>
      <c r="B4782" s="10" t="n">
        <v>39</v>
      </c>
      <c r="C4782" s="7" t="n">
        <v>12</v>
      </c>
      <c r="D4782" s="7" t="n">
        <v>65533</v>
      </c>
      <c r="E4782" s="7" t="n">
        <v>215</v>
      </c>
      <c r="F4782" s="7" t="n">
        <v>0</v>
      </c>
      <c r="G4782" s="7" t="n">
        <v>31</v>
      </c>
      <c r="H4782" s="7" t="n">
        <v>3</v>
      </c>
      <c r="I4782" s="7" t="s">
        <v>405</v>
      </c>
      <c r="J4782" s="7" t="n">
        <v>0</v>
      </c>
      <c r="K4782" s="7" t="n">
        <v>0</v>
      </c>
      <c r="L4782" s="7" t="n">
        <v>0.400000005960464</v>
      </c>
      <c r="M4782" s="7" t="n">
        <v>0</v>
      </c>
      <c r="N4782" s="7" t="n">
        <v>0</v>
      </c>
      <c r="O4782" s="7" t="n">
        <v>-15</v>
      </c>
      <c r="P4782" s="7" t="n">
        <v>0.5</v>
      </c>
      <c r="Q4782" s="7" t="n">
        <v>0.349999994039536</v>
      </c>
      <c r="R4782" s="7" t="n">
        <v>0.600000023841858</v>
      </c>
      <c r="S4782" s="7" t="n">
        <v>255</v>
      </c>
    </row>
    <row r="4783" spans="1:13">
      <c r="A4783" t="s">
        <v>4</v>
      </c>
      <c r="B4783" s="4" t="s">
        <v>5</v>
      </c>
      <c r="C4783" s="4" t="s">
        <v>10</v>
      </c>
      <c r="D4783" s="4" t="s">
        <v>14</v>
      </c>
      <c r="E4783" s="4" t="s">
        <v>6</v>
      </c>
      <c r="F4783" s="4" t="s">
        <v>20</v>
      </c>
      <c r="G4783" s="4" t="s">
        <v>20</v>
      </c>
      <c r="H4783" s="4" t="s">
        <v>20</v>
      </c>
    </row>
    <row r="4784" spans="1:13">
      <c r="A4784" t="n">
        <v>37550</v>
      </c>
      <c r="B4784" s="61" t="n">
        <v>48</v>
      </c>
      <c r="C4784" s="7" t="n">
        <v>31</v>
      </c>
      <c r="D4784" s="7" t="n">
        <v>0</v>
      </c>
      <c r="E4784" s="7" t="s">
        <v>297</v>
      </c>
      <c r="F4784" s="7" t="n">
        <v>-1</v>
      </c>
      <c r="G4784" s="7" t="n">
        <v>1</v>
      </c>
      <c r="H4784" s="7" t="n">
        <v>0</v>
      </c>
    </row>
    <row r="4785" spans="1:19">
      <c r="A4785" t="s">
        <v>4</v>
      </c>
      <c r="B4785" s="4" t="s">
        <v>5</v>
      </c>
      <c r="C4785" s="4" t="s">
        <v>14</v>
      </c>
      <c r="D4785" s="4" t="s">
        <v>10</v>
      </c>
      <c r="E4785" s="4" t="s">
        <v>20</v>
      </c>
      <c r="F4785" s="4" t="s">
        <v>10</v>
      </c>
      <c r="G4785" s="4" t="s">
        <v>9</v>
      </c>
      <c r="H4785" s="4" t="s">
        <v>9</v>
      </c>
      <c r="I4785" s="4" t="s">
        <v>10</v>
      </c>
      <c r="J4785" s="4" t="s">
        <v>10</v>
      </c>
      <c r="K4785" s="4" t="s">
        <v>9</v>
      </c>
      <c r="L4785" s="4" t="s">
        <v>9</v>
      </c>
      <c r="M4785" s="4" t="s">
        <v>9</v>
      </c>
      <c r="N4785" s="4" t="s">
        <v>9</v>
      </c>
      <c r="O4785" s="4" t="s">
        <v>6</v>
      </c>
    </row>
    <row r="4786" spans="1:19">
      <c r="A4786" t="n">
        <v>37576</v>
      </c>
      <c r="B4786" s="14" t="n">
        <v>50</v>
      </c>
      <c r="C4786" s="7" t="n">
        <v>0</v>
      </c>
      <c r="D4786" s="7" t="n">
        <v>4523</v>
      </c>
      <c r="E4786" s="7" t="n">
        <v>0.400000005960464</v>
      </c>
      <c r="F4786" s="7" t="n">
        <v>300</v>
      </c>
      <c r="G4786" s="7" t="n">
        <v>0</v>
      </c>
      <c r="H4786" s="7" t="n">
        <v>1086324736</v>
      </c>
      <c r="I4786" s="7" t="n">
        <v>0</v>
      </c>
      <c r="J4786" s="7" t="n">
        <v>65533</v>
      </c>
      <c r="K4786" s="7" t="n">
        <v>0</v>
      </c>
      <c r="L4786" s="7" t="n">
        <v>0</v>
      </c>
      <c r="M4786" s="7" t="n">
        <v>0</v>
      </c>
      <c r="N4786" s="7" t="n">
        <v>0</v>
      </c>
      <c r="O4786" s="7" t="s">
        <v>13</v>
      </c>
    </row>
    <row r="4787" spans="1:19">
      <c r="A4787" t="s">
        <v>4</v>
      </c>
      <c r="B4787" s="4" t="s">
        <v>5</v>
      </c>
      <c r="C4787" s="4" t="s">
        <v>10</v>
      </c>
    </row>
    <row r="4788" spans="1:19">
      <c r="A4788" t="n">
        <v>37615</v>
      </c>
      <c r="B4788" s="26" t="n">
        <v>16</v>
      </c>
      <c r="C4788" s="7" t="n">
        <v>2000</v>
      </c>
    </row>
    <row r="4789" spans="1:19">
      <c r="A4789" t="s">
        <v>4</v>
      </c>
      <c r="B4789" s="4" t="s">
        <v>5</v>
      </c>
      <c r="C4789" s="4" t="s">
        <v>14</v>
      </c>
      <c r="D4789" s="4" t="s">
        <v>10</v>
      </c>
      <c r="E4789" s="4" t="s">
        <v>20</v>
      </c>
      <c r="F4789" s="4" t="s">
        <v>10</v>
      </c>
      <c r="G4789" s="4" t="s">
        <v>9</v>
      </c>
      <c r="H4789" s="4" t="s">
        <v>9</v>
      </c>
      <c r="I4789" s="4" t="s">
        <v>10</v>
      </c>
      <c r="J4789" s="4" t="s">
        <v>10</v>
      </c>
      <c r="K4789" s="4" t="s">
        <v>9</v>
      </c>
      <c r="L4789" s="4" t="s">
        <v>9</v>
      </c>
      <c r="M4789" s="4" t="s">
        <v>9</v>
      </c>
      <c r="N4789" s="4" t="s">
        <v>9</v>
      </c>
      <c r="O4789" s="4" t="s">
        <v>6</v>
      </c>
    </row>
    <row r="4790" spans="1:19">
      <c r="A4790" t="n">
        <v>37618</v>
      </c>
      <c r="B4790" s="14" t="n">
        <v>50</v>
      </c>
      <c r="C4790" s="7" t="n">
        <v>0</v>
      </c>
      <c r="D4790" s="7" t="n">
        <v>4420</v>
      </c>
      <c r="E4790" s="7" t="n">
        <v>0.800000011920929</v>
      </c>
      <c r="F4790" s="7" t="n">
        <v>0</v>
      </c>
      <c r="G4790" s="7" t="n">
        <v>0</v>
      </c>
      <c r="H4790" s="7" t="n">
        <v>1077936128</v>
      </c>
      <c r="I4790" s="7" t="n">
        <v>0</v>
      </c>
      <c r="J4790" s="7" t="n">
        <v>65533</v>
      </c>
      <c r="K4790" s="7" t="n">
        <v>0</v>
      </c>
      <c r="L4790" s="7" t="n">
        <v>0</v>
      </c>
      <c r="M4790" s="7" t="n">
        <v>0</v>
      </c>
      <c r="N4790" s="7" t="n">
        <v>0</v>
      </c>
      <c r="O4790" s="7" t="s">
        <v>13</v>
      </c>
    </row>
    <row r="4791" spans="1:19">
      <c r="A4791" t="s">
        <v>4</v>
      </c>
      <c r="B4791" s="4" t="s">
        <v>5</v>
      </c>
      <c r="C4791" s="4" t="s">
        <v>10</v>
      </c>
    </row>
    <row r="4792" spans="1:19">
      <c r="A4792" t="n">
        <v>37657</v>
      </c>
      <c r="B4792" s="26" t="n">
        <v>16</v>
      </c>
      <c r="C4792" s="7" t="n">
        <v>1000</v>
      </c>
    </row>
    <row r="4793" spans="1:19">
      <c r="A4793" t="s">
        <v>4</v>
      </c>
      <c r="B4793" s="4" t="s">
        <v>5</v>
      </c>
      <c r="C4793" s="4" t="s">
        <v>14</v>
      </c>
      <c r="D4793" s="4" t="s">
        <v>10</v>
      </c>
      <c r="E4793" s="4" t="s">
        <v>6</v>
      </c>
    </row>
    <row r="4794" spans="1:19">
      <c r="A4794" t="n">
        <v>37660</v>
      </c>
      <c r="B4794" s="47" t="n">
        <v>51</v>
      </c>
      <c r="C4794" s="7" t="n">
        <v>4</v>
      </c>
      <c r="D4794" s="7" t="n">
        <v>31</v>
      </c>
      <c r="E4794" s="7" t="s">
        <v>206</v>
      </c>
    </row>
    <row r="4795" spans="1:19">
      <c r="A4795" t="s">
        <v>4</v>
      </c>
      <c r="B4795" s="4" t="s">
        <v>5</v>
      </c>
      <c r="C4795" s="4" t="s">
        <v>10</v>
      </c>
    </row>
    <row r="4796" spans="1:19">
      <c r="A4796" t="n">
        <v>37674</v>
      </c>
      <c r="B4796" s="26" t="n">
        <v>16</v>
      </c>
      <c r="C4796" s="7" t="n">
        <v>0</v>
      </c>
    </row>
    <row r="4797" spans="1:19">
      <c r="A4797" t="s">
        <v>4</v>
      </c>
      <c r="B4797" s="4" t="s">
        <v>5</v>
      </c>
      <c r="C4797" s="4" t="s">
        <v>10</v>
      </c>
      <c r="D4797" s="4" t="s">
        <v>14</v>
      </c>
      <c r="E4797" s="4" t="s">
        <v>9</v>
      </c>
      <c r="F4797" s="4" t="s">
        <v>117</v>
      </c>
      <c r="G4797" s="4" t="s">
        <v>14</v>
      </c>
      <c r="H4797" s="4" t="s">
        <v>14</v>
      </c>
    </row>
    <row r="4798" spans="1:19">
      <c r="A4798" t="n">
        <v>37677</v>
      </c>
      <c r="B4798" s="51" t="n">
        <v>26</v>
      </c>
      <c r="C4798" s="7" t="n">
        <v>31</v>
      </c>
      <c r="D4798" s="7" t="n">
        <v>17</v>
      </c>
      <c r="E4798" s="7" t="n">
        <v>20348</v>
      </c>
      <c r="F4798" s="7" t="s">
        <v>406</v>
      </c>
      <c r="G4798" s="7" t="n">
        <v>2</v>
      </c>
      <c r="H4798" s="7" t="n">
        <v>0</v>
      </c>
    </row>
    <row r="4799" spans="1:19">
      <c r="A4799" t="s">
        <v>4</v>
      </c>
      <c r="B4799" s="4" t="s">
        <v>5</v>
      </c>
    </row>
    <row r="4800" spans="1:19">
      <c r="A4800" t="n">
        <v>37799</v>
      </c>
      <c r="B4800" s="52" t="n">
        <v>28</v>
      </c>
    </row>
    <row r="4801" spans="1:15">
      <c r="A4801" t="s">
        <v>4</v>
      </c>
      <c r="B4801" s="4" t="s">
        <v>5</v>
      </c>
      <c r="C4801" s="4" t="s">
        <v>10</v>
      </c>
    </row>
    <row r="4802" spans="1:15">
      <c r="A4802" t="n">
        <v>37800</v>
      </c>
      <c r="B4802" s="26" t="n">
        <v>16</v>
      </c>
      <c r="C4802" s="7" t="n">
        <v>500</v>
      </c>
    </row>
    <row r="4803" spans="1:15">
      <c r="A4803" t="s">
        <v>4</v>
      </c>
      <c r="B4803" s="4" t="s">
        <v>5</v>
      </c>
      <c r="C4803" s="4" t="s">
        <v>14</v>
      </c>
      <c r="D4803" s="4" t="s">
        <v>20</v>
      </c>
      <c r="E4803" s="4" t="s">
        <v>20</v>
      </c>
      <c r="F4803" s="4" t="s">
        <v>20</v>
      </c>
    </row>
    <row r="4804" spans="1:15">
      <c r="A4804" t="n">
        <v>37803</v>
      </c>
      <c r="B4804" s="32" t="n">
        <v>45</v>
      </c>
      <c r="C4804" s="7" t="n">
        <v>9</v>
      </c>
      <c r="D4804" s="7" t="n">
        <v>0.0500000007450581</v>
      </c>
      <c r="E4804" s="7" t="n">
        <v>0.0500000007450581</v>
      </c>
      <c r="F4804" s="7" t="n">
        <v>0.200000002980232</v>
      </c>
    </row>
    <row r="4805" spans="1:15">
      <c r="A4805" t="s">
        <v>4</v>
      </c>
      <c r="B4805" s="4" t="s">
        <v>5</v>
      </c>
      <c r="C4805" s="4" t="s">
        <v>14</v>
      </c>
      <c r="D4805" s="4" t="s">
        <v>10</v>
      </c>
      <c r="E4805" s="4" t="s">
        <v>6</v>
      </c>
    </row>
    <row r="4806" spans="1:15">
      <c r="A4806" t="n">
        <v>37817</v>
      </c>
      <c r="B4806" s="47" t="n">
        <v>51</v>
      </c>
      <c r="C4806" s="7" t="n">
        <v>4</v>
      </c>
      <c r="D4806" s="7" t="n">
        <v>31</v>
      </c>
      <c r="E4806" s="7" t="s">
        <v>177</v>
      </c>
    </row>
    <row r="4807" spans="1:15">
      <c r="A4807" t="s">
        <v>4</v>
      </c>
      <c r="B4807" s="4" t="s">
        <v>5</v>
      </c>
      <c r="C4807" s="4" t="s">
        <v>10</v>
      </c>
    </row>
    <row r="4808" spans="1:15">
      <c r="A4808" t="n">
        <v>37830</v>
      </c>
      <c r="B4808" s="26" t="n">
        <v>16</v>
      </c>
      <c r="C4808" s="7" t="n">
        <v>0</v>
      </c>
    </row>
    <row r="4809" spans="1:15">
      <c r="A4809" t="s">
        <v>4</v>
      </c>
      <c r="B4809" s="4" t="s">
        <v>5</v>
      </c>
      <c r="C4809" s="4" t="s">
        <v>10</v>
      </c>
      <c r="D4809" s="4" t="s">
        <v>14</v>
      </c>
      <c r="E4809" s="4" t="s">
        <v>9</v>
      </c>
      <c r="F4809" s="4" t="s">
        <v>117</v>
      </c>
      <c r="G4809" s="4" t="s">
        <v>14</v>
      </c>
      <c r="H4809" s="4" t="s">
        <v>14</v>
      </c>
    </row>
    <row r="4810" spans="1:15">
      <c r="A4810" t="n">
        <v>37833</v>
      </c>
      <c r="B4810" s="51" t="n">
        <v>26</v>
      </c>
      <c r="C4810" s="7" t="n">
        <v>31</v>
      </c>
      <c r="D4810" s="7" t="n">
        <v>17</v>
      </c>
      <c r="E4810" s="7" t="n">
        <v>20349</v>
      </c>
      <c r="F4810" s="7" t="s">
        <v>407</v>
      </c>
      <c r="G4810" s="7" t="n">
        <v>2</v>
      </c>
      <c r="H4810" s="7" t="n">
        <v>0</v>
      </c>
    </row>
    <row r="4811" spans="1:15">
      <c r="A4811" t="s">
        <v>4</v>
      </c>
      <c r="B4811" s="4" t="s">
        <v>5</v>
      </c>
    </row>
    <row r="4812" spans="1:15">
      <c r="A4812" t="n">
        <v>37880</v>
      </c>
      <c r="B4812" s="52" t="n">
        <v>28</v>
      </c>
    </row>
    <row r="4813" spans="1:15">
      <c r="A4813" t="s">
        <v>4</v>
      </c>
      <c r="B4813" s="4" t="s">
        <v>5</v>
      </c>
      <c r="C4813" s="4" t="s">
        <v>10</v>
      </c>
    </row>
    <row r="4814" spans="1:15">
      <c r="A4814" t="n">
        <v>37881</v>
      </c>
      <c r="B4814" s="26" t="n">
        <v>16</v>
      </c>
      <c r="C4814" s="7" t="n">
        <v>500</v>
      </c>
    </row>
    <row r="4815" spans="1:15">
      <c r="A4815" t="s">
        <v>4</v>
      </c>
      <c r="B4815" s="4" t="s">
        <v>5</v>
      </c>
      <c r="C4815" s="4" t="s">
        <v>14</v>
      </c>
      <c r="D4815" s="4" t="s">
        <v>20</v>
      </c>
      <c r="E4815" s="4" t="s">
        <v>20</v>
      </c>
      <c r="F4815" s="4" t="s">
        <v>20</v>
      </c>
    </row>
    <row r="4816" spans="1:15">
      <c r="A4816" t="n">
        <v>37884</v>
      </c>
      <c r="B4816" s="32" t="n">
        <v>45</v>
      </c>
      <c r="C4816" s="7" t="n">
        <v>9</v>
      </c>
      <c r="D4816" s="7" t="n">
        <v>0.0500000007450581</v>
      </c>
      <c r="E4816" s="7" t="n">
        <v>0.0500000007450581</v>
      </c>
      <c r="F4816" s="7" t="n">
        <v>0.200000002980232</v>
      </c>
    </row>
    <row r="4817" spans="1:8">
      <c r="A4817" t="s">
        <v>4</v>
      </c>
      <c r="B4817" s="4" t="s">
        <v>5</v>
      </c>
      <c r="C4817" s="4" t="s">
        <v>14</v>
      </c>
      <c r="D4817" s="4" t="s">
        <v>10</v>
      </c>
      <c r="E4817" s="4" t="s">
        <v>10</v>
      </c>
      <c r="F4817" s="4" t="s">
        <v>14</v>
      </c>
    </row>
    <row r="4818" spans="1:8">
      <c r="A4818" t="n">
        <v>37898</v>
      </c>
      <c r="B4818" s="55" t="n">
        <v>25</v>
      </c>
      <c r="C4818" s="7" t="n">
        <v>1</v>
      </c>
      <c r="D4818" s="7" t="n">
        <v>260</v>
      </c>
      <c r="E4818" s="7" t="n">
        <v>640</v>
      </c>
      <c r="F4818" s="7" t="n">
        <v>2</v>
      </c>
    </row>
    <row r="4819" spans="1:8">
      <c r="A4819" t="s">
        <v>4</v>
      </c>
      <c r="B4819" s="4" t="s">
        <v>5</v>
      </c>
      <c r="C4819" s="4" t="s">
        <v>14</v>
      </c>
      <c r="D4819" s="4" t="s">
        <v>10</v>
      </c>
      <c r="E4819" s="4" t="s">
        <v>6</v>
      </c>
    </row>
    <row r="4820" spans="1:8">
      <c r="A4820" t="n">
        <v>37905</v>
      </c>
      <c r="B4820" s="47" t="n">
        <v>51</v>
      </c>
      <c r="C4820" s="7" t="n">
        <v>4</v>
      </c>
      <c r="D4820" s="7" t="n">
        <v>1000</v>
      </c>
      <c r="E4820" s="7" t="s">
        <v>408</v>
      </c>
    </row>
    <row r="4821" spans="1:8">
      <c r="A4821" t="s">
        <v>4</v>
      </c>
      <c r="B4821" s="4" t="s">
        <v>5</v>
      </c>
      <c r="C4821" s="4" t="s">
        <v>10</v>
      </c>
    </row>
    <row r="4822" spans="1:8">
      <c r="A4822" t="n">
        <v>37918</v>
      </c>
      <c r="B4822" s="26" t="n">
        <v>16</v>
      </c>
      <c r="C4822" s="7" t="n">
        <v>0</v>
      </c>
    </row>
    <row r="4823" spans="1:8">
      <c r="A4823" t="s">
        <v>4</v>
      </c>
      <c r="B4823" s="4" t="s">
        <v>5</v>
      </c>
      <c r="C4823" s="4" t="s">
        <v>10</v>
      </c>
      <c r="D4823" s="4" t="s">
        <v>14</v>
      </c>
      <c r="E4823" s="4" t="s">
        <v>9</v>
      </c>
      <c r="F4823" s="4" t="s">
        <v>117</v>
      </c>
      <c r="G4823" s="4" t="s">
        <v>14</v>
      </c>
      <c r="H4823" s="4" t="s">
        <v>14</v>
      </c>
    </row>
    <row r="4824" spans="1:8">
      <c r="A4824" t="n">
        <v>37921</v>
      </c>
      <c r="B4824" s="51" t="n">
        <v>26</v>
      </c>
      <c r="C4824" s="7" t="n">
        <v>1000</v>
      </c>
      <c r="D4824" s="7" t="n">
        <v>17</v>
      </c>
      <c r="E4824" s="7" t="n">
        <v>31434</v>
      </c>
      <c r="F4824" s="7" t="s">
        <v>409</v>
      </c>
      <c r="G4824" s="7" t="n">
        <v>2</v>
      </c>
      <c r="H4824" s="7" t="n">
        <v>0</v>
      </c>
    </row>
    <row r="4825" spans="1:8">
      <c r="A4825" t="s">
        <v>4</v>
      </c>
      <c r="B4825" s="4" t="s">
        <v>5</v>
      </c>
    </row>
    <row r="4826" spans="1:8">
      <c r="A4826" t="n">
        <v>37970</v>
      </c>
      <c r="B4826" s="52" t="n">
        <v>28</v>
      </c>
    </row>
    <row r="4827" spans="1:8">
      <c r="A4827" t="s">
        <v>4</v>
      </c>
      <c r="B4827" s="4" t="s">
        <v>5</v>
      </c>
      <c r="C4827" s="4" t="s">
        <v>10</v>
      </c>
      <c r="D4827" s="4" t="s">
        <v>14</v>
      </c>
    </row>
    <row r="4828" spans="1:8">
      <c r="A4828" t="n">
        <v>37971</v>
      </c>
      <c r="B4828" s="53" t="n">
        <v>89</v>
      </c>
      <c r="C4828" s="7" t="n">
        <v>65533</v>
      </c>
      <c r="D4828" s="7" t="n">
        <v>1</v>
      </c>
    </row>
    <row r="4829" spans="1:8">
      <c r="A4829" t="s">
        <v>4</v>
      </c>
      <c r="B4829" s="4" t="s">
        <v>5</v>
      </c>
      <c r="C4829" s="4" t="s">
        <v>14</v>
      </c>
      <c r="D4829" s="4" t="s">
        <v>10</v>
      </c>
      <c r="E4829" s="4" t="s">
        <v>10</v>
      </c>
      <c r="F4829" s="4" t="s">
        <v>14</v>
      </c>
    </row>
    <row r="4830" spans="1:8">
      <c r="A4830" t="n">
        <v>37975</v>
      </c>
      <c r="B4830" s="55" t="n">
        <v>25</v>
      </c>
      <c r="C4830" s="7" t="n">
        <v>1</v>
      </c>
      <c r="D4830" s="7" t="n">
        <v>65535</v>
      </c>
      <c r="E4830" s="7" t="n">
        <v>65535</v>
      </c>
      <c r="F4830" s="7" t="n">
        <v>0</v>
      </c>
    </row>
    <row r="4831" spans="1:8">
      <c r="A4831" t="s">
        <v>4</v>
      </c>
      <c r="B4831" s="4" t="s">
        <v>5</v>
      </c>
      <c r="C4831" s="4" t="s">
        <v>14</v>
      </c>
      <c r="D4831" s="4" t="s">
        <v>10</v>
      </c>
      <c r="E4831" s="4" t="s">
        <v>20</v>
      </c>
    </row>
    <row r="4832" spans="1:8">
      <c r="A4832" t="n">
        <v>37982</v>
      </c>
      <c r="B4832" s="28" t="n">
        <v>58</v>
      </c>
      <c r="C4832" s="7" t="n">
        <v>101</v>
      </c>
      <c r="D4832" s="7" t="n">
        <v>300</v>
      </c>
      <c r="E4832" s="7" t="n">
        <v>1</v>
      </c>
    </row>
    <row r="4833" spans="1:8">
      <c r="A4833" t="s">
        <v>4</v>
      </c>
      <c r="B4833" s="4" t="s">
        <v>5</v>
      </c>
      <c r="C4833" s="4" t="s">
        <v>14</v>
      </c>
      <c r="D4833" s="4" t="s">
        <v>10</v>
      </c>
    </row>
    <row r="4834" spans="1:8">
      <c r="A4834" t="n">
        <v>37990</v>
      </c>
      <c r="B4834" s="28" t="n">
        <v>58</v>
      </c>
      <c r="C4834" s="7" t="n">
        <v>254</v>
      </c>
      <c r="D4834" s="7" t="n">
        <v>0</v>
      </c>
    </row>
    <row r="4835" spans="1:8">
      <c r="A4835" t="s">
        <v>4</v>
      </c>
      <c r="B4835" s="4" t="s">
        <v>5</v>
      </c>
      <c r="C4835" s="4" t="s">
        <v>14</v>
      </c>
    </row>
    <row r="4836" spans="1:8">
      <c r="A4836" t="n">
        <v>37994</v>
      </c>
      <c r="B4836" s="50" t="n">
        <v>116</v>
      </c>
      <c r="C4836" s="7" t="n">
        <v>0</v>
      </c>
    </row>
    <row r="4837" spans="1:8">
      <c r="A4837" t="s">
        <v>4</v>
      </c>
      <c r="B4837" s="4" t="s">
        <v>5</v>
      </c>
      <c r="C4837" s="4" t="s">
        <v>14</v>
      </c>
      <c r="D4837" s="4" t="s">
        <v>10</v>
      </c>
    </row>
    <row r="4838" spans="1:8">
      <c r="A4838" t="n">
        <v>37996</v>
      </c>
      <c r="B4838" s="50" t="n">
        <v>116</v>
      </c>
      <c r="C4838" s="7" t="n">
        <v>2</v>
      </c>
      <c r="D4838" s="7" t="n">
        <v>1</v>
      </c>
    </row>
    <row r="4839" spans="1:8">
      <c r="A4839" t="s">
        <v>4</v>
      </c>
      <c r="B4839" s="4" t="s">
        <v>5</v>
      </c>
      <c r="C4839" s="4" t="s">
        <v>14</v>
      </c>
      <c r="D4839" s="4" t="s">
        <v>9</v>
      </c>
    </row>
    <row r="4840" spans="1:8">
      <c r="A4840" t="n">
        <v>38000</v>
      </c>
      <c r="B4840" s="50" t="n">
        <v>116</v>
      </c>
      <c r="C4840" s="7" t="n">
        <v>5</v>
      </c>
      <c r="D4840" s="7" t="n">
        <v>1120403456</v>
      </c>
    </row>
    <row r="4841" spans="1:8">
      <c r="A4841" t="s">
        <v>4</v>
      </c>
      <c r="B4841" s="4" t="s">
        <v>5</v>
      </c>
      <c r="C4841" s="4" t="s">
        <v>14</v>
      </c>
      <c r="D4841" s="4" t="s">
        <v>10</v>
      </c>
    </row>
    <row r="4842" spans="1:8">
      <c r="A4842" t="n">
        <v>38006</v>
      </c>
      <c r="B4842" s="50" t="n">
        <v>116</v>
      </c>
      <c r="C4842" s="7" t="n">
        <v>6</v>
      </c>
      <c r="D4842" s="7" t="n">
        <v>1</v>
      </c>
    </row>
    <row r="4843" spans="1:8">
      <c r="A4843" t="s">
        <v>4</v>
      </c>
      <c r="B4843" s="4" t="s">
        <v>5</v>
      </c>
      <c r="C4843" s="4" t="s">
        <v>14</v>
      </c>
      <c r="D4843" s="4" t="s">
        <v>14</v>
      </c>
      <c r="E4843" s="4" t="s">
        <v>20</v>
      </c>
      <c r="F4843" s="4" t="s">
        <v>20</v>
      </c>
      <c r="G4843" s="4" t="s">
        <v>20</v>
      </c>
      <c r="H4843" s="4" t="s">
        <v>10</v>
      </c>
    </row>
    <row r="4844" spans="1:8">
      <c r="A4844" t="n">
        <v>38010</v>
      </c>
      <c r="B4844" s="32" t="n">
        <v>45</v>
      </c>
      <c r="C4844" s="7" t="n">
        <v>2</v>
      </c>
      <c r="D4844" s="7" t="n">
        <v>3</v>
      </c>
      <c r="E4844" s="7" t="n">
        <v>-0.639999985694885</v>
      </c>
      <c r="F4844" s="7" t="n">
        <v>-2.65000009536743</v>
      </c>
      <c r="G4844" s="7" t="n">
        <v>-188.979995727539</v>
      </c>
      <c r="H4844" s="7" t="n">
        <v>0</v>
      </c>
    </row>
    <row r="4845" spans="1:8">
      <c r="A4845" t="s">
        <v>4</v>
      </c>
      <c r="B4845" s="4" t="s">
        <v>5</v>
      </c>
      <c r="C4845" s="4" t="s">
        <v>14</v>
      </c>
      <c r="D4845" s="4" t="s">
        <v>14</v>
      </c>
      <c r="E4845" s="4" t="s">
        <v>20</v>
      </c>
      <c r="F4845" s="4" t="s">
        <v>20</v>
      </c>
      <c r="G4845" s="4" t="s">
        <v>20</v>
      </c>
      <c r="H4845" s="4" t="s">
        <v>10</v>
      </c>
      <c r="I4845" s="4" t="s">
        <v>14</v>
      </c>
    </row>
    <row r="4846" spans="1:8">
      <c r="A4846" t="n">
        <v>38027</v>
      </c>
      <c r="B4846" s="32" t="n">
        <v>45</v>
      </c>
      <c r="C4846" s="7" t="n">
        <v>4</v>
      </c>
      <c r="D4846" s="7" t="n">
        <v>3</v>
      </c>
      <c r="E4846" s="7" t="n">
        <v>354.700012207031</v>
      </c>
      <c r="F4846" s="7" t="n">
        <v>320.760009765625</v>
      </c>
      <c r="G4846" s="7" t="n">
        <v>334</v>
      </c>
      <c r="H4846" s="7" t="n">
        <v>0</v>
      </c>
      <c r="I4846" s="7" t="n">
        <v>1</v>
      </c>
    </row>
    <row r="4847" spans="1:8">
      <c r="A4847" t="s">
        <v>4</v>
      </c>
      <c r="B4847" s="4" t="s">
        <v>5</v>
      </c>
      <c r="C4847" s="4" t="s">
        <v>14</v>
      </c>
      <c r="D4847" s="4" t="s">
        <v>14</v>
      </c>
      <c r="E4847" s="4" t="s">
        <v>20</v>
      </c>
      <c r="F4847" s="4" t="s">
        <v>10</v>
      </c>
    </row>
    <row r="4848" spans="1:8">
      <c r="A4848" t="n">
        <v>38045</v>
      </c>
      <c r="B4848" s="32" t="n">
        <v>45</v>
      </c>
      <c r="C4848" s="7" t="n">
        <v>5</v>
      </c>
      <c r="D4848" s="7" t="n">
        <v>3</v>
      </c>
      <c r="E4848" s="7" t="n">
        <v>10.5</v>
      </c>
      <c r="F4848" s="7" t="n">
        <v>0</v>
      </c>
    </row>
    <row r="4849" spans="1:9">
      <c r="A4849" t="s">
        <v>4</v>
      </c>
      <c r="B4849" s="4" t="s">
        <v>5</v>
      </c>
      <c r="C4849" s="4" t="s">
        <v>14</v>
      </c>
      <c r="D4849" s="4" t="s">
        <v>14</v>
      </c>
      <c r="E4849" s="4" t="s">
        <v>20</v>
      </c>
      <c r="F4849" s="4" t="s">
        <v>10</v>
      </c>
    </row>
    <row r="4850" spans="1:9">
      <c r="A4850" t="n">
        <v>38054</v>
      </c>
      <c r="B4850" s="32" t="n">
        <v>45</v>
      </c>
      <c r="C4850" s="7" t="n">
        <v>11</v>
      </c>
      <c r="D4850" s="7" t="n">
        <v>3</v>
      </c>
      <c r="E4850" s="7" t="n">
        <v>12.6999998092651</v>
      </c>
      <c r="F4850" s="7" t="n">
        <v>0</v>
      </c>
    </row>
    <row r="4851" spans="1:9">
      <c r="A4851" t="s">
        <v>4</v>
      </c>
      <c r="B4851" s="4" t="s">
        <v>5</v>
      </c>
      <c r="C4851" s="4" t="s">
        <v>14</v>
      </c>
      <c r="D4851" s="4" t="s">
        <v>14</v>
      </c>
      <c r="E4851" s="4" t="s">
        <v>20</v>
      </c>
      <c r="F4851" s="4" t="s">
        <v>20</v>
      </c>
      <c r="G4851" s="4" t="s">
        <v>20</v>
      </c>
      <c r="H4851" s="4" t="s">
        <v>10</v>
      </c>
    </row>
    <row r="4852" spans="1:9">
      <c r="A4852" t="n">
        <v>38063</v>
      </c>
      <c r="B4852" s="32" t="n">
        <v>45</v>
      </c>
      <c r="C4852" s="7" t="n">
        <v>2</v>
      </c>
      <c r="D4852" s="7" t="n">
        <v>3</v>
      </c>
      <c r="E4852" s="7" t="n">
        <v>-0.779999971389771</v>
      </c>
      <c r="F4852" s="7" t="n">
        <v>-2.54999995231628</v>
      </c>
      <c r="G4852" s="7" t="n">
        <v>-188.869995117188</v>
      </c>
      <c r="H4852" s="7" t="n">
        <v>15000</v>
      </c>
    </row>
    <row r="4853" spans="1:9">
      <c r="A4853" t="s">
        <v>4</v>
      </c>
      <c r="B4853" s="4" t="s">
        <v>5</v>
      </c>
      <c r="C4853" s="4" t="s">
        <v>14</v>
      </c>
      <c r="D4853" s="4" t="s">
        <v>14</v>
      </c>
      <c r="E4853" s="4" t="s">
        <v>20</v>
      </c>
      <c r="F4853" s="4" t="s">
        <v>20</v>
      </c>
      <c r="G4853" s="4" t="s">
        <v>20</v>
      </c>
      <c r="H4853" s="4" t="s">
        <v>10</v>
      </c>
      <c r="I4853" s="4" t="s">
        <v>14</v>
      </c>
    </row>
    <row r="4854" spans="1:9">
      <c r="A4854" t="n">
        <v>38080</v>
      </c>
      <c r="B4854" s="32" t="n">
        <v>45</v>
      </c>
      <c r="C4854" s="7" t="n">
        <v>4</v>
      </c>
      <c r="D4854" s="7" t="n">
        <v>3</v>
      </c>
      <c r="E4854" s="7" t="n">
        <v>357.160003662109</v>
      </c>
      <c r="F4854" s="7" t="n">
        <v>318.119995117188</v>
      </c>
      <c r="G4854" s="7" t="n">
        <v>334</v>
      </c>
      <c r="H4854" s="7" t="n">
        <v>15000</v>
      </c>
      <c r="I4854" s="7" t="n">
        <v>1</v>
      </c>
    </row>
    <row r="4855" spans="1:9">
      <c r="A4855" t="s">
        <v>4</v>
      </c>
      <c r="B4855" s="4" t="s">
        <v>5</v>
      </c>
      <c r="C4855" s="4" t="s">
        <v>10</v>
      </c>
      <c r="D4855" s="4" t="s">
        <v>20</v>
      </c>
      <c r="E4855" s="4" t="s">
        <v>20</v>
      </c>
      <c r="F4855" s="4" t="s">
        <v>20</v>
      </c>
      <c r="G4855" s="4" t="s">
        <v>20</v>
      </c>
    </row>
    <row r="4856" spans="1:9">
      <c r="A4856" t="n">
        <v>38098</v>
      </c>
      <c r="B4856" s="38" t="n">
        <v>46</v>
      </c>
      <c r="C4856" s="7" t="n">
        <v>0</v>
      </c>
      <c r="D4856" s="7" t="n">
        <v>-10.3699998855591</v>
      </c>
      <c r="E4856" s="7" t="n">
        <v>-3.90000009536743</v>
      </c>
      <c r="F4856" s="7" t="n">
        <v>-183.850006103516</v>
      </c>
      <c r="G4856" s="7" t="n">
        <v>148.300003051758</v>
      </c>
    </row>
    <row r="4857" spans="1:9">
      <c r="A4857" t="s">
        <v>4</v>
      </c>
      <c r="B4857" s="4" t="s">
        <v>5</v>
      </c>
      <c r="C4857" s="4" t="s">
        <v>10</v>
      </c>
      <c r="D4857" s="4" t="s">
        <v>20</v>
      </c>
      <c r="E4857" s="4" t="s">
        <v>20</v>
      </c>
      <c r="F4857" s="4" t="s">
        <v>20</v>
      </c>
      <c r="G4857" s="4" t="s">
        <v>20</v>
      </c>
    </row>
    <row r="4858" spans="1:9">
      <c r="A4858" t="n">
        <v>38117</v>
      </c>
      <c r="B4858" s="38" t="n">
        <v>46</v>
      </c>
      <c r="C4858" s="7" t="n">
        <v>61491</v>
      </c>
      <c r="D4858" s="7" t="n">
        <v>-11.5</v>
      </c>
      <c r="E4858" s="7" t="n">
        <v>-3.90000009536743</v>
      </c>
      <c r="F4858" s="7" t="n">
        <v>-183.639999389648</v>
      </c>
      <c r="G4858" s="7" t="n">
        <v>139.300003051758</v>
      </c>
    </row>
    <row r="4859" spans="1:9">
      <c r="A4859" t="s">
        <v>4</v>
      </c>
      <c r="B4859" s="4" t="s">
        <v>5</v>
      </c>
      <c r="C4859" s="4" t="s">
        <v>10</v>
      </c>
      <c r="D4859" s="4" t="s">
        <v>20</v>
      </c>
      <c r="E4859" s="4" t="s">
        <v>20</v>
      </c>
      <c r="F4859" s="4" t="s">
        <v>20</v>
      </c>
      <c r="G4859" s="4" t="s">
        <v>20</v>
      </c>
    </row>
    <row r="4860" spans="1:9">
      <c r="A4860" t="n">
        <v>38136</v>
      </c>
      <c r="B4860" s="38" t="n">
        <v>46</v>
      </c>
      <c r="C4860" s="7" t="n">
        <v>61492</v>
      </c>
      <c r="D4860" s="7" t="n">
        <v>-12.6400003433228</v>
      </c>
      <c r="E4860" s="7" t="n">
        <v>-3.90000009536743</v>
      </c>
      <c r="F4860" s="7" t="n">
        <v>-184.470001220703</v>
      </c>
      <c r="G4860" s="7" t="n">
        <v>141.800003051758</v>
      </c>
    </row>
    <row r="4861" spans="1:9">
      <c r="A4861" t="s">
        <v>4</v>
      </c>
      <c r="B4861" s="4" t="s">
        <v>5</v>
      </c>
      <c r="C4861" s="4" t="s">
        <v>10</v>
      </c>
      <c r="D4861" s="4" t="s">
        <v>20</v>
      </c>
      <c r="E4861" s="4" t="s">
        <v>20</v>
      </c>
      <c r="F4861" s="4" t="s">
        <v>20</v>
      </c>
      <c r="G4861" s="4" t="s">
        <v>20</v>
      </c>
    </row>
    <row r="4862" spans="1:9">
      <c r="A4862" t="n">
        <v>38155</v>
      </c>
      <c r="B4862" s="38" t="n">
        <v>46</v>
      </c>
      <c r="C4862" s="7" t="n">
        <v>61493</v>
      </c>
      <c r="D4862" s="7" t="n">
        <v>-11.6499996185303</v>
      </c>
      <c r="E4862" s="7" t="n">
        <v>-3.90000009536743</v>
      </c>
      <c r="F4862" s="7" t="n">
        <v>-184.710006713867</v>
      </c>
      <c r="G4862" s="7" t="n">
        <v>154.300003051758</v>
      </c>
    </row>
    <row r="4863" spans="1:9">
      <c r="A4863" t="s">
        <v>4</v>
      </c>
      <c r="B4863" s="4" t="s">
        <v>5</v>
      </c>
      <c r="C4863" s="4" t="s">
        <v>10</v>
      </c>
      <c r="D4863" s="4" t="s">
        <v>20</v>
      </c>
      <c r="E4863" s="4" t="s">
        <v>20</v>
      </c>
      <c r="F4863" s="4" t="s">
        <v>20</v>
      </c>
      <c r="G4863" s="4" t="s">
        <v>20</v>
      </c>
    </row>
    <row r="4864" spans="1:9">
      <c r="A4864" t="n">
        <v>38174</v>
      </c>
      <c r="B4864" s="38" t="n">
        <v>46</v>
      </c>
      <c r="C4864" s="7" t="n">
        <v>61494</v>
      </c>
      <c r="D4864" s="7" t="n">
        <v>-11.5500001907349</v>
      </c>
      <c r="E4864" s="7" t="n">
        <v>-3.90000009536743</v>
      </c>
      <c r="F4864" s="7" t="n">
        <v>-182.470001220703</v>
      </c>
      <c r="G4864" s="7" t="n">
        <v>137.800003051758</v>
      </c>
    </row>
    <row r="4865" spans="1:9">
      <c r="A4865" t="s">
        <v>4</v>
      </c>
      <c r="B4865" s="4" t="s">
        <v>5</v>
      </c>
      <c r="C4865" s="4" t="s">
        <v>10</v>
      </c>
      <c r="D4865" s="4" t="s">
        <v>20</v>
      </c>
      <c r="E4865" s="4" t="s">
        <v>20</v>
      </c>
      <c r="F4865" s="4" t="s">
        <v>20</v>
      </c>
      <c r="G4865" s="4" t="s">
        <v>20</v>
      </c>
    </row>
    <row r="4866" spans="1:9">
      <c r="A4866" t="n">
        <v>38193</v>
      </c>
      <c r="B4866" s="38" t="n">
        <v>46</v>
      </c>
      <c r="C4866" s="7" t="n">
        <v>61495</v>
      </c>
      <c r="D4866" s="7" t="n">
        <v>-12.7600002288818</v>
      </c>
      <c r="E4866" s="7" t="n">
        <v>-3.90000009536743</v>
      </c>
      <c r="F4866" s="7" t="n">
        <v>-183.380004882813</v>
      </c>
      <c r="G4866" s="7" t="n">
        <v>139</v>
      </c>
    </row>
    <row r="4867" spans="1:9">
      <c r="A4867" t="s">
        <v>4</v>
      </c>
      <c r="B4867" s="4" t="s">
        <v>5</v>
      </c>
      <c r="C4867" s="4" t="s">
        <v>10</v>
      </c>
      <c r="D4867" s="4" t="s">
        <v>20</v>
      </c>
      <c r="E4867" s="4" t="s">
        <v>20</v>
      </c>
      <c r="F4867" s="4" t="s">
        <v>20</v>
      </c>
      <c r="G4867" s="4" t="s">
        <v>20</v>
      </c>
    </row>
    <row r="4868" spans="1:9">
      <c r="A4868" t="n">
        <v>38212</v>
      </c>
      <c r="B4868" s="38" t="n">
        <v>46</v>
      </c>
      <c r="C4868" s="7" t="n">
        <v>61496</v>
      </c>
      <c r="D4868" s="7" t="n">
        <v>-10.4099998474121</v>
      </c>
      <c r="E4868" s="7" t="n">
        <v>-3.90000009536743</v>
      </c>
      <c r="F4868" s="7" t="n">
        <v>-182.690002441406</v>
      </c>
      <c r="G4868" s="7" t="n">
        <v>147</v>
      </c>
    </row>
    <row r="4869" spans="1:9">
      <c r="A4869" t="s">
        <v>4</v>
      </c>
      <c r="B4869" s="4" t="s">
        <v>5</v>
      </c>
      <c r="C4869" s="4" t="s">
        <v>10</v>
      </c>
      <c r="D4869" s="4" t="s">
        <v>20</v>
      </c>
      <c r="E4869" s="4" t="s">
        <v>20</v>
      </c>
      <c r="F4869" s="4" t="s">
        <v>20</v>
      </c>
      <c r="G4869" s="4" t="s">
        <v>20</v>
      </c>
    </row>
    <row r="4870" spans="1:9">
      <c r="A4870" t="n">
        <v>38231</v>
      </c>
      <c r="B4870" s="38" t="n">
        <v>46</v>
      </c>
      <c r="C4870" s="7" t="n">
        <v>7032</v>
      </c>
      <c r="D4870" s="7" t="n">
        <v>-9.6899995803833</v>
      </c>
      <c r="E4870" s="7" t="n">
        <v>-3.91000008583069</v>
      </c>
      <c r="F4870" s="7" t="n">
        <v>-183.940002441406</v>
      </c>
      <c r="G4870" s="7" t="n">
        <v>148.5</v>
      </c>
    </row>
    <row r="4871" spans="1:9">
      <c r="A4871" t="s">
        <v>4</v>
      </c>
      <c r="B4871" s="4" t="s">
        <v>5</v>
      </c>
      <c r="C4871" s="4" t="s">
        <v>10</v>
      </c>
      <c r="D4871" s="4" t="s">
        <v>10</v>
      </c>
      <c r="E4871" s="4" t="s">
        <v>10</v>
      </c>
    </row>
    <row r="4872" spans="1:9">
      <c r="A4872" t="n">
        <v>38250</v>
      </c>
      <c r="B4872" s="66" t="n">
        <v>61</v>
      </c>
      <c r="C4872" s="7" t="n">
        <v>0</v>
      </c>
      <c r="D4872" s="7" t="n">
        <v>31</v>
      </c>
      <c r="E4872" s="7" t="n">
        <v>0</v>
      </c>
    </row>
    <row r="4873" spans="1:9">
      <c r="A4873" t="s">
        <v>4</v>
      </c>
      <c r="B4873" s="4" t="s">
        <v>5</v>
      </c>
      <c r="C4873" s="4" t="s">
        <v>10</v>
      </c>
      <c r="D4873" s="4" t="s">
        <v>10</v>
      </c>
      <c r="E4873" s="4" t="s">
        <v>10</v>
      </c>
    </row>
    <row r="4874" spans="1:9">
      <c r="A4874" t="n">
        <v>38257</v>
      </c>
      <c r="B4874" s="66" t="n">
        <v>61</v>
      </c>
      <c r="C4874" s="7" t="n">
        <v>61491</v>
      </c>
      <c r="D4874" s="7" t="n">
        <v>31</v>
      </c>
      <c r="E4874" s="7" t="n">
        <v>0</v>
      </c>
    </row>
    <row r="4875" spans="1:9">
      <c r="A4875" t="s">
        <v>4</v>
      </c>
      <c r="B4875" s="4" t="s">
        <v>5</v>
      </c>
      <c r="C4875" s="4" t="s">
        <v>10</v>
      </c>
      <c r="D4875" s="4" t="s">
        <v>10</v>
      </c>
      <c r="E4875" s="4" t="s">
        <v>10</v>
      </c>
    </row>
    <row r="4876" spans="1:9">
      <c r="A4876" t="n">
        <v>38264</v>
      </c>
      <c r="B4876" s="66" t="n">
        <v>61</v>
      </c>
      <c r="C4876" s="7" t="n">
        <v>61492</v>
      </c>
      <c r="D4876" s="7" t="n">
        <v>31</v>
      </c>
      <c r="E4876" s="7" t="n">
        <v>0</v>
      </c>
    </row>
    <row r="4877" spans="1:9">
      <c r="A4877" t="s">
        <v>4</v>
      </c>
      <c r="B4877" s="4" t="s">
        <v>5</v>
      </c>
      <c r="C4877" s="4" t="s">
        <v>10</v>
      </c>
      <c r="D4877" s="4" t="s">
        <v>10</v>
      </c>
      <c r="E4877" s="4" t="s">
        <v>10</v>
      </c>
    </row>
    <row r="4878" spans="1:9">
      <c r="A4878" t="n">
        <v>38271</v>
      </c>
      <c r="B4878" s="66" t="n">
        <v>61</v>
      </c>
      <c r="C4878" s="7" t="n">
        <v>61493</v>
      </c>
      <c r="D4878" s="7" t="n">
        <v>31</v>
      </c>
      <c r="E4878" s="7" t="n">
        <v>0</v>
      </c>
    </row>
    <row r="4879" spans="1:9">
      <c r="A4879" t="s">
        <v>4</v>
      </c>
      <c r="B4879" s="4" t="s">
        <v>5</v>
      </c>
      <c r="C4879" s="4" t="s">
        <v>10</v>
      </c>
      <c r="D4879" s="4" t="s">
        <v>10</v>
      </c>
      <c r="E4879" s="4" t="s">
        <v>10</v>
      </c>
    </row>
    <row r="4880" spans="1:9">
      <c r="A4880" t="n">
        <v>38278</v>
      </c>
      <c r="B4880" s="66" t="n">
        <v>61</v>
      </c>
      <c r="C4880" s="7" t="n">
        <v>61494</v>
      </c>
      <c r="D4880" s="7" t="n">
        <v>31</v>
      </c>
      <c r="E4880" s="7" t="n">
        <v>0</v>
      </c>
    </row>
    <row r="4881" spans="1:7">
      <c r="A4881" t="s">
        <v>4</v>
      </c>
      <c r="B4881" s="4" t="s">
        <v>5</v>
      </c>
      <c r="C4881" s="4" t="s">
        <v>10</v>
      </c>
      <c r="D4881" s="4" t="s">
        <v>10</v>
      </c>
      <c r="E4881" s="4" t="s">
        <v>10</v>
      </c>
    </row>
    <row r="4882" spans="1:7">
      <c r="A4882" t="n">
        <v>38285</v>
      </c>
      <c r="B4882" s="66" t="n">
        <v>61</v>
      </c>
      <c r="C4882" s="7" t="n">
        <v>61495</v>
      </c>
      <c r="D4882" s="7" t="n">
        <v>31</v>
      </c>
      <c r="E4882" s="7" t="n">
        <v>0</v>
      </c>
    </row>
    <row r="4883" spans="1:7">
      <c r="A4883" t="s">
        <v>4</v>
      </c>
      <c r="B4883" s="4" t="s">
        <v>5</v>
      </c>
      <c r="C4883" s="4" t="s">
        <v>10</v>
      </c>
      <c r="D4883" s="4" t="s">
        <v>10</v>
      </c>
      <c r="E4883" s="4" t="s">
        <v>10</v>
      </c>
    </row>
    <row r="4884" spans="1:7">
      <c r="A4884" t="n">
        <v>38292</v>
      </c>
      <c r="B4884" s="66" t="n">
        <v>61</v>
      </c>
      <c r="C4884" s="7" t="n">
        <v>61496</v>
      </c>
      <c r="D4884" s="7" t="n">
        <v>31</v>
      </c>
      <c r="E4884" s="7" t="n">
        <v>0</v>
      </c>
    </row>
    <row r="4885" spans="1:7">
      <c r="A4885" t="s">
        <v>4</v>
      </c>
      <c r="B4885" s="4" t="s">
        <v>5</v>
      </c>
      <c r="C4885" s="4" t="s">
        <v>14</v>
      </c>
      <c r="D4885" s="4" t="s">
        <v>10</v>
      </c>
    </row>
    <row r="4886" spans="1:7">
      <c r="A4886" t="n">
        <v>38299</v>
      </c>
      <c r="B4886" s="28" t="n">
        <v>58</v>
      </c>
      <c r="C4886" s="7" t="n">
        <v>255</v>
      </c>
      <c r="D4886" s="7" t="n">
        <v>0</v>
      </c>
    </row>
    <row r="4887" spans="1:7">
      <c r="A4887" t="s">
        <v>4</v>
      </c>
      <c r="B4887" s="4" t="s">
        <v>5</v>
      </c>
      <c r="C4887" s="4" t="s">
        <v>10</v>
      </c>
    </row>
    <row r="4888" spans="1:7">
      <c r="A4888" t="n">
        <v>38303</v>
      </c>
      <c r="B4888" s="26" t="n">
        <v>16</v>
      </c>
      <c r="C4888" s="7" t="n">
        <v>300</v>
      </c>
    </row>
    <row r="4889" spans="1:7">
      <c r="A4889" t="s">
        <v>4</v>
      </c>
      <c r="B4889" s="4" t="s">
        <v>5</v>
      </c>
      <c r="C4889" s="4" t="s">
        <v>14</v>
      </c>
      <c r="D4889" s="4" t="s">
        <v>10</v>
      </c>
      <c r="E4889" s="4" t="s">
        <v>6</v>
      </c>
    </row>
    <row r="4890" spans="1:7">
      <c r="A4890" t="n">
        <v>38306</v>
      </c>
      <c r="B4890" s="47" t="n">
        <v>51</v>
      </c>
      <c r="C4890" s="7" t="n">
        <v>4</v>
      </c>
      <c r="D4890" s="7" t="n">
        <v>1000</v>
      </c>
      <c r="E4890" s="7" t="s">
        <v>166</v>
      </c>
    </row>
    <row r="4891" spans="1:7">
      <c r="A4891" t="s">
        <v>4</v>
      </c>
      <c r="B4891" s="4" t="s">
        <v>5</v>
      </c>
      <c r="C4891" s="4" t="s">
        <v>10</v>
      </c>
    </row>
    <row r="4892" spans="1:7">
      <c r="A4892" t="n">
        <v>38320</v>
      </c>
      <c r="B4892" s="26" t="n">
        <v>16</v>
      </c>
      <c r="C4892" s="7" t="n">
        <v>0</v>
      </c>
    </row>
    <row r="4893" spans="1:7">
      <c r="A4893" t="s">
        <v>4</v>
      </c>
      <c r="B4893" s="4" t="s">
        <v>5</v>
      </c>
      <c r="C4893" s="4" t="s">
        <v>10</v>
      </c>
      <c r="D4893" s="4" t="s">
        <v>14</v>
      </c>
      <c r="E4893" s="4" t="s">
        <v>9</v>
      </c>
      <c r="F4893" s="4" t="s">
        <v>117</v>
      </c>
      <c r="G4893" s="4" t="s">
        <v>14</v>
      </c>
      <c r="H4893" s="4" t="s">
        <v>14</v>
      </c>
    </row>
    <row r="4894" spans="1:7">
      <c r="A4894" t="n">
        <v>38323</v>
      </c>
      <c r="B4894" s="51" t="n">
        <v>26</v>
      </c>
      <c r="C4894" s="7" t="n">
        <v>1000</v>
      </c>
      <c r="D4894" s="7" t="n">
        <v>17</v>
      </c>
      <c r="E4894" s="7" t="n">
        <v>31435</v>
      </c>
      <c r="F4894" s="7" t="s">
        <v>410</v>
      </c>
      <c r="G4894" s="7" t="n">
        <v>2</v>
      </c>
      <c r="H4894" s="7" t="n">
        <v>0</v>
      </c>
    </row>
    <row r="4895" spans="1:7">
      <c r="A4895" t="s">
        <v>4</v>
      </c>
      <c r="B4895" s="4" t="s">
        <v>5</v>
      </c>
    </row>
    <row r="4896" spans="1:7">
      <c r="A4896" t="n">
        <v>38399</v>
      </c>
      <c r="B4896" s="52" t="n">
        <v>28</v>
      </c>
    </row>
    <row r="4897" spans="1:8">
      <c r="A4897" t="s">
        <v>4</v>
      </c>
      <c r="B4897" s="4" t="s">
        <v>5</v>
      </c>
      <c r="C4897" s="4" t="s">
        <v>10</v>
      </c>
    </row>
    <row r="4898" spans="1:8">
      <c r="A4898" t="n">
        <v>38400</v>
      </c>
      <c r="B4898" s="26" t="n">
        <v>16</v>
      </c>
      <c r="C4898" s="7" t="n">
        <v>500</v>
      </c>
    </row>
    <row r="4899" spans="1:8">
      <c r="A4899" t="s">
        <v>4</v>
      </c>
      <c r="B4899" s="4" t="s">
        <v>5</v>
      </c>
      <c r="C4899" s="4" t="s">
        <v>14</v>
      </c>
      <c r="D4899" s="4" t="s">
        <v>20</v>
      </c>
      <c r="E4899" s="4" t="s">
        <v>20</v>
      </c>
      <c r="F4899" s="4" t="s">
        <v>20</v>
      </c>
    </row>
    <row r="4900" spans="1:8">
      <c r="A4900" t="n">
        <v>38403</v>
      </c>
      <c r="B4900" s="32" t="n">
        <v>45</v>
      </c>
      <c r="C4900" s="7" t="n">
        <v>9</v>
      </c>
      <c r="D4900" s="7" t="n">
        <v>0.100000001490116</v>
      </c>
      <c r="E4900" s="7" t="n">
        <v>0.100000001490116</v>
      </c>
      <c r="F4900" s="7" t="n">
        <v>0.200000002980232</v>
      </c>
    </row>
    <row r="4901" spans="1:8">
      <c r="A4901" t="s">
        <v>4</v>
      </c>
      <c r="B4901" s="4" t="s">
        <v>5</v>
      </c>
      <c r="C4901" s="4" t="s">
        <v>14</v>
      </c>
      <c r="D4901" s="4" t="s">
        <v>10</v>
      </c>
      <c r="E4901" s="4" t="s">
        <v>6</v>
      </c>
    </row>
    <row r="4902" spans="1:8">
      <c r="A4902" t="n">
        <v>38417</v>
      </c>
      <c r="B4902" s="47" t="n">
        <v>51</v>
      </c>
      <c r="C4902" s="7" t="n">
        <v>4</v>
      </c>
      <c r="D4902" s="7" t="n">
        <v>1000</v>
      </c>
      <c r="E4902" s="7" t="s">
        <v>408</v>
      </c>
    </row>
    <row r="4903" spans="1:8">
      <c r="A4903" t="s">
        <v>4</v>
      </c>
      <c r="B4903" s="4" t="s">
        <v>5</v>
      </c>
      <c r="C4903" s="4" t="s">
        <v>10</v>
      </c>
    </row>
    <row r="4904" spans="1:8">
      <c r="A4904" t="n">
        <v>38430</v>
      </c>
      <c r="B4904" s="26" t="n">
        <v>16</v>
      </c>
      <c r="C4904" s="7" t="n">
        <v>0</v>
      </c>
    </row>
    <row r="4905" spans="1:8">
      <c r="A4905" t="s">
        <v>4</v>
      </c>
      <c r="B4905" s="4" t="s">
        <v>5</v>
      </c>
      <c r="C4905" s="4" t="s">
        <v>10</v>
      </c>
      <c r="D4905" s="4" t="s">
        <v>14</v>
      </c>
      <c r="E4905" s="4" t="s">
        <v>9</v>
      </c>
      <c r="F4905" s="4" t="s">
        <v>117</v>
      </c>
      <c r="G4905" s="4" t="s">
        <v>14</v>
      </c>
      <c r="H4905" s="4" t="s">
        <v>14</v>
      </c>
    </row>
    <row r="4906" spans="1:8">
      <c r="A4906" t="n">
        <v>38433</v>
      </c>
      <c r="B4906" s="51" t="n">
        <v>26</v>
      </c>
      <c r="C4906" s="7" t="n">
        <v>1000</v>
      </c>
      <c r="D4906" s="7" t="n">
        <v>17</v>
      </c>
      <c r="E4906" s="7" t="n">
        <v>31436</v>
      </c>
      <c r="F4906" s="7" t="s">
        <v>411</v>
      </c>
      <c r="G4906" s="7" t="n">
        <v>2</v>
      </c>
      <c r="H4906" s="7" t="n">
        <v>0</v>
      </c>
    </row>
    <row r="4907" spans="1:8">
      <c r="A4907" t="s">
        <v>4</v>
      </c>
      <c r="B4907" s="4" t="s">
        <v>5</v>
      </c>
    </row>
    <row r="4908" spans="1:8">
      <c r="A4908" t="n">
        <v>38515</v>
      </c>
      <c r="B4908" s="52" t="n">
        <v>28</v>
      </c>
    </row>
    <row r="4909" spans="1:8">
      <c r="A4909" t="s">
        <v>4</v>
      </c>
      <c r="B4909" s="4" t="s">
        <v>5</v>
      </c>
      <c r="C4909" s="4" t="s">
        <v>10</v>
      </c>
    </row>
    <row r="4910" spans="1:8">
      <c r="A4910" t="n">
        <v>38516</v>
      </c>
      <c r="B4910" s="26" t="n">
        <v>16</v>
      </c>
      <c r="C4910" s="7" t="n">
        <v>500</v>
      </c>
    </row>
    <row r="4911" spans="1:8">
      <c r="A4911" t="s">
        <v>4</v>
      </c>
      <c r="B4911" s="4" t="s">
        <v>5</v>
      </c>
      <c r="C4911" s="4" t="s">
        <v>14</v>
      </c>
      <c r="D4911" s="4" t="s">
        <v>20</v>
      </c>
      <c r="E4911" s="4" t="s">
        <v>20</v>
      </c>
      <c r="F4911" s="4" t="s">
        <v>20</v>
      </c>
    </row>
    <row r="4912" spans="1:8">
      <c r="A4912" t="n">
        <v>38519</v>
      </c>
      <c r="B4912" s="32" t="n">
        <v>45</v>
      </c>
      <c r="C4912" s="7" t="n">
        <v>9</v>
      </c>
      <c r="D4912" s="7" t="n">
        <v>0.100000001490116</v>
      </c>
      <c r="E4912" s="7" t="n">
        <v>0.100000001490116</v>
      </c>
      <c r="F4912" s="7" t="n">
        <v>0.200000002980232</v>
      </c>
    </row>
    <row r="4913" spans="1:8">
      <c r="A4913" t="s">
        <v>4</v>
      </c>
      <c r="B4913" s="4" t="s">
        <v>5</v>
      </c>
      <c r="C4913" s="4" t="s">
        <v>14</v>
      </c>
      <c r="D4913" s="4" t="s">
        <v>10</v>
      </c>
      <c r="E4913" s="4" t="s">
        <v>6</v>
      </c>
    </row>
    <row r="4914" spans="1:8">
      <c r="A4914" t="n">
        <v>38533</v>
      </c>
      <c r="B4914" s="47" t="n">
        <v>51</v>
      </c>
      <c r="C4914" s="7" t="n">
        <v>4</v>
      </c>
      <c r="D4914" s="7" t="n">
        <v>31</v>
      </c>
      <c r="E4914" s="7" t="s">
        <v>177</v>
      </c>
    </row>
    <row r="4915" spans="1:8">
      <c r="A4915" t="s">
        <v>4</v>
      </c>
      <c r="B4915" s="4" t="s">
        <v>5</v>
      </c>
      <c r="C4915" s="4" t="s">
        <v>10</v>
      </c>
    </row>
    <row r="4916" spans="1:8">
      <c r="A4916" t="n">
        <v>38546</v>
      </c>
      <c r="B4916" s="26" t="n">
        <v>16</v>
      </c>
      <c r="C4916" s="7" t="n">
        <v>0</v>
      </c>
    </row>
    <row r="4917" spans="1:8">
      <c r="A4917" t="s">
        <v>4</v>
      </c>
      <c r="B4917" s="4" t="s">
        <v>5</v>
      </c>
      <c r="C4917" s="4" t="s">
        <v>10</v>
      </c>
      <c r="D4917" s="4" t="s">
        <v>14</v>
      </c>
      <c r="E4917" s="4" t="s">
        <v>9</v>
      </c>
      <c r="F4917" s="4" t="s">
        <v>117</v>
      </c>
      <c r="G4917" s="4" t="s">
        <v>14</v>
      </c>
      <c r="H4917" s="4" t="s">
        <v>14</v>
      </c>
    </row>
    <row r="4918" spans="1:8">
      <c r="A4918" t="n">
        <v>38549</v>
      </c>
      <c r="B4918" s="51" t="n">
        <v>26</v>
      </c>
      <c r="C4918" s="7" t="n">
        <v>31</v>
      </c>
      <c r="D4918" s="7" t="n">
        <v>17</v>
      </c>
      <c r="E4918" s="7" t="n">
        <v>20350</v>
      </c>
      <c r="F4918" s="7" t="s">
        <v>412</v>
      </c>
      <c r="G4918" s="7" t="n">
        <v>2</v>
      </c>
      <c r="H4918" s="7" t="n">
        <v>0</v>
      </c>
    </row>
    <row r="4919" spans="1:8">
      <c r="A4919" t="s">
        <v>4</v>
      </c>
      <c r="B4919" s="4" t="s">
        <v>5</v>
      </c>
    </row>
    <row r="4920" spans="1:8">
      <c r="A4920" t="n">
        <v>38591</v>
      </c>
      <c r="B4920" s="52" t="n">
        <v>28</v>
      </c>
    </row>
    <row r="4921" spans="1:8">
      <c r="A4921" t="s">
        <v>4</v>
      </c>
      <c r="B4921" s="4" t="s">
        <v>5</v>
      </c>
      <c r="C4921" s="4" t="s">
        <v>10</v>
      </c>
      <c r="D4921" s="4" t="s">
        <v>14</v>
      </c>
    </row>
    <row r="4922" spans="1:8">
      <c r="A4922" t="n">
        <v>38592</v>
      </c>
      <c r="B4922" s="53" t="n">
        <v>89</v>
      </c>
      <c r="C4922" s="7" t="n">
        <v>65533</v>
      </c>
      <c r="D4922" s="7" t="n">
        <v>1</v>
      </c>
    </row>
    <row r="4923" spans="1:8">
      <c r="A4923" t="s">
        <v>4</v>
      </c>
      <c r="B4923" s="4" t="s">
        <v>5</v>
      </c>
      <c r="C4923" s="4" t="s">
        <v>14</v>
      </c>
      <c r="D4923" s="4" t="s">
        <v>20</v>
      </c>
      <c r="E4923" s="4" t="s">
        <v>10</v>
      </c>
      <c r="F4923" s="4" t="s">
        <v>14</v>
      </c>
    </row>
    <row r="4924" spans="1:8">
      <c r="A4924" t="n">
        <v>38596</v>
      </c>
      <c r="B4924" s="13" t="n">
        <v>49</v>
      </c>
      <c r="C4924" s="7" t="n">
        <v>3</v>
      </c>
      <c r="D4924" s="7" t="n">
        <v>1</v>
      </c>
      <c r="E4924" s="7" t="n">
        <v>500</v>
      </c>
      <c r="F4924" s="7" t="n">
        <v>0</v>
      </c>
    </row>
    <row r="4925" spans="1:8">
      <c r="A4925" t="s">
        <v>4</v>
      </c>
      <c r="B4925" s="4" t="s">
        <v>5</v>
      </c>
      <c r="C4925" s="4" t="s">
        <v>14</v>
      </c>
      <c r="D4925" s="4" t="s">
        <v>10</v>
      </c>
      <c r="E4925" s="4" t="s">
        <v>9</v>
      </c>
      <c r="F4925" s="4" t="s">
        <v>10</v>
      </c>
    </row>
    <row r="4926" spans="1:8">
      <c r="A4926" t="n">
        <v>38605</v>
      </c>
      <c r="B4926" s="14" t="n">
        <v>50</v>
      </c>
      <c r="C4926" s="7" t="n">
        <v>3</v>
      </c>
      <c r="D4926" s="7" t="n">
        <v>4516</v>
      </c>
      <c r="E4926" s="7" t="n">
        <v>1036831949</v>
      </c>
      <c r="F4926" s="7" t="n">
        <v>1000</v>
      </c>
    </row>
    <row r="4927" spans="1:8">
      <c r="A4927" t="s">
        <v>4</v>
      </c>
      <c r="B4927" s="4" t="s">
        <v>5</v>
      </c>
      <c r="C4927" s="4" t="s">
        <v>14</v>
      </c>
      <c r="D4927" s="4" t="s">
        <v>10</v>
      </c>
      <c r="E4927" s="4" t="s">
        <v>9</v>
      </c>
      <c r="F4927" s="4" t="s">
        <v>10</v>
      </c>
    </row>
    <row r="4928" spans="1:8">
      <c r="A4928" t="n">
        <v>38615</v>
      </c>
      <c r="B4928" s="14" t="n">
        <v>50</v>
      </c>
      <c r="C4928" s="7" t="n">
        <v>3</v>
      </c>
      <c r="D4928" s="7" t="n">
        <v>4523</v>
      </c>
      <c r="E4928" s="7" t="n">
        <v>1036831949</v>
      </c>
      <c r="F4928" s="7" t="n">
        <v>1000</v>
      </c>
    </row>
    <row r="4929" spans="1:8">
      <c r="A4929" t="s">
        <v>4</v>
      </c>
      <c r="B4929" s="4" t="s">
        <v>5</v>
      </c>
      <c r="C4929" s="4" t="s">
        <v>14</v>
      </c>
      <c r="D4929" s="4" t="s">
        <v>10</v>
      </c>
      <c r="E4929" s="4" t="s">
        <v>9</v>
      </c>
      <c r="F4929" s="4" t="s">
        <v>10</v>
      </c>
    </row>
    <row r="4930" spans="1:8">
      <c r="A4930" t="n">
        <v>38625</v>
      </c>
      <c r="B4930" s="14" t="n">
        <v>50</v>
      </c>
      <c r="C4930" s="7" t="n">
        <v>3</v>
      </c>
      <c r="D4930" s="7" t="n">
        <v>4515</v>
      </c>
      <c r="E4930" s="7" t="n">
        <v>1045220557</v>
      </c>
      <c r="F4930" s="7" t="n">
        <v>2000</v>
      </c>
    </row>
    <row r="4931" spans="1:8">
      <c r="A4931" t="s">
        <v>4</v>
      </c>
      <c r="B4931" s="4" t="s">
        <v>5</v>
      </c>
      <c r="C4931" s="4" t="s">
        <v>14</v>
      </c>
      <c r="D4931" s="4" t="s">
        <v>10</v>
      </c>
      <c r="E4931" s="4" t="s">
        <v>9</v>
      </c>
      <c r="F4931" s="4" t="s">
        <v>10</v>
      </c>
    </row>
    <row r="4932" spans="1:8">
      <c r="A4932" t="n">
        <v>38635</v>
      </c>
      <c r="B4932" s="14" t="n">
        <v>50</v>
      </c>
      <c r="C4932" s="7" t="n">
        <v>3</v>
      </c>
      <c r="D4932" s="7" t="n">
        <v>2108</v>
      </c>
      <c r="E4932" s="7" t="n">
        <v>1045220557</v>
      </c>
      <c r="F4932" s="7" t="n">
        <v>2000</v>
      </c>
    </row>
    <row r="4933" spans="1:8">
      <c r="A4933" t="s">
        <v>4</v>
      </c>
      <c r="B4933" s="4" t="s">
        <v>5</v>
      </c>
      <c r="C4933" s="4" t="s">
        <v>14</v>
      </c>
      <c r="D4933" s="4" t="s">
        <v>10</v>
      </c>
      <c r="E4933" s="4" t="s">
        <v>20</v>
      </c>
    </row>
    <row r="4934" spans="1:8">
      <c r="A4934" t="n">
        <v>38645</v>
      </c>
      <c r="B4934" s="28" t="n">
        <v>58</v>
      </c>
      <c r="C4934" s="7" t="n">
        <v>101</v>
      </c>
      <c r="D4934" s="7" t="n">
        <v>500</v>
      </c>
      <c r="E4934" s="7" t="n">
        <v>1</v>
      </c>
    </row>
    <row r="4935" spans="1:8">
      <c r="A4935" t="s">
        <v>4</v>
      </c>
      <c r="B4935" s="4" t="s">
        <v>5</v>
      </c>
      <c r="C4935" s="4" t="s">
        <v>14</v>
      </c>
      <c r="D4935" s="4" t="s">
        <v>10</v>
      </c>
    </row>
    <row r="4936" spans="1:8">
      <c r="A4936" t="n">
        <v>38653</v>
      </c>
      <c r="B4936" s="28" t="n">
        <v>58</v>
      </c>
      <c r="C4936" s="7" t="n">
        <v>254</v>
      </c>
      <c r="D4936" s="7" t="n">
        <v>0</v>
      </c>
    </row>
    <row r="4937" spans="1:8">
      <c r="A4937" t="s">
        <v>4</v>
      </c>
      <c r="B4937" s="4" t="s">
        <v>5</v>
      </c>
      <c r="C4937" s="4" t="s">
        <v>14</v>
      </c>
      <c r="D4937" s="4" t="s">
        <v>14</v>
      </c>
      <c r="E4937" s="4" t="s">
        <v>20</v>
      </c>
      <c r="F4937" s="4" t="s">
        <v>20</v>
      </c>
      <c r="G4937" s="4" t="s">
        <v>20</v>
      </c>
      <c r="H4937" s="4" t="s">
        <v>10</v>
      </c>
    </row>
    <row r="4938" spans="1:8">
      <c r="A4938" t="n">
        <v>38657</v>
      </c>
      <c r="B4938" s="32" t="n">
        <v>45</v>
      </c>
      <c r="C4938" s="7" t="n">
        <v>2</v>
      </c>
      <c r="D4938" s="7" t="n">
        <v>3</v>
      </c>
      <c r="E4938" s="7" t="n">
        <v>-0.129999995231628</v>
      </c>
      <c r="F4938" s="7" t="n">
        <v>-2.47000002861023</v>
      </c>
      <c r="G4938" s="7" t="n">
        <v>-198.270004272461</v>
      </c>
      <c r="H4938" s="7" t="n">
        <v>0</v>
      </c>
    </row>
    <row r="4939" spans="1:8">
      <c r="A4939" t="s">
        <v>4</v>
      </c>
      <c r="B4939" s="4" t="s">
        <v>5</v>
      </c>
      <c r="C4939" s="4" t="s">
        <v>14</v>
      </c>
      <c r="D4939" s="4" t="s">
        <v>14</v>
      </c>
      <c r="E4939" s="4" t="s">
        <v>20</v>
      </c>
      <c r="F4939" s="4" t="s">
        <v>20</v>
      </c>
      <c r="G4939" s="4" t="s">
        <v>20</v>
      </c>
      <c r="H4939" s="4" t="s">
        <v>10</v>
      </c>
      <c r="I4939" s="4" t="s">
        <v>14</v>
      </c>
    </row>
    <row r="4940" spans="1:8">
      <c r="A4940" t="n">
        <v>38674</v>
      </c>
      <c r="B4940" s="32" t="n">
        <v>45</v>
      </c>
      <c r="C4940" s="7" t="n">
        <v>4</v>
      </c>
      <c r="D4940" s="7" t="n">
        <v>3</v>
      </c>
      <c r="E4940" s="7" t="n">
        <v>7.73000001907349</v>
      </c>
      <c r="F4940" s="7" t="n">
        <v>358.190002441406</v>
      </c>
      <c r="G4940" s="7" t="n">
        <v>10</v>
      </c>
      <c r="H4940" s="7" t="n">
        <v>0</v>
      </c>
      <c r="I4940" s="7" t="n">
        <v>1</v>
      </c>
    </row>
    <row r="4941" spans="1:8">
      <c r="A4941" t="s">
        <v>4</v>
      </c>
      <c r="B4941" s="4" t="s">
        <v>5</v>
      </c>
      <c r="C4941" s="4" t="s">
        <v>14</v>
      </c>
      <c r="D4941" s="4" t="s">
        <v>14</v>
      </c>
      <c r="E4941" s="4" t="s">
        <v>20</v>
      </c>
      <c r="F4941" s="4" t="s">
        <v>10</v>
      </c>
    </row>
    <row r="4942" spans="1:8">
      <c r="A4942" t="n">
        <v>38692</v>
      </c>
      <c r="B4942" s="32" t="n">
        <v>45</v>
      </c>
      <c r="C4942" s="7" t="n">
        <v>5</v>
      </c>
      <c r="D4942" s="7" t="n">
        <v>3</v>
      </c>
      <c r="E4942" s="7" t="n">
        <v>10.5</v>
      </c>
      <c r="F4942" s="7" t="n">
        <v>0</v>
      </c>
    </row>
    <row r="4943" spans="1:8">
      <c r="A4943" t="s">
        <v>4</v>
      </c>
      <c r="B4943" s="4" t="s">
        <v>5</v>
      </c>
      <c r="C4943" s="4" t="s">
        <v>14</v>
      </c>
      <c r="D4943" s="4" t="s">
        <v>14</v>
      </c>
      <c r="E4943" s="4" t="s">
        <v>20</v>
      </c>
      <c r="F4943" s="4" t="s">
        <v>10</v>
      </c>
    </row>
    <row r="4944" spans="1:8">
      <c r="A4944" t="n">
        <v>38701</v>
      </c>
      <c r="B4944" s="32" t="n">
        <v>45</v>
      </c>
      <c r="C4944" s="7" t="n">
        <v>11</v>
      </c>
      <c r="D4944" s="7" t="n">
        <v>3</v>
      </c>
      <c r="E4944" s="7" t="n">
        <v>38.5</v>
      </c>
      <c r="F4944" s="7" t="n">
        <v>0</v>
      </c>
    </row>
    <row r="4945" spans="1:9">
      <c r="A4945" t="s">
        <v>4</v>
      </c>
      <c r="B4945" s="4" t="s">
        <v>5</v>
      </c>
      <c r="C4945" s="4" t="s">
        <v>14</v>
      </c>
      <c r="D4945" s="4" t="s">
        <v>10</v>
      </c>
      <c r="E4945" s="4" t="s">
        <v>10</v>
      </c>
      <c r="F4945" s="4" t="s">
        <v>9</v>
      </c>
    </row>
    <row r="4946" spans="1:9">
      <c r="A4946" t="n">
        <v>38710</v>
      </c>
      <c r="B4946" s="67" t="n">
        <v>84</v>
      </c>
      <c r="C4946" s="7" t="n">
        <v>0</v>
      </c>
      <c r="D4946" s="7" t="n">
        <v>0</v>
      </c>
      <c r="E4946" s="7" t="n">
        <v>0</v>
      </c>
      <c r="F4946" s="7" t="n">
        <v>1053609165</v>
      </c>
    </row>
    <row r="4947" spans="1:9">
      <c r="A4947" t="s">
        <v>4</v>
      </c>
      <c r="B4947" s="4" t="s">
        <v>5</v>
      </c>
      <c r="C4947" s="4" t="s">
        <v>14</v>
      </c>
      <c r="D4947" s="4" t="s">
        <v>14</v>
      </c>
      <c r="E4947" s="4" t="s">
        <v>20</v>
      </c>
      <c r="F4947" s="4" t="s">
        <v>20</v>
      </c>
      <c r="G4947" s="4" t="s">
        <v>20</v>
      </c>
      <c r="H4947" s="4" t="s">
        <v>10</v>
      </c>
    </row>
    <row r="4948" spans="1:9">
      <c r="A4948" t="n">
        <v>38720</v>
      </c>
      <c r="B4948" s="32" t="n">
        <v>45</v>
      </c>
      <c r="C4948" s="7" t="n">
        <v>2</v>
      </c>
      <c r="D4948" s="7" t="n">
        <v>3</v>
      </c>
      <c r="E4948" s="7" t="n">
        <v>-0.730000019073486</v>
      </c>
      <c r="F4948" s="7" t="n">
        <v>-2.47000002861023</v>
      </c>
      <c r="G4948" s="7" t="n">
        <v>-198</v>
      </c>
      <c r="H4948" s="7" t="n">
        <v>0</v>
      </c>
    </row>
    <row r="4949" spans="1:9">
      <c r="A4949" t="s">
        <v>4</v>
      </c>
      <c r="B4949" s="4" t="s">
        <v>5</v>
      </c>
      <c r="C4949" s="4" t="s">
        <v>14</v>
      </c>
      <c r="D4949" s="4" t="s">
        <v>14</v>
      </c>
      <c r="E4949" s="4" t="s">
        <v>20</v>
      </c>
      <c r="F4949" s="4" t="s">
        <v>20</v>
      </c>
      <c r="G4949" s="4" t="s">
        <v>20</v>
      </c>
      <c r="H4949" s="4" t="s">
        <v>10</v>
      </c>
      <c r="I4949" s="4" t="s">
        <v>14</v>
      </c>
    </row>
    <row r="4950" spans="1:9">
      <c r="A4950" t="n">
        <v>38737</v>
      </c>
      <c r="B4950" s="32" t="n">
        <v>45</v>
      </c>
      <c r="C4950" s="7" t="n">
        <v>4</v>
      </c>
      <c r="D4950" s="7" t="n">
        <v>3</v>
      </c>
      <c r="E4950" s="7" t="n">
        <v>358.429992675781</v>
      </c>
      <c r="F4950" s="7" t="n">
        <v>83.0299987792969</v>
      </c>
      <c r="G4950" s="7" t="n">
        <v>10</v>
      </c>
      <c r="H4950" s="7" t="n">
        <v>0</v>
      </c>
      <c r="I4950" s="7" t="n">
        <v>1</v>
      </c>
    </row>
    <row r="4951" spans="1:9">
      <c r="A4951" t="s">
        <v>4</v>
      </c>
      <c r="B4951" s="4" t="s">
        <v>5</v>
      </c>
      <c r="C4951" s="4" t="s">
        <v>14</v>
      </c>
      <c r="D4951" s="4" t="s">
        <v>14</v>
      </c>
      <c r="E4951" s="4" t="s">
        <v>20</v>
      </c>
      <c r="F4951" s="4" t="s">
        <v>10</v>
      </c>
    </row>
    <row r="4952" spans="1:9">
      <c r="A4952" t="n">
        <v>38755</v>
      </c>
      <c r="B4952" s="32" t="n">
        <v>45</v>
      </c>
      <c r="C4952" s="7" t="n">
        <v>5</v>
      </c>
      <c r="D4952" s="7" t="n">
        <v>3</v>
      </c>
      <c r="E4952" s="7" t="n">
        <v>14.1000003814697</v>
      </c>
      <c r="F4952" s="7" t="n">
        <v>0</v>
      </c>
    </row>
    <row r="4953" spans="1:9">
      <c r="A4953" t="s">
        <v>4</v>
      </c>
      <c r="B4953" s="4" t="s">
        <v>5</v>
      </c>
      <c r="C4953" s="4" t="s">
        <v>14</v>
      </c>
      <c r="D4953" s="4" t="s">
        <v>14</v>
      </c>
      <c r="E4953" s="4" t="s">
        <v>20</v>
      </c>
      <c r="F4953" s="4" t="s">
        <v>10</v>
      </c>
    </row>
    <row r="4954" spans="1:9">
      <c r="A4954" t="n">
        <v>38764</v>
      </c>
      <c r="B4954" s="32" t="n">
        <v>45</v>
      </c>
      <c r="C4954" s="7" t="n">
        <v>11</v>
      </c>
      <c r="D4954" s="7" t="n">
        <v>3</v>
      </c>
      <c r="E4954" s="7" t="n">
        <v>38.5</v>
      </c>
      <c r="F4954" s="7" t="n">
        <v>0</v>
      </c>
    </row>
    <row r="4955" spans="1:9">
      <c r="A4955" t="s">
        <v>4</v>
      </c>
      <c r="B4955" s="4" t="s">
        <v>5</v>
      </c>
      <c r="C4955" s="4" t="s">
        <v>10</v>
      </c>
      <c r="D4955" s="4" t="s">
        <v>14</v>
      </c>
      <c r="E4955" s="4" t="s">
        <v>14</v>
      </c>
      <c r="F4955" s="4" t="s">
        <v>6</v>
      </c>
    </row>
    <row r="4956" spans="1:9">
      <c r="A4956" t="n">
        <v>38773</v>
      </c>
      <c r="B4956" s="23" t="n">
        <v>20</v>
      </c>
      <c r="C4956" s="7" t="n">
        <v>31</v>
      </c>
      <c r="D4956" s="7" t="n">
        <v>3</v>
      </c>
      <c r="E4956" s="7" t="n">
        <v>11</v>
      </c>
      <c r="F4956" s="7" t="s">
        <v>413</v>
      </c>
    </row>
    <row r="4957" spans="1:9">
      <c r="A4957" t="s">
        <v>4</v>
      </c>
      <c r="B4957" s="4" t="s">
        <v>5</v>
      </c>
      <c r="C4957" s="4" t="s">
        <v>10</v>
      </c>
      <c r="D4957" s="4" t="s">
        <v>14</v>
      </c>
      <c r="E4957" s="4" t="s">
        <v>14</v>
      </c>
      <c r="F4957" s="4" t="s">
        <v>6</v>
      </c>
    </row>
    <row r="4958" spans="1:9">
      <c r="A4958" t="n">
        <v>38800</v>
      </c>
      <c r="B4958" s="23" t="n">
        <v>20</v>
      </c>
      <c r="C4958" s="7" t="n">
        <v>1000</v>
      </c>
      <c r="D4958" s="7" t="n">
        <v>3</v>
      </c>
      <c r="E4958" s="7" t="n">
        <v>11</v>
      </c>
      <c r="F4958" s="7" t="s">
        <v>414</v>
      </c>
    </row>
    <row r="4959" spans="1:9">
      <c r="A4959" t="s">
        <v>4</v>
      </c>
      <c r="B4959" s="4" t="s">
        <v>5</v>
      </c>
      <c r="C4959" s="4" t="s">
        <v>14</v>
      </c>
      <c r="D4959" s="4" t="s">
        <v>14</v>
      </c>
      <c r="E4959" s="4" t="s">
        <v>20</v>
      </c>
      <c r="F4959" s="4" t="s">
        <v>20</v>
      </c>
      <c r="G4959" s="4" t="s">
        <v>20</v>
      </c>
      <c r="H4959" s="4" t="s">
        <v>10</v>
      </c>
    </row>
    <row r="4960" spans="1:9">
      <c r="A4960" t="n">
        <v>38828</v>
      </c>
      <c r="B4960" s="32" t="n">
        <v>45</v>
      </c>
      <c r="C4960" s="7" t="n">
        <v>2</v>
      </c>
      <c r="D4960" s="7" t="n">
        <v>3</v>
      </c>
      <c r="E4960" s="7" t="n">
        <v>4.3899998664856</v>
      </c>
      <c r="F4960" s="7" t="n">
        <v>-2.91000008583069</v>
      </c>
      <c r="G4960" s="7" t="n">
        <v>-198.960006713867</v>
      </c>
      <c r="H4960" s="7" t="n">
        <v>0</v>
      </c>
    </row>
    <row r="4961" spans="1:9">
      <c r="A4961" t="s">
        <v>4</v>
      </c>
      <c r="B4961" s="4" t="s">
        <v>5</v>
      </c>
      <c r="C4961" s="4" t="s">
        <v>14</v>
      </c>
      <c r="D4961" s="4" t="s">
        <v>14</v>
      </c>
      <c r="E4961" s="4" t="s">
        <v>20</v>
      </c>
      <c r="F4961" s="4" t="s">
        <v>20</v>
      </c>
      <c r="G4961" s="4" t="s">
        <v>20</v>
      </c>
      <c r="H4961" s="4" t="s">
        <v>10</v>
      </c>
      <c r="I4961" s="4" t="s">
        <v>14</v>
      </c>
    </row>
    <row r="4962" spans="1:9">
      <c r="A4962" t="n">
        <v>38845</v>
      </c>
      <c r="B4962" s="32" t="n">
        <v>45</v>
      </c>
      <c r="C4962" s="7" t="n">
        <v>4</v>
      </c>
      <c r="D4962" s="7" t="n">
        <v>3</v>
      </c>
      <c r="E4962" s="7" t="n">
        <v>356.890014648438</v>
      </c>
      <c r="F4962" s="7" t="n">
        <v>96.1399993896484</v>
      </c>
      <c r="G4962" s="7" t="n">
        <v>334</v>
      </c>
      <c r="H4962" s="7" t="n">
        <v>0</v>
      </c>
      <c r="I4962" s="7" t="n">
        <v>1</v>
      </c>
    </row>
    <row r="4963" spans="1:9">
      <c r="A4963" t="s">
        <v>4</v>
      </c>
      <c r="B4963" s="4" t="s">
        <v>5</v>
      </c>
      <c r="C4963" s="4" t="s">
        <v>14</v>
      </c>
      <c r="D4963" s="4" t="s">
        <v>14</v>
      </c>
      <c r="E4963" s="4" t="s">
        <v>20</v>
      </c>
      <c r="F4963" s="4" t="s">
        <v>10</v>
      </c>
    </row>
    <row r="4964" spans="1:9">
      <c r="A4964" t="n">
        <v>38863</v>
      </c>
      <c r="B4964" s="32" t="n">
        <v>45</v>
      </c>
      <c r="C4964" s="7" t="n">
        <v>5</v>
      </c>
      <c r="D4964" s="7" t="n">
        <v>3</v>
      </c>
      <c r="E4964" s="7" t="n">
        <v>9.69999980926514</v>
      </c>
      <c r="F4964" s="7" t="n">
        <v>0</v>
      </c>
    </row>
    <row r="4965" spans="1:9">
      <c r="A4965" t="s">
        <v>4</v>
      </c>
      <c r="B4965" s="4" t="s">
        <v>5</v>
      </c>
      <c r="C4965" s="4" t="s">
        <v>14</v>
      </c>
      <c r="D4965" s="4" t="s">
        <v>14</v>
      </c>
      <c r="E4965" s="4" t="s">
        <v>20</v>
      </c>
      <c r="F4965" s="4" t="s">
        <v>10</v>
      </c>
    </row>
    <row r="4966" spans="1:9">
      <c r="A4966" t="n">
        <v>38872</v>
      </c>
      <c r="B4966" s="32" t="n">
        <v>45</v>
      </c>
      <c r="C4966" s="7" t="n">
        <v>11</v>
      </c>
      <c r="D4966" s="7" t="n">
        <v>3</v>
      </c>
      <c r="E4966" s="7" t="n">
        <v>16.7000007629395</v>
      </c>
      <c r="F4966" s="7" t="n">
        <v>0</v>
      </c>
    </row>
    <row r="4967" spans="1:9">
      <c r="A4967" t="s">
        <v>4</v>
      </c>
      <c r="B4967" s="4" t="s">
        <v>5</v>
      </c>
      <c r="C4967" s="4" t="s">
        <v>14</v>
      </c>
      <c r="D4967" s="4" t="s">
        <v>14</v>
      </c>
      <c r="E4967" s="4" t="s">
        <v>20</v>
      </c>
      <c r="F4967" s="4" t="s">
        <v>20</v>
      </c>
      <c r="G4967" s="4" t="s">
        <v>20</v>
      </c>
      <c r="H4967" s="4" t="s">
        <v>10</v>
      </c>
      <c r="I4967" s="4" t="s">
        <v>14</v>
      </c>
    </row>
    <row r="4968" spans="1:9">
      <c r="A4968" t="n">
        <v>38881</v>
      </c>
      <c r="B4968" s="32" t="n">
        <v>45</v>
      </c>
      <c r="C4968" s="7" t="n">
        <v>4</v>
      </c>
      <c r="D4968" s="7" t="n">
        <v>3</v>
      </c>
      <c r="E4968" s="7" t="n">
        <v>354.179992675781</v>
      </c>
      <c r="F4968" s="7" t="n">
        <v>98.6900024414063</v>
      </c>
      <c r="G4968" s="7" t="n">
        <v>334</v>
      </c>
      <c r="H4968" s="7" t="n">
        <v>1700</v>
      </c>
      <c r="I4968" s="7" t="n">
        <v>1</v>
      </c>
    </row>
    <row r="4969" spans="1:9">
      <c r="A4969" t="s">
        <v>4</v>
      </c>
      <c r="B4969" s="4" t="s">
        <v>5</v>
      </c>
      <c r="C4969" s="4" t="s">
        <v>14</v>
      </c>
      <c r="D4969" s="4" t="s">
        <v>14</v>
      </c>
      <c r="E4969" s="4" t="s">
        <v>20</v>
      </c>
      <c r="F4969" s="4" t="s">
        <v>10</v>
      </c>
    </row>
    <row r="4970" spans="1:9">
      <c r="A4970" t="n">
        <v>38899</v>
      </c>
      <c r="B4970" s="32" t="n">
        <v>45</v>
      </c>
      <c r="C4970" s="7" t="n">
        <v>5</v>
      </c>
      <c r="D4970" s="7" t="n">
        <v>3</v>
      </c>
      <c r="E4970" s="7" t="n">
        <v>5.59999990463257</v>
      </c>
      <c r="F4970" s="7" t="n">
        <v>1700</v>
      </c>
    </row>
    <row r="4971" spans="1:9">
      <c r="A4971" t="s">
        <v>4</v>
      </c>
      <c r="B4971" s="4" t="s">
        <v>5</v>
      </c>
      <c r="C4971" s="4" t="s">
        <v>14</v>
      </c>
      <c r="D4971" s="4" t="s">
        <v>14</v>
      </c>
      <c r="E4971" s="4" t="s">
        <v>20</v>
      </c>
      <c r="F4971" s="4" t="s">
        <v>10</v>
      </c>
    </row>
    <row r="4972" spans="1:9">
      <c r="A4972" t="n">
        <v>38908</v>
      </c>
      <c r="B4972" s="32" t="n">
        <v>45</v>
      </c>
      <c r="C4972" s="7" t="n">
        <v>11</v>
      </c>
      <c r="D4972" s="7" t="n">
        <v>3</v>
      </c>
      <c r="E4972" s="7" t="n">
        <v>29.2999992370605</v>
      </c>
      <c r="F4972" s="7" t="n">
        <v>1700</v>
      </c>
    </row>
    <row r="4973" spans="1:9">
      <c r="A4973" t="s">
        <v>4</v>
      </c>
      <c r="B4973" s="4" t="s">
        <v>5</v>
      </c>
      <c r="C4973" s="4" t="s">
        <v>10</v>
      </c>
    </row>
    <row r="4974" spans="1:9">
      <c r="A4974" t="n">
        <v>38917</v>
      </c>
      <c r="B4974" s="26" t="n">
        <v>16</v>
      </c>
      <c r="C4974" s="7" t="n">
        <v>900</v>
      </c>
    </row>
    <row r="4975" spans="1:9">
      <c r="A4975" t="s">
        <v>4</v>
      </c>
      <c r="B4975" s="4" t="s">
        <v>5</v>
      </c>
      <c r="C4975" s="4" t="s">
        <v>14</v>
      </c>
      <c r="D4975" s="4" t="s">
        <v>14</v>
      </c>
      <c r="E4975" s="4" t="s">
        <v>20</v>
      </c>
      <c r="F4975" s="4" t="s">
        <v>20</v>
      </c>
      <c r="G4975" s="4" t="s">
        <v>20</v>
      </c>
      <c r="H4975" s="4" t="s">
        <v>10</v>
      </c>
    </row>
    <row r="4976" spans="1:9">
      <c r="A4976" t="n">
        <v>38920</v>
      </c>
      <c r="B4976" s="32" t="n">
        <v>45</v>
      </c>
      <c r="C4976" s="7" t="n">
        <v>2</v>
      </c>
      <c r="D4976" s="7" t="n">
        <v>0</v>
      </c>
      <c r="E4976" s="7" t="n">
        <v>0</v>
      </c>
      <c r="F4976" s="7" t="n">
        <v>-2.91000008583069</v>
      </c>
      <c r="G4976" s="7" t="n">
        <v>-198.600006103516</v>
      </c>
      <c r="H4976" s="7" t="n">
        <v>800</v>
      </c>
    </row>
    <row r="4977" spans="1:9">
      <c r="A4977" t="s">
        <v>4</v>
      </c>
      <c r="B4977" s="4" t="s">
        <v>5</v>
      </c>
      <c r="C4977" s="4" t="s">
        <v>10</v>
      </c>
    </row>
    <row r="4978" spans="1:9">
      <c r="A4978" t="n">
        <v>38937</v>
      </c>
      <c r="B4978" s="26" t="n">
        <v>16</v>
      </c>
      <c r="C4978" s="7" t="n">
        <v>800</v>
      </c>
    </row>
    <row r="4979" spans="1:9">
      <c r="A4979" t="s">
        <v>4</v>
      </c>
      <c r="B4979" s="4" t="s">
        <v>5</v>
      </c>
      <c r="C4979" s="4" t="s">
        <v>14</v>
      </c>
      <c r="D4979" s="4" t="s">
        <v>10</v>
      </c>
      <c r="E4979" s="4" t="s">
        <v>20</v>
      </c>
    </row>
    <row r="4980" spans="1:9">
      <c r="A4980" t="n">
        <v>38940</v>
      </c>
      <c r="B4980" s="28" t="n">
        <v>58</v>
      </c>
      <c r="C4980" s="7" t="n">
        <v>3</v>
      </c>
      <c r="D4980" s="7" t="n">
        <v>0</v>
      </c>
      <c r="E4980" s="7" t="n">
        <v>1</v>
      </c>
    </row>
    <row r="4981" spans="1:9">
      <c r="A4981" t="s">
        <v>4</v>
      </c>
      <c r="B4981" s="4" t="s">
        <v>5</v>
      </c>
      <c r="C4981" s="4" t="s">
        <v>14</v>
      </c>
      <c r="D4981" s="4" t="s">
        <v>10</v>
      </c>
    </row>
    <row r="4982" spans="1:9">
      <c r="A4982" t="n">
        <v>38948</v>
      </c>
      <c r="B4982" s="28" t="n">
        <v>58</v>
      </c>
      <c r="C4982" s="7" t="n">
        <v>255</v>
      </c>
      <c r="D4982" s="7" t="n">
        <v>0</v>
      </c>
    </row>
    <row r="4983" spans="1:9">
      <c r="A4983" t="s">
        <v>4</v>
      </c>
      <c r="B4983" s="4" t="s">
        <v>5</v>
      </c>
      <c r="C4983" s="4" t="s">
        <v>14</v>
      </c>
      <c r="D4983" s="4" t="s">
        <v>10</v>
      </c>
      <c r="E4983" s="4" t="s">
        <v>20</v>
      </c>
    </row>
    <row r="4984" spans="1:9">
      <c r="A4984" t="n">
        <v>38952</v>
      </c>
      <c r="B4984" s="28" t="n">
        <v>58</v>
      </c>
      <c r="C4984" s="7" t="n">
        <v>103</v>
      </c>
      <c r="D4984" s="7" t="n">
        <v>500</v>
      </c>
      <c r="E4984" s="7" t="n">
        <v>1</v>
      </c>
    </row>
    <row r="4985" spans="1:9">
      <c r="A4985" t="s">
        <v>4</v>
      </c>
      <c r="B4985" s="4" t="s">
        <v>5</v>
      </c>
      <c r="C4985" s="4" t="s">
        <v>14</v>
      </c>
      <c r="D4985" s="4" t="s">
        <v>14</v>
      </c>
      <c r="E4985" s="4" t="s">
        <v>20</v>
      </c>
      <c r="F4985" s="4" t="s">
        <v>20</v>
      </c>
      <c r="G4985" s="4" t="s">
        <v>20</v>
      </c>
      <c r="H4985" s="4" t="s">
        <v>10</v>
      </c>
    </row>
    <row r="4986" spans="1:9">
      <c r="A4986" t="n">
        <v>38960</v>
      </c>
      <c r="B4986" s="32" t="n">
        <v>45</v>
      </c>
      <c r="C4986" s="7" t="n">
        <v>2</v>
      </c>
      <c r="D4986" s="7" t="n">
        <v>3</v>
      </c>
      <c r="E4986" s="7" t="n">
        <v>-0.0399999991059303</v>
      </c>
      <c r="F4986" s="7" t="n">
        <v>-2.88000011444092</v>
      </c>
      <c r="G4986" s="7" t="n">
        <v>-198.929992675781</v>
      </c>
      <c r="H4986" s="7" t="n">
        <v>0</v>
      </c>
    </row>
    <row r="4987" spans="1:9">
      <c r="A4987" t="s">
        <v>4</v>
      </c>
      <c r="B4987" s="4" t="s">
        <v>5</v>
      </c>
      <c r="C4987" s="4" t="s">
        <v>14</v>
      </c>
      <c r="D4987" s="4" t="s">
        <v>14</v>
      </c>
      <c r="E4987" s="4" t="s">
        <v>20</v>
      </c>
      <c r="F4987" s="4" t="s">
        <v>20</v>
      </c>
      <c r="G4987" s="4" t="s">
        <v>20</v>
      </c>
      <c r="H4987" s="4" t="s">
        <v>10</v>
      </c>
      <c r="I4987" s="4" t="s">
        <v>14</v>
      </c>
    </row>
    <row r="4988" spans="1:9">
      <c r="A4988" t="n">
        <v>38977</v>
      </c>
      <c r="B4988" s="32" t="n">
        <v>45</v>
      </c>
      <c r="C4988" s="7" t="n">
        <v>4</v>
      </c>
      <c r="D4988" s="7" t="n">
        <v>3</v>
      </c>
      <c r="E4988" s="7" t="n">
        <v>359.070007324219</v>
      </c>
      <c r="F4988" s="7" t="n">
        <v>3.64000010490417</v>
      </c>
      <c r="G4988" s="7" t="n">
        <v>344</v>
      </c>
      <c r="H4988" s="7" t="n">
        <v>0</v>
      </c>
      <c r="I4988" s="7" t="n">
        <v>1</v>
      </c>
    </row>
    <row r="4989" spans="1:9">
      <c r="A4989" t="s">
        <v>4</v>
      </c>
      <c r="B4989" s="4" t="s">
        <v>5</v>
      </c>
      <c r="C4989" s="4" t="s">
        <v>14</v>
      </c>
      <c r="D4989" s="4" t="s">
        <v>14</v>
      </c>
      <c r="E4989" s="4" t="s">
        <v>20</v>
      </c>
      <c r="F4989" s="4" t="s">
        <v>10</v>
      </c>
    </row>
    <row r="4990" spans="1:9">
      <c r="A4990" t="n">
        <v>38995</v>
      </c>
      <c r="B4990" s="32" t="n">
        <v>45</v>
      </c>
      <c r="C4990" s="7" t="n">
        <v>5</v>
      </c>
      <c r="D4990" s="7" t="n">
        <v>3</v>
      </c>
      <c r="E4990" s="7" t="n">
        <v>6.5</v>
      </c>
      <c r="F4990" s="7" t="n">
        <v>0</v>
      </c>
    </row>
    <row r="4991" spans="1:9">
      <c r="A4991" t="s">
        <v>4</v>
      </c>
      <c r="B4991" s="4" t="s">
        <v>5</v>
      </c>
      <c r="C4991" s="4" t="s">
        <v>14</v>
      </c>
      <c r="D4991" s="4" t="s">
        <v>14</v>
      </c>
      <c r="E4991" s="4" t="s">
        <v>20</v>
      </c>
      <c r="F4991" s="4" t="s">
        <v>10</v>
      </c>
    </row>
    <row r="4992" spans="1:9">
      <c r="A4992" t="n">
        <v>39004</v>
      </c>
      <c r="B4992" s="32" t="n">
        <v>45</v>
      </c>
      <c r="C4992" s="7" t="n">
        <v>11</v>
      </c>
      <c r="D4992" s="7" t="n">
        <v>3</v>
      </c>
      <c r="E4992" s="7" t="n">
        <v>25.8999996185303</v>
      </c>
      <c r="F4992" s="7" t="n">
        <v>0</v>
      </c>
    </row>
    <row r="4993" spans="1:9">
      <c r="A4993" t="s">
        <v>4</v>
      </c>
      <c r="B4993" s="4" t="s">
        <v>5</v>
      </c>
      <c r="C4993" s="4" t="s">
        <v>14</v>
      </c>
      <c r="D4993" s="4" t="s">
        <v>14</v>
      </c>
      <c r="E4993" s="4" t="s">
        <v>20</v>
      </c>
      <c r="F4993" s="4" t="s">
        <v>20</v>
      </c>
      <c r="G4993" s="4" t="s">
        <v>20</v>
      </c>
      <c r="H4993" s="4" t="s">
        <v>10</v>
      </c>
    </row>
    <row r="4994" spans="1:9">
      <c r="A4994" t="n">
        <v>39013</v>
      </c>
      <c r="B4994" s="32" t="n">
        <v>45</v>
      </c>
      <c r="C4994" s="7" t="n">
        <v>2</v>
      </c>
      <c r="D4994" s="7" t="n">
        <v>0</v>
      </c>
      <c r="E4994" s="7" t="n">
        <v>-0.0399999991059303</v>
      </c>
      <c r="F4994" s="7" t="n">
        <v>-2.88000011444092</v>
      </c>
      <c r="G4994" s="7" t="n">
        <v>-198.929992675781</v>
      </c>
      <c r="H4994" s="7" t="n">
        <v>3700</v>
      </c>
    </row>
    <row r="4995" spans="1:9">
      <c r="A4995" t="s">
        <v>4</v>
      </c>
      <c r="B4995" s="4" t="s">
        <v>5</v>
      </c>
      <c r="C4995" s="4" t="s">
        <v>14</v>
      </c>
      <c r="D4995" s="4" t="s">
        <v>14</v>
      </c>
      <c r="E4995" s="4" t="s">
        <v>20</v>
      </c>
      <c r="F4995" s="4" t="s">
        <v>20</v>
      </c>
      <c r="G4995" s="4" t="s">
        <v>20</v>
      </c>
      <c r="H4995" s="4" t="s">
        <v>10</v>
      </c>
      <c r="I4995" s="4" t="s">
        <v>14</v>
      </c>
    </row>
    <row r="4996" spans="1:9">
      <c r="A4996" t="n">
        <v>39030</v>
      </c>
      <c r="B4996" s="32" t="n">
        <v>45</v>
      </c>
      <c r="C4996" s="7" t="n">
        <v>4</v>
      </c>
      <c r="D4996" s="7" t="n">
        <v>0</v>
      </c>
      <c r="E4996" s="7" t="n">
        <v>19.3899993896484</v>
      </c>
      <c r="F4996" s="7" t="n">
        <v>-103.110000610352</v>
      </c>
      <c r="G4996" s="7" t="n">
        <v>344</v>
      </c>
      <c r="H4996" s="7" t="n">
        <v>3700</v>
      </c>
      <c r="I4996" s="7" t="n">
        <v>1</v>
      </c>
    </row>
    <row r="4997" spans="1:9">
      <c r="A4997" t="s">
        <v>4</v>
      </c>
      <c r="B4997" s="4" t="s">
        <v>5</v>
      </c>
      <c r="C4997" s="4" t="s">
        <v>14</v>
      </c>
      <c r="D4997" s="4" t="s">
        <v>14</v>
      </c>
      <c r="E4997" s="4" t="s">
        <v>20</v>
      </c>
      <c r="F4997" s="4" t="s">
        <v>10</v>
      </c>
    </row>
    <row r="4998" spans="1:9">
      <c r="A4998" t="n">
        <v>39048</v>
      </c>
      <c r="B4998" s="32" t="n">
        <v>45</v>
      </c>
      <c r="C4998" s="7" t="n">
        <v>5</v>
      </c>
      <c r="D4998" s="7" t="n">
        <v>0</v>
      </c>
      <c r="E4998" s="7" t="n">
        <v>7.5</v>
      </c>
      <c r="F4998" s="7" t="n">
        <v>3700</v>
      </c>
    </row>
    <row r="4999" spans="1:9">
      <c r="A4999" t="s">
        <v>4</v>
      </c>
      <c r="B4999" s="4" t="s">
        <v>5</v>
      </c>
      <c r="C4999" s="4" t="s">
        <v>14</v>
      </c>
      <c r="D4999" s="4" t="s">
        <v>14</v>
      </c>
      <c r="E4999" s="4" t="s">
        <v>20</v>
      </c>
      <c r="F4999" s="4" t="s">
        <v>10</v>
      </c>
    </row>
    <row r="5000" spans="1:9">
      <c r="A5000" t="n">
        <v>39057</v>
      </c>
      <c r="B5000" s="32" t="n">
        <v>45</v>
      </c>
      <c r="C5000" s="7" t="n">
        <v>11</v>
      </c>
      <c r="D5000" s="7" t="n">
        <v>0</v>
      </c>
      <c r="E5000" s="7" t="n">
        <v>25.8999996185303</v>
      </c>
      <c r="F5000" s="7" t="n">
        <v>3700</v>
      </c>
    </row>
    <row r="5001" spans="1:9">
      <c r="A5001" t="s">
        <v>4</v>
      </c>
      <c r="B5001" s="4" t="s">
        <v>5</v>
      </c>
      <c r="C5001" s="4" t="s">
        <v>14</v>
      </c>
      <c r="D5001" s="4" t="s">
        <v>10</v>
      </c>
      <c r="E5001" s="4" t="s">
        <v>10</v>
      </c>
      <c r="F5001" s="4" t="s">
        <v>9</v>
      </c>
    </row>
    <row r="5002" spans="1:9">
      <c r="A5002" t="n">
        <v>39066</v>
      </c>
      <c r="B5002" s="67" t="n">
        <v>84</v>
      </c>
      <c r="C5002" s="7" t="n">
        <v>0</v>
      </c>
      <c r="D5002" s="7" t="n">
        <v>0</v>
      </c>
      <c r="E5002" s="7" t="n">
        <v>0</v>
      </c>
      <c r="F5002" s="7" t="n">
        <v>1056964608</v>
      </c>
    </row>
    <row r="5003" spans="1:9">
      <c r="A5003" t="s">
        <v>4</v>
      </c>
      <c r="B5003" s="4" t="s">
        <v>5</v>
      </c>
      <c r="C5003" s="4" t="s">
        <v>10</v>
      </c>
    </row>
    <row r="5004" spans="1:9">
      <c r="A5004" t="n">
        <v>39076</v>
      </c>
      <c r="B5004" s="26" t="n">
        <v>16</v>
      </c>
      <c r="C5004" s="7" t="n">
        <v>600</v>
      </c>
    </row>
    <row r="5005" spans="1:9">
      <c r="A5005" t="s">
        <v>4</v>
      </c>
      <c r="B5005" s="4" t="s">
        <v>5</v>
      </c>
      <c r="C5005" s="4" t="s">
        <v>10</v>
      </c>
    </row>
    <row r="5006" spans="1:9">
      <c r="A5006" t="n">
        <v>39079</v>
      </c>
      <c r="B5006" s="26" t="n">
        <v>16</v>
      </c>
      <c r="C5006" s="7" t="n">
        <v>450</v>
      </c>
    </row>
    <row r="5007" spans="1:9">
      <c r="A5007" t="s">
        <v>4</v>
      </c>
      <c r="B5007" s="4" t="s">
        <v>5</v>
      </c>
      <c r="C5007" s="4" t="s">
        <v>10</v>
      </c>
    </row>
    <row r="5008" spans="1:9">
      <c r="A5008" t="n">
        <v>39082</v>
      </c>
      <c r="B5008" s="26" t="n">
        <v>16</v>
      </c>
      <c r="C5008" s="7" t="n">
        <v>450</v>
      </c>
    </row>
    <row r="5009" spans="1:9">
      <c r="A5009" t="s">
        <v>4</v>
      </c>
      <c r="B5009" s="4" t="s">
        <v>5</v>
      </c>
      <c r="C5009" s="4" t="s">
        <v>10</v>
      </c>
    </row>
    <row r="5010" spans="1:9">
      <c r="A5010" t="n">
        <v>39085</v>
      </c>
      <c r="B5010" s="26" t="n">
        <v>16</v>
      </c>
      <c r="C5010" s="7" t="n">
        <v>450</v>
      </c>
    </row>
    <row r="5011" spans="1:9">
      <c r="A5011" t="s">
        <v>4</v>
      </c>
      <c r="B5011" s="4" t="s">
        <v>5</v>
      </c>
      <c r="C5011" s="4" t="s">
        <v>10</v>
      </c>
    </row>
    <row r="5012" spans="1:9">
      <c r="A5012" t="n">
        <v>39088</v>
      </c>
      <c r="B5012" s="26" t="n">
        <v>16</v>
      </c>
      <c r="C5012" s="7" t="n">
        <v>100</v>
      </c>
    </row>
    <row r="5013" spans="1:9">
      <c r="A5013" t="s">
        <v>4</v>
      </c>
      <c r="B5013" s="4" t="s">
        <v>5</v>
      </c>
      <c r="C5013" s="4" t="s">
        <v>10</v>
      </c>
    </row>
    <row r="5014" spans="1:9">
      <c r="A5014" t="n">
        <v>39091</v>
      </c>
      <c r="B5014" s="26" t="n">
        <v>16</v>
      </c>
      <c r="C5014" s="7" t="n">
        <v>350</v>
      </c>
    </row>
    <row r="5015" spans="1:9">
      <c r="A5015" t="s">
        <v>4</v>
      </c>
      <c r="B5015" s="4" t="s">
        <v>5</v>
      </c>
      <c r="C5015" s="4" t="s">
        <v>10</v>
      </c>
    </row>
    <row r="5016" spans="1:9">
      <c r="A5016" t="n">
        <v>39094</v>
      </c>
      <c r="B5016" s="26" t="n">
        <v>16</v>
      </c>
      <c r="C5016" s="7" t="n">
        <v>500</v>
      </c>
    </row>
    <row r="5017" spans="1:9">
      <c r="A5017" t="s">
        <v>4</v>
      </c>
      <c r="B5017" s="4" t="s">
        <v>5</v>
      </c>
      <c r="C5017" s="4" t="s">
        <v>10</v>
      </c>
    </row>
    <row r="5018" spans="1:9">
      <c r="A5018" t="n">
        <v>39097</v>
      </c>
      <c r="B5018" s="26" t="n">
        <v>16</v>
      </c>
      <c r="C5018" s="7" t="n">
        <v>500</v>
      </c>
    </row>
    <row r="5019" spans="1:9">
      <c r="A5019" t="s">
        <v>4</v>
      </c>
      <c r="B5019" s="4" t="s">
        <v>5</v>
      </c>
      <c r="C5019" s="4" t="s">
        <v>10</v>
      </c>
    </row>
    <row r="5020" spans="1:9">
      <c r="A5020" t="n">
        <v>39100</v>
      </c>
      <c r="B5020" s="26" t="n">
        <v>16</v>
      </c>
      <c r="C5020" s="7" t="n">
        <v>300</v>
      </c>
    </row>
    <row r="5021" spans="1:9">
      <c r="A5021" t="s">
        <v>4</v>
      </c>
      <c r="B5021" s="4" t="s">
        <v>5</v>
      </c>
      <c r="C5021" s="4" t="s">
        <v>14</v>
      </c>
      <c r="D5021" s="4" t="s">
        <v>14</v>
      </c>
      <c r="E5021" s="4" t="s">
        <v>20</v>
      </c>
      <c r="F5021" s="4" t="s">
        <v>20</v>
      </c>
      <c r="G5021" s="4" t="s">
        <v>20</v>
      </c>
      <c r="H5021" s="4" t="s">
        <v>10</v>
      </c>
    </row>
    <row r="5022" spans="1:9">
      <c r="A5022" t="n">
        <v>39103</v>
      </c>
      <c r="B5022" s="32" t="n">
        <v>45</v>
      </c>
      <c r="C5022" s="7" t="n">
        <v>2</v>
      </c>
      <c r="D5022" s="7" t="n">
        <v>3</v>
      </c>
      <c r="E5022" s="7" t="n">
        <v>-0.0399999991059303</v>
      </c>
      <c r="F5022" s="7" t="n">
        <v>-2.70000004768372</v>
      </c>
      <c r="G5022" s="7" t="n">
        <v>-198.929992675781</v>
      </c>
      <c r="H5022" s="7" t="n">
        <v>0</v>
      </c>
    </row>
    <row r="5023" spans="1:9">
      <c r="A5023" t="s">
        <v>4</v>
      </c>
      <c r="B5023" s="4" t="s">
        <v>5</v>
      </c>
      <c r="C5023" s="4" t="s">
        <v>14</v>
      </c>
      <c r="D5023" s="4" t="s">
        <v>14</v>
      </c>
      <c r="E5023" s="4" t="s">
        <v>20</v>
      </c>
      <c r="F5023" s="4" t="s">
        <v>20</v>
      </c>
      <c r="G5023" s="4" t="s">
        <v>20</v>
      </c>
      <c r="H5023" s="4" t="s">
        <v>10</v>
      </c>
      <c r="I5023" s="4" t="s">
        <v>14</v>
      </c>
    </row>
    <row r="5024" spans="1:9">
      <c r="A5024" t="n">
        <v>39120</v>
      </c>
      <c r="B5024" s="32" t="n">
        <v>45</v>
      </c>
      <c r="C5024" s="7" t="n">
        <v>4</v>
      </c>
      <c r="D5024" s="7" t="n">
        <v>3</v>
      </c>
      <c r="E5024" s="7" t="n">
        <v>349.350006103516</v>
      </c>
      <c r="F5024" s="7" t="n">
        <v>109.559997558594</v>
      </c>
      <c r="G5024" s="7" t="n">
        <v>344</v>
      </c>
      <c r="H5024" s="7" t="n">
        <v>0</v>
      </c>
      <c r="I5024" s="7" t="n">
        <v>1</v>
      </c>
    </row>
    <row r="5025" spans="1:9">
      <c r="A5025" t="s">
        <v>4</v>
      </c>
      <c r="B5025" s="4" t="s">
        <v>5</v>
      </c>
      <c r="C5025" s="4" t="s">
        <v>14</v>
      </c>
      <c r="D5025" s="4" t="s">
        <v>14</v>
      </c>
      <c r="E5025" s="4" t="s">
        <v>20</v>
      </c>
      <c r="F5025" s="4" t="s">
        <v>10</v>
      </c>
    </row>
    <row r="5026" spans="1:9">
      <c r="A5026" t="n">
        <v>39138</v>
      </c>
      <c r="B5026" s="32" t="n">
        <v>45</v>
      </c>
      <c r="C5026" s="7" t="n">
        <v>5</v>
      </c>
      <c r="D5026" s="7" t="n">
        <v>3</v>
      </c>
      <c r="E5026" s="7" t="n">
        <v>5.09999990463257</v>
      </c>
      <c r="F5026" s="7" t="n">
        <v>0</v>
      </c>
    </row>
    <row r="5027" spans="1:9">
      <c r="A5027" t="s">
        <v>4</v>
      </c>
      <c r="B5027" s="4" t="s">
        <v>5</v>
      </c>
      <c r="C5027" s="4" t="s">
        <v>14</v>
      </c>
      <c r="D5027" s="4" t="s">
        <v>14</v>
      </c>
      <c r="E5027" s="4" t="s">
        <v>20</v>
      </c>
      <c r="F5027" s="4" t="s">
        <v>10</v>
      </c>
    </row>
    <row r="5028" spans="1:9">
      <c r="A5028" t="n">
        <v>39147</v>
      </c>
      <c r="B5028" s="32" t="n">
        <v>45</v>
      </c>
      <c r="C5028" s="7" t="n">
        <v>11</v>
      </c>
      <c r="D5028" s="7" t="n">
        <v>3</v>
      </c>
      <c r="E5028" s="7" t="n">
        <v>28.7999992370605</v>
      </c>
      <c r="F5028" s="7" t="n">
        <v>0</v>
      </c>
    </row>
    <row r="5029" spans="1:9">
      <c r="A5029" t="s">
        <v>4</v>
      </c>
      <c r="B5029" s="4" t="s">
        <v>5</v>
      </c>
      <c r="C5029" s="4" t="s">
        <v>14</v>
      </c>
      <c r="D5029" s="4" t="s">
        <v>14</v>
      </c>
      <c r="E5029" s="4" t="s">
        <v>20</v>
      </c>
      <c r="F5029" s="4" t="s">
        <v>20</v>
      </c>
      <c r="G5029" s="4" t="s">
        <v>20</v>
      </c>
      <c r="H5029" s="4" t="s">
        <v>10</v>
      </c>
      <c r="I5029" s="4" t="s">
        <v>14</v>
      </c>
    </row>
    <row r="5030" spans="1:9">
      <c r="A5030" t="n">
        <v>39156</v>
      </c>
      <c r="B5030" s="32" t="n">
        <v>45</v>
      </c>
      <c r="C5030" s="7" t="n">
        <v>4</v>
      </c>
      <c r="D5030" s="7" t="n">
        <v>3</v>
      </c>
      <c r="E5030" s="7" t="n">
        <v>349.350006103516</v>
      </c>
      <c r="F5030" s="7" t="n">
        <v>54.4500007629395</v>
      </c>
      <c r="G5030" s="7" t="n">
        <v>344</v>
      </c>
      <c r="H5030" s="7" t="n">
        <v>3250</v>
      </c>
      <c r="I5030" s="7" t="n">
        <v>1</v>
      </c>
    </row>
    <row r="5031" spans="1:9">
      <c r="A5031" t="s">
        <v>4</v>
      </c>
      <c r="B5031" s="4" t="s">
        <v>5</v>
      </c>
      <c r="C5031" s="4" t="s">
        <v>10</v>
      </c>
    </row>
    <row r="5032" spans="1:9">
      <c r="A5032" t="n">
        <v>39174</v>
      </c>
      <c r="B5032" s="26" t="n">
        <v>16</v>
      </c>
      <c r="C5032" s="7" t="n">
        <v>300</v>
      </c>
    </row>
    <row r="5033" spans="1:9">
      <c r="A5033" t="s">
        <v>4</v>
      </c>
      <c r="B5033" s="4" t="s">
        <v>5</v>
      </c>
      <c r="C5033" s="4" t="s">
        <v>10</v>
      </c>
    </row>
    <row r="5034" spans="1:9">
      <c r="A5034" t="n">
        <v>39177</v>
      </c>
      <c r="B5034" s="26" t="n">
        <v>16</v>
      </c>
      <c r="C5034" s="7" t="n">
        <v>500</v>
      </c>
    </row>
    <row r="5035" spans="1:9">
      <c r="A5035" t="s">
        <v>4</v>
      </c>
      <c r="B5035" s="4" t="s">
        <v>5</v>
      </c>
      <c r="C5035" s="4" t="s">
        <v>10</v>
      </c>
    </row>
    <row r="5036" spans="1:9">
      <c r="A5036" t="n">
        <v>39180</v>
      </c>
      <c r="B5036" s="26" t="n">
        <v>16</v>
      </c>
      <c r="C5036" s="7" t="n">
        <v>450</v>
      </c>
    </row>
    <row r="5037" spans="1:9">
      <c r="A5037" t="s">
        <v>4</v>
      </c>
      <c r="B5037" s="4" t="s">
        <v>5</v>
      </c>
      <c r="C5037" s="4" t="s">
        <v>10</v>
      </c>
    </row>
    <row r="5038" spans="1:9">
      <c r="A5038" t="n">
        <v>39183</v>
      </c>
      <c r="B5038" s="26" t="n">
        <v>16</v>
      </c>
      <c r="C5038" s="7" t="n">
        <v>250</v>
      </c>
    </row>
    <row r="5039" spans="1:9">
      <c r="A5039" t="s">
        <v>4</v>
      </c>
      <c r="B5039" s="4" t="s">
        <v>5</v>
      </c>
      <c r="C5039" s="4" t="s">
        <v>10</v>
      </c>
    </row>
    <row r="5040" spans="1:9">
      <c r="A5040" t="n">
        <v>39186</v>
      </c>
      <c r="B5040" s="26" t="n">
        <v>16</v>
      </c>
      <c r="C5040" s="7" t="n">
        <v>800</v>
      </c>
    </row>
    <row r="5041" spans="1:9">
      <c r="A5041" t="s">
        <v>4</v>
      </c>
      <c r="B5041" s="4" t="s">
        <v>5</v>
      </c>
      <c r="C5041" s="4" t="s">
        <v>10</v>
      </c>
    </row>
    <row r="5042" spans="1:9">
      <c r="A5042" t="n">
        <v>39189</v>
      </c>
      <c r="B5042" s="26" t="n">
        <v>16</v>
      </c>
      <c r="C5042" s="7" t="n">
        <v>500</v>
      </c>
    </row>
    <row r="5043" spans="1:9">
      <c r="A5043" t="s">
        <v>4</v>
      </c>
      <c r="B5043" s="4" t="s">
        <v>5</v>
      </c>
      <c r="C5043" s="4" t="s">
        <v>10</v>
      </c>
    </row>
    <row r="5044" spans="1:9">
      <c r="A5044" t="n">
        <v>39192</v>
      </c>
      <c r="B5044" s="26" t="n">
        <v>16</v>
      </c>
      <c r="C5044" s="7" t="n">
        <v>450</v>
      </c>
    </row>
    <row r="5045" spans="1:9">
      <c r="A5045" t="s">
        <v>4</v>
      </c>
      <c r="B5045" s="4" t="s">
        <v>5</v>
      </c>
      <c r="C5045" s="4" t="s">
        <v>14</v>
      </c>
      <c r="D5045" s="4" t="s">
        <v>14</v>
      </c>
      <c r="E5045" s="4" t="s">
        <v>20</v>
      </c>
      <c r="F5045" s="4" t="s">
        <v>20</v>
      </c>
      <c r="G5045" s="4" t="s">
        <v>20</v>
      </c>
      <c r="H5045" s="4" t="s">
        <v>10</v>
      </c>
    </row>
    <row r="5046" spans="1:9">
      <c r="A5046" t="n">
        <v>39195</v>
      </c>
      <c r="B5046" s="32" t="n">
        <v>45</v>
      </c>
      <c r="C5046" s="7" t="n">
        <v>2</v>
      </c>
      <c r="D5046" s="7" t="n">
        <v>3</v>
      </c>
      <c r="E5046" s="7" t="n">
        <v>-0.990000009536743</v>
      </c>
      <c r="F5046" s="7" t="n">
        <v>-2.15000009536743</v>
      </c>
      <c r="G5046" s="7" t="n">
        <v>-199.190002441406</v>
      </c>
      <c r="H5046" s="7" t="n">
        <v>0</v>
      </c>
    </row>
    <row r="5047" spans="1:9">
      <c r="A5047" t="s">
        <v>4</v>
      </c>
      <c r="B5047" s="4" t="s">
        <v>5</v>
      </c>
      <c r="C5047" s="4" t="s">
        <v>14</v>
      </c>
      <c r="D5047" s="4" t="s">
        <v>14</v>
      </c>
      <c r="E5047" s="4" t="s">
        <v>20</v>
      </c>
      <c r="F5047" s="4" t="s">
        <v>20</v>
      </c>
      <c r="G5047" s="4" t="s">
        <v>20</v>
      </c>
      <c r="H5047" s="4" t="s">
        <v>10</v>
      </c>
      <c r="I5047" s="4" t="s">
        <v>14</v>
      </c>
    </row>
    <row r="5048" spans="1:9">
      <c r="A5048" t="n">
        <v>39212</v>
      </c>
      <c r="B5048" s="32" t="n">
        <v>45</v>
      </c>
      <c r="C5048" s="7" t="n">
        <v>4</v>
      </c>
      <c r="D5048" s="7" t="n">
        <v>3</v>
      </c>
      <c r="E5048" s="7" t="n">
        <v>354.859985351563</v>
      </c>
      <c r="F5048" s="7" t="n">
        <v>290.040008544922</v>
      </c>
      <c r="G5048" s="7" t="n">
        <v>8</v>
      </c>
      <c r="H5048" s="7" t="n">
        <v>0</v>
      </c>
      <c r="I5048" s="7" t="n">
        <v>1</v>
      </c>
    </row>
    <row r="5049" spans="1:9">
      <c r="A5049" t="s">
        <v>4</v>
      </c>
      <c r="B5049" s="4" t="s">
        <v>5</v>
      </c>
      <c r="C5049" s="4" t="s">
        <v>14</v>
      </c>
      <c r="D5049" s="4" t="s">
        <v>14</v>
      </c>
      <c r="E5049" s="4" t="s">
        <v>20</v>
      </c>
      <c r="F5049" s="4" t="s">
        <v>10</v>
      </c>
    </row>
    <row r="5050" spans="1:9">
      <c r="A5050" t="n">
        <v>39230</v>
      </c>
      <c r="B5050" s="32" t="n">
        <v>45</v>
      </c>
      <c r="C5050" s="7" t="n">
        <v>5</v>
      </c>
      <c r="D5050" s="7" t="n">
        <v>3</v>
      </c>
      <c r="E5050" s="7" t="n">
        <v>9.30000019073486</v>
      </c>
      <c r="F5050" s="7" t="n">
        <v>0</v>
      </c>
    </row>
    <row r="5051" spans="1:9">
      <c r="A5051" t="s">
        <v>4</v>
      </c>
      <c r="B5051" s="4" t="s">
        <v>5</v>
      </c>
      <c r="C5051" s="4" t="s">
        <v>14</v>
      </c>
      <c r="D5051" s="4" t="s">
        <v>14</v>
      </c>
      <c r="E5051" s="4" t="s">
        <v>20</v>
      </c>
      <c r="F5051" s="4" t="s">
        <v>10</v>
      </c>
    </row>
    <row r="5052" spans="1:9">
      <c r="A5052" t="n">
        <v>39239</v>
      </c>
      <c r="B5052" s="32" t="n">
        <v>45</v>
      </c>
      <c r="C5052" s="7" t="n">
        <v>11</v>
      </c>
      <c r="D5052" s="7" t="n">
        <v>3</v>
      </c>
      <c r="E5052" s="7" t="n">
        <v>37.4000015258789</v>
      </c>
      <c r="F5052" s="7" t="n">
        <v>0</v>
      </c>
    </row>
    <row r="5053" spans="1:9">
      <c r="A5053" t="s">
        <v>4</v>
      </c>
      <c r="B5053" s="4" t="s">
        <v>5</v>
      </c>
      <c r="C5053" s="4" t="s">
        <v>14</v>
      </c>
      <c r="D5053" s="4" t="s">
        <v>14</v>
      </c>
      <c r="E5053" s="4" t="s">
        <v>20</v>
      </c>
      <c r="F5053" s="4" t="s">
        <v>20</v>
      </c>
      <c r="G5053" s="4" t="s">
        <v>20</v>
      </c>
      <c r="H5053" s="4" t="s">
        <v>10</v>
      </c>
    </row>
    <row r="5054" spans="1:9">
      <c r="A5054" t="n">
        <v>39248</v>
      </c>
      <c r="B5054" s="32" t="n">
        <v>45</v>
      </c>
      <c r="C5054" s="7" t="n">
        <v>2</v>
      </c>
      <c r="D5054" s="7" t="n">
        <v>3</v>
      </c>
      <c r="E5054" s="7" t="n">
        <v>-0.990000009536743</v>
      </c>
      <c r="F5054" s="7" t="n">
        <v>-2.70000004768372</v>
      </c>
      <c r="G5054" s="7" t="n">
        <v>-199.190002441406</v>
      </c>
      <c r="H5054" s="7" t="n">
        <v>3850</v>
      </c>
    </row>
    <row r="5055" spans="1:9">
      <c r="A5055" t="s">
        <v>4</v>
      </c>
      <c r="B5055" s="4" t="s">
        <v>5</v>
      </c>
      <c r="C5055" s="4" t="s">
        <v>14</v>
      </c>
      <c r="D5055" s="4" t="s">
        <v>14</v>
      </c>
      <c r="E5055" s="4" t="s">
        <v>20</v>
      </c>
      <c r="F5055" s="4" t="s">
        <v>20</v>
      </c>
      <c r="G5055" s="4" t="s">
        <v>20</v>
      </c>
      <c r="H5055" s="4" t="s">
        <v>10</v>
      </c>
      <c r="I5055" s="4" t="s">
        <v>14</v>
      </c>
    </row>
    <row r="5056" spans="1:9">
      <c r="A5056" t="n">
        <v>39265</v>
      </c>
      <c r="B5056" s="32" t="n">
        <v>45</v>
      </c>
      <c r="C5056" s="7" t="n">
        <v>4</v>
      </c>
      <c r="D5056" s="7" t="n">
        <v>3</v>
      </c>
      <c r="E5056" s="7" t="n">
        <v>0.189999997615814</v>
      </c>
      <c r="F5056" s="7" t="n">
        <v>281.690002441406</v>
      </c>
      <c r="G5056" s="7" t="n">
        <v>8</v>
      </c>
      <c r="H5056" s="7" t="n">
        <v>3850</v>
      </c>
      <c r="I5056" s="7" t="n">
        <v>1</v>
      </c>
    </row>
    <row r="5057" spans="1:9">
      <c r="A5057" t="s">
        <v>4</v>
      </c>
      <c r="B5057" s="4" t="s">
        <v>5</v>
      </c>
      <c r="C5057" s="4" t="s">
        <v>14</v>
      </c>
      <c r="D5057" s="4" t="s">
        <v>14</v>
      </c>
      <c r="E5057" s="4" t="s">
        <v>20</v>
      </c>
      <c r="F5057" s="4" t="s">
        <v>10</v>
      </c>
    </row>
    <row r="5058" spans="1:9">
      <c r="A5058" t="n">
        <v>39283</v>
      </c>
      <c r="B5058" s="32" t="n">
        <v>45</v>
      </c>
      <c r="C5058" s="7" t="n">
        <v>5</v>
      </c>
      <c r="D5058" s="7" t="n">
        <v>3</v>
      </c>
      <c r="E5058" s="7" t="n">
        <v>9</v>
      </c>
      <c r="F5058" s="7" t="n">
        <v>3850</v>
      </c>
    </row>
    <row r="5059" spans="1:9">
      <c r="A5059" t="s">
        <v>4</v>
      </c>
      <c r="B5059" s="4" t="s">
        <v>5</v>
      </c>
      <c r="C5059" s="4" t="s">
        <v>14</v>
      </c>
      <c r="D5059" s="4" t="s">
        <v>14</v>
      </c>
      <c r="E5059" s="4" t="s">
        <v>20</v>
      </c>
      <c r="F5059" s="4" t="s">
        <v>10</v>
      </c>
    </row>
    <row r="5060" spans="1:9">
      <c r="A5060" t="n">
        <v>39292</v>
      </c>
      <c r="B5060" s="32" t="n">
        <v>45</v>
      </c>
      <c r="C5060" s="7" t="n">
        <v>11</v>
      </c>
      <c r="D5060" s="7" t="n">
        <v>3</v>
      </c>
      <c r="E5060" s="7" t="n">
        <v>37.4000015258789</v>
      </c>
      <c r="F5060" s="7" t="n">
        <v>3850</v>
      </c>
    </row>
    <row r="5061" spans="1:9">
      <c r="A5061" t="s">
        <v>4</v>
      </c>
      <c r="B5061" s="4" t="s">
        <v>5</v>
      </c>
      <c r="C5061" s="4" t="s">
        <v>10</v>
      </c>
    </row>
    <row r="5062" spans="1:9">
      <c r="A5062" t="n">
        <v>39301</v>
      </c>
      <c r="B5062" s="26" t="n">
        <v>16</v>
      </c>
      <c r="C5062" s="7" t="n">
        <v>900</v>
      </c>
    </row>
    <row r="5063" spans="1:9">
      <c r="A5063" t="s">
        <v>4</v>
      </c>
      <c r="B5063" s="4" t="s">
        <v>5</v>
      </c>
      <c r="C5063" s="4" t="s">
        <v>10</v>
      </c>
    </row>
    <row r="5064" spans="1:9">
      <c r="A5064" t="n">
        <v>39304</v>
      </c>
      <c r="B5064" s="26" t="n">
        <v>16</v>
      </c>
      <c r="C5064" s="7" t="n">
        <v>200</v>
      </c>
    </row>
    <row r="5065" spans="1:9">
      <c r="A5065" t="s">
        <v>4</v>
      </c>
      <c r="B5065" s="4" t="s">
        <v>5</v>
      </c>
      <c r="C5065" s="4" t="s">
        <v>10</v>
      </c>
    </row>
    <row r="5066" spans="1:9">
      <c r="A5066" t="n">
        <v>39307</v>
      </c>
      <c r="B5066" s="26" t="n">
        <v>16</v>
      </c>
      <c r="C5066" s="7" t="n">
        <v>400</v>
      </c>
    </row>
    <row r="5067" spans="1:9">
      <c r="A5067" t="s">
        <v>4</v>
      </c>
      <c r="B5067" s="4" t="s">
        <v>5</v>
      </c>
      <c r="C5067" s="4" t="s">
        <v>10</v>
      </c>
    </row>
    <row r="5068" spans="1:9">
      <c r="A5068" t="n">
        <v>39310</v>
      </c>
      <c r="B5068" s="26" t="n">
        <v>16</v>
      </c>
      <c r="C5068" s="7" t="n">
        <v>400</v>
      </c>
    </row>
    <row r="5069" spans="1:9">
      <c r="A5069" t="s">
        <v>4</v>
      </c>
      <c r="B5069" s="4" t="s">
        <v>5</v>
      </c>
      <c r="C5069" s="4" t="s">
        <v>10</v>
      </c>
    </row>
    <row r="5070" spans="1:9">
      <c r="A5070" t="n">
        <v>39313</v>
      </c>
      <c r="B5070" s="26" t="n">
        <v>16</v>
      </c>
      <c r="C5070" s="7" t="n">
        <v>600</v>
      </c>
    </row>
    <row r="5071" spans="1:9">
      <c r="A5071" t="s">
        <v>4</v>
      </c>
      <c r="B5071" s="4" t="s">
        <v>5</v>
      </c>
      <c r="C5071" s="4" t="s">
        <v>10</v>
      </c>
    </row>
    <row r="5072" spans="1:9">
      <c r="A5072" t="n">
        <v>39316</v>
      </c>
      <c r="B5072" s="26" t="n">
        <v>16</v>
      </c>
      <c r="C5072" s="7" t="n">
        <v>450</v>
      </c>
    </row>
    <row r="5073" spans="1:6">
      <c r="A5073" t="s">
        <v>4</v>
      </c>
      <c r="B5073" s="4" t="s">
        <v>5</v>
      </c>
      <c r="C5073" s="4" t="s">
        <v>10</v>
      </c>
    </row>
    <row r="5074" spans="1:6">
      <c r="A5074" t="n">
        <v>39319</v>
      </c>
      <c r="B5074" s="26" t="n">
        <v>16</v>
      </c>
      <c r="C5074" s="7" t="n">
        <v>450</v>
      </c>
    </row>
    <row r="5075" spans="1:6">
      <c r="A5075" t="s">
        <v>4</v>
      </c>
      <c r="B5075" s="4" t="s">
        <v>5</v>
      </c>
      <c r="C5075" s="4" t="s">
        <v>10</v>
      </c>
    </row>
    <row r="5076" spans="1:6">
      <c r="A5076" t="n">
        <v>39322</v>
      </c>
      <c r="B5076" s="26" t="n">
        <v>16</v>
      </c>
      <c r="C5076" s="7" t="n">
        <v>450</v>
      </c>
    </row>
    <row r="5077" spans="1:6">
      <c r="A5077" t="s">
        <v>4</v>
      </c>
      <c r="B5077" s="4" t="s">
        <v>5</v>
      </c>
      <c r="C5077" s="4" t="s">
        <v>14</v>
      </c>
      <c r="D5077" s="4" t="s">
        <v>14</v>
      </c>
      <c r="E5077" s="4" t="s">
        <v>20</v>
      </c>
      <c r="F5077" s="4" t="s">
        <v>20</v>
      </c>
      <c r="G5077" s="4" t="s">
        <v>20</v>
      </c>
      <c r="H5077" s="4" t="s">
        <v>10</v>
      </c>
    </row>
    <row r="5078" spans="1:6">
      <c r="A5078" t="n">
        <v>39325</v>
      </c>
      <c r="B5078" s="32" t="n">
        <v>45</v>
      </c>
      <c r="C5078" s="7" t="n">
        <v>2</v>
      </c>
      <c r="D5078" s="7" t="n">
        <v>3</v>
      </c>
      <c r="E5078" s="7" t="n">
        <v>5.01999998092651</v>
      </c>
      <c r="F5078" s="7" t="n">
        <v>-2.48000001907349</v>
      </c>
      <c r="G5078" s="7" t="n">
        <v>-199.039993286133</v>
      </c>
      <c r="H5078" s="7" t="n">
        <v>0</v>
      </c>
    </row>
    <row r="5079" spans="1:6">
      <c r="A5079" t="s">
        <v>4</v>
      </c>
      <c r="B5079" s="4" t="s">
        <v>5</v>
      </c>
      <c r="C5079" s="4" t="s">
        <v>14</v>
      </c>
      <c r="D5079" s="4" t="s">
        <v>14</v>
      </c>
      <c r="E5079" s="4" t="s">
        <v>20</v>
      </c>
      <c r="F5079" s="4" t="s">
        <v>20</v>
      </c>
      <c r="G5079" s="4" t="s">
        <v>20</v>
      </c>
      <c r="H5079" s="4" t="s">
        <v>10</v>
      </c>
      <c r="I5079" s="4" t="s">
        <v>14</v>
      </c>
    </row>
    <row r="5080" spans="1:6">
      <c r="A5080" t="n">
        <v>39342</v>
      </c>
      <c r="B5080" s="32" t="n">
        <v>45</v>
      </c>
      <c r="C5080" s="7" t="n">
        <v>4</v>
      </c>
      <c r="D5080" s="7" t="n">
        <v>3</v>
      </c>
      <c r="E5080" s="7" t="n">
        <v>347.850006103516</v>
      </c>
      <c r="F5080" s="7" t="n">
        <v>56.8600006103516</v>
      </c>
      <c r="G5080" s="7" t="n">
        <v>354</v>
      </c>
      <c r="H5080" s="7" t="n">
        <v>0</v>
      </c>
      <c r="I5080" s="7" t="n">
        <v>1</v>
      </c>
    </row>
    <row r="5081" spans="1:6">
      <c r="A5081" t="s">
        <v>4</v>
      </c>
      <c r="B5081" s="4" t="s">
        <v>5</v>
      </c>
      <c r="C5081" s="4" t="s">
        <v>14</v>
      </c>
      <c r="D5081" s="4" t="s">
        <v>14</v>
      </c>
      <c r="E5081" s="4" t="s">
        <v>20</v>
      </c>
      <c r="F5081" s="4" t="s">
        <v>10</v>
      </c>
    </row>
    <row r="5082" spans="1:6">
      <c r="A5082" t="n">
        <v>39360</v>
      </c>
      <c r="B5082" s="32" t="n">
        <v>45</v>
      </c>
      <c r="C5082" s="7" t="n">
        <v>5</v>
      </c>
      <c r="D5082" s="7" t="n">
        <v>3</v>
      </c>
      <c r="E5082" s="7" t="n">
        <v>2.90000009536743</v>
      </c>
      <c r="F5082" s="7" t="n">
        <v>0</v>
      </c>
    </row>
    <row r="5083" spans="1:6">
      <c r="A5083" t="s">
        <v>4</v>
      </c>
      <c r="B5083" s="4" t="s">
        <v>5</v>
      </c>
      <c r="C5083" s="4" t="s">
        <v>14</v>
      </c>
      <c r="D5083" s="4" t="s">
        <v>14</v>
      </c>
      <c r="E5083" s="4" t="s">
        <v>20</v>
      </c>
      <c r="F5083" s="4" t="s">
        <v>10</v>
      </c>
    </row>
    <row r="5084" spans="1:6">
      <c r="A5084" t="n">
        <v>39369</v>
      </c>
      <c r="B5084" s="32" t="n">
        <v>45</v>
      </c>
      <c r="C5084" s="7" t="n">
        <v>11</v>
      </c>
      <c r="D5084" s="7" t="n">
        <v>3</v>
      </c>
      <c r="E5084" s="7" t="n">
        <v>37.4000015258789</v>
      </c>
      <c r="F5084" s="7" t="n">
        <v>0</v>
      </c>
    </row>
    <row r="5085" spans="1:6">
      <c r="A5085" t="s">
        <v>4</v>
      </c>
      <c r="B5085" s="4" t="s">
        <v>5</v>
      </c>
      <c r="C5085" s="4" t="s">
        <v>14</v>
      </c>
      <c r="D5085" s="4" t="s">
        <v>14</v>
      </c>
      <c r="E5085" s="4" t="s">
        <v>20</v>
      </c>
      <c r="F5085" s="4" t="s">
        <v>20</v>
      </c>
      <c r="G5085" s="4" t="s">
        <v>20</v>
      </c>
      <c r="H5085" s="4" t="s">
        <v>10</v>
      </c>
    </row>
    <row r="5086" spans="1:6">
      <c r="A5086" t="n">
        <v>39378</v>
      </c>
      <c r="B5086" s="32" t="n">
        <v>45</v>
      </c>
      <c r="C5086" s="7" t="n">
        <v>2</v>
      </c>
      <c r="D5086" s="7" t="n">
        <v>3</v>
      </c>
      <c r="E5086" s="7" t="n">
        <v>5.01999998092651</v>
      </c>
      <c r="F5086" s="7" t="n">
        <v>-2.48000001907349</v>
      </c>
      <c r="G5086" s="7" t="n">
        <v>-199.039993286133</v>
      </c>
      <c r="H5086" s="7" t="n">
        <v>1600</v>
      </c>
    </row>
    <row r="5087" spans="1:6">
      <c r="A5087" t="s">
        <v>4</v>
      </c>
      <c r="B5087" s="4" t="s">
        <v>5</v>
      </c>
      <c r="C5087" s="4" t="s">
        <v>14</v>
      </c>
      <c r="D5087" s="4" t="s">
        <v>14</v>
      </c>
      <c r="E5087" s="4" t="s">
        <v>20</v>
      </c>
      <c r="F5087" s="4" t="s">
        <v>20</v>
      </c>
      <c r="G5087" s="4" t="s">
        <v>20</v>
      </c>
      <c r="H5087" s="4" t="s">
        <v>10</v>
      </c>
      <c r="I5087" s="4" t="s">
        <v>14</v>
      </c>
    </row>
    <row r="5088" spans="1:6">
      <c r="A5088" t="n">
        <v>39395</v>
      </c>
      <c r="B5088" s="32" t="n">
        <v>45</v>
      </c>
      <c r="C5088" s="7" t="n">
        <v>4</v>
      </c>
      <c r="D5088" s="7" t="n">
        <v>3</v>
      </c>
      <c r="E5088" s="7" t="n">
        <v>356.010009765625</v>
      </c>
      <c r="F5088" s="7" t="n">
        <v>61.3800010681152</v>
      </c>
      <c r="G5088" s="7" t="n">
        <v>354</v>
      </c>
      <c r="H5088" s="7" t="n">
        <v>1600</v>
      </c>
      <c r="I5088" s="7" t="n">
        <v>1</v>
      </c>
    </row>
    <row r="5089" spans="1:9">
      <c r="A5089" t="s">
        <v>4</v>
      </c>
      <c r="B5089" s="4" t="s">
        <v>5</v>
      </c>
      <c r="C5089" s="4" t="s">
        <v>14</v>
      </c>
      <c r="D5089" s="4" t="s">
        <v>14</v>
      </c>
      <c r="E5089" s="4" t="s">
        <v>20</v>
      </c>
      <c r="F5089" s="4" t="s">
        <v>10</v>
      </c>
    </row>
    <row r="5090" spans="1:9">
      <c r="A5090" t="n">
        <v>39413</v>
      </c>
      <c r="B5090" s="32" t="n">
        <v>45</v>
      </c>
      <c r="C5090" s="7" t="n">
        <v>5</v>
      </c>
      <c r="D5090" s="7" t="n">
        <v>3</v>
      </c>
      <c r="E5090" s="7" t="n">
        <v>3.59999990463257</v>
      </c>
      <c r="F5090" s="7" t="n">
        <v>1600</v>
      </c>
    </row>
    <row r="5091" spans="1:9">
      <c r="A5091" t="s">
        <v>4</v>
      </c>
      <c r="B5091" s="4" t="s">
        <v>5</v>
      </c>
      <c r="C5091" s="4" t="s">
        <v>14</v>
      </c>
      <c r="D5091" s="4" t="s">
        <v>14</v>
      </c>
      <c r="E5091" s="4" t="s">
        <v>20</v>
      </c>
      <c r="F5091" s="4" t="s">
        <v>10</v>
      </c>
    </row>
    <row r="5092" spans="1:9">
      <c r="A5092" t="n">
        <v>39422</v>
      </c>
      <c r="B5092" s="32" t="n">
        <v>45</v>
      </c>
      <c r="C5092" s="7" t="n">
        <v>11</v>
      </c>
      <c r="D5092" s="7" t="n">
        <v>3</v>
      </c>
      <c r="E5092" s="7" t="n">
        <v>37.4000015258789</v>
      </c>
      <c r="F5092" s="7" t="n">
        <v>1600</v>
      </c>
    </row>
    <row r="5093" spans="1:9">
      <c r="A5093" t="s">
        <v>4</v>
      </c>
      <c r="B5093" s="4" t="s">
        <v>5</v>
      </c>
      <c r="C5093" s="4" t="s">
        <v>10</v>
      </c>
    </row>
    <row r="5094" spans="1:9">
      <c r="A5094" t="n">
        <v>39431</v>
      </c>
      <c r="B5094" s="26" t="n">
        <v>16</v>
      </c>
      <c r="C5094" s="7" t="n">
        <v>450</v>
      </c>
    </row>
    <row r="5095" spans="1:9">
      <c r="A5095" t="s">
        <v>4</v>
      </c>
      <c r="B5095" s="4" t="s">
        <v>5</v>
      </c>
      <c r="C5095" s="4" t="s">
        <v>10</v>
      </c>
    </row>
    <row r="5096" spans="1:9">
      <c r="A5096" t="n">
        <v>39434</v>
      </c>
      <c r="B5096" s="26" t="n">
        <v>16</v>
      </c>
      <c r="C5096" s="7" t="n">
        <v>600</v>
      </c>
    </row>
    <row r="5097" spans="1:9">
      <c r="A5097" t="s">
        <v>4</v>
      </c>
      <c r="B5097" s="4" t="s">
        <v>5</v>
      </c>
      <c r="C5097" s="4" t="s">
        <v>10</v>
      </c>
    </row>
    <row r="5098" spans="1:9">
      <c r="A5098" t="n">
        <v>39437</v>
      </c>
      <c r="B5098" s="26" t="n">
        <v>16</v>
      </c>
      <c r="C5098" s="7" t="n">
        <v>300</v>
      </c>
    </row>
    <row r="5099" spans="1:9">
      <c r="A5099" t="s">
        <v>4</v>
      </c>
      <c r="B5099" s="4" t="s">
        <v>5</v>
      </c>
      <c r="C5099" s="4" t="s">
        <v>10</v>
      </c>
    </row>
    <row r="5100" spans="1:9">
      <c r="A5100" t="n">
        <v>39440</v>
      </c>
      <c r="B5100" s="26" t="n">
        <v>16</v>
      </c>
      <c r="C5100" s="7" t="n">
        <v>450</v>
      </c>
    </row>
    <row r="5101" spans="1:9">
      <c r="A5101" t="s">
        <v>4</v>
      </c>
      <c r="B5101" s="4" t="s">
        <v>5</v>
      </c>
      <c r="C5101" s="4" t="s">
        <v>14</v>
      </c>
      <c r="D5101" s="4" t="s">
        <v>14</v>
      </c>
      <c r="E5101" s="4" t="s">
        <v>20</v>
      </c>
      <c r="F5101" s="4" t="s">
        <v>20</v>
      </c>
      <c r="G5101" s="4" t="s">
        <v>20</v>
      </c>
      <c r="H5101" s="4" t="s">
        <v>10</v>
      </c>
    </row>
    <row r="5102" spans="1:9">
      <c r="A5102" t="n">
        <v>39443</v>
      </c>
      <c r="B5102" s="32" t="n">
        <v>45</v>
      </c>
      <c r="C5102" s="7" t="n">
        <v>2</v>
      </c>
      <c r="D5102" s="7" t="n">
        <v>3</v>
      </c>
      <c r="E5102" s="7" t="n">
        <v>4.23000001907349</v>
      </c>
      <c r="F5102" s="7" t="n">
        <v>-2.59999990463257</v>
      </c>
      <c r="G5102" s="7" t="n">
        <v>-199.320007324219</v>
      </c>
      <c r="H5102" s="7" t="n">
        <v>0</v>
      </c>
    </row>
    <row r="5103" spans="1:9">
      <c r="A5103" t="s">
        <v>4</v>
      </c>
      <c r="B5103" s="4" t="s">
        <v>5</v>
      </c>
      <c r="C5103" s="4" t="s">
        <v>14</v>
      </c>
      <c r="D5103" s="4" t="s">
        <v>14</v>
      </c>
      <c r="E5103" s="4" t="s">
        <v>20</v>
      </c>
      <c r="F5103" s="4" t="s">
        <v>20</v>
      </c>
      <c r="G5103" s="4" t="s">
        <v>20</v>
      </c>
      <c r="H5103" s="4" t="s">
        <v>10</v>
      </c>
      <c r="I5103" s="4" t="s">
        <v>14</v>
      </c>
    </row>
    <row r="5104" spans="1:9">
      <c r="A5104" t="n">
        <v>39460</v>
      </c>
      <c r="B5104" s="32" t="n">
        <v>45</v>
      </c>
      <c r="C5104" s="7" t="n">
        <v>4</v>
      </c>
      <c r="D5104" s="7" t="n">
        <v>3</v>
      </c>
      <c r="E5104" s="7" t="n">
        <v>0.170000001788139</v>
      </c>
      <c r="F5104" s="7" t="n">
        <v>4.28000020980835</v>
      </c>
      <c r="G5104" s="7" t="n">
        <v>354</v>
      </c>
      <c r="H5104" s="7" t="n">
        <v>0</v>
      </c>
      <c r="I5104" s="7" t="n">
        <v>1</v>
      </c>
    </row>
    <row r="5105" spans="1:9">
      <c r="A5105" t="s">
        <v>4</v>
      </c>
      <c r="B5105" s="4" t="s">
        <v>5</v>
      </c>
      <c r="C5105" s="4" t="s">
        <v>14</v>
      </c>
      <c r="D5105" s="4" t="s">
        <v>14</v>
      </c>
      <c r="E5105" s="4" t="s">
        <v>20</v>
      </c>
      <c r="F5105" s="4" t="s">
        <v>10</v>
      </c>
    </row>
    <row r="5106" spans="1:9">
      <c r="A5106" t="n">
        <v>39478</v>
      </c>
      <c r="B5106" s="32" t="n">
        <v>45</v>
      </c>
      <c r="C5106" s="7" t="n">
        <v>5</v>
      </c>
      <c r="D5106" s="7" t="n">
        <v>3</v>
      </c>
      <c r="E5106" s="7" t="n">
        <v>4.69999980926514</v>
      </c>
      <c r="F5106" s="7" t="n">
        <v>0</v>
      </c>
    </row>
    <row r="5107" spans="1:9">
      <c r="A5107" t="s">
        <v>4</v>
      </c>
      <c r="B5107" s="4" t="s">
        <v>5</v>
      </c>
      <c r="C5107" s="4" t="s">
        <v>14</v>
      </c>
      <c r="D5107" s="4" t="s">
        <v>14</v>
      </c>
      <c r="E5107" s="4" t="s">
        <v>20</v>
      </c>
      <c r="F5107" s="4" t="s">
        <v>10</v>
      </c>
    </row>
    <row r="5108" spans="1:9">
      <c r="A5108" t="n">
        <v>39487</v>
      </c>
      <c r="B5108" s="32" t="n">
        <v>45</v>
      </c>
      <c r="C5108" s="7" t="n">
        <v>11</v>
      </c>
      <c r="D5108" s="7" t="n">
        <v>3</v>
      </c>
      <c r="E5108" s="7" t="n">
        <v>38.5</v>
      </c>
      <c r="F5108" s="7" t="n">
        <v>0</v>
      </c>
    </row>
    <row r="5109" spans="1:9">
      <c r="A5109" t="s">
        <v>4</v>
      </c>
      <c r="B5109" s="4" t="s">
        <v>5</v>
      </c>
      <c r="C5109" s="4" t="s">
        <v>14</v>
      </c>
      <c r="D5109" s="4" t="s">
        <v>14</v>
      </c>
      <c r="E5109" s="4" t="s">
        <v>20</v>
      </c>
      <c r="F5109" s="4" t="s">
        <v>20</v>
      </c>
      <c r="G5109" s="4" t="s">
        <v>20</v>
      </c>
      <c r="H5109" s="4" t="s">
        <v>10</v>
      </c>
      <c r="I5109" s="4" t="s">
        <v>14</v>
      </c>
    </row>
    <row r="5110" spans="1:9">
      <c r="A5110" t="n">
        <v>39496</v>
      </c>
      <c r="B5110" s="32" t="n">
        <v>45</v>
      </c>
      <c r="C5110" s="7" t="n">
        <v>4</v>
      </c>
      <c r="D5110" s="7" t="n">
        <v>3</v>
      </c>
      <c r="E5110" s="7" t="n">
        <v>347.529998779297</v>
      </c>
      <c r="F5110" s="7" t="n">
        <v>337.880004882813</v>
      </c>
      <c r="G5110" s="7" t="n">
        <v>354</v>
      </c>
      <c r="H5110" s="7" t="n">
        <v>3000</v>
      </c>
      <c r="I5110" s="7" t="n">
        <v>1</v>
      </c>
    </row>
    <row r="5111" spans="1:9">
      <c r="A5111" t="s">
        <v>4</v>
      </c>
      <c r="B5111" s="4" t="s">
        <v>5</v>
      </c>
      <c r="C5111" s="4" t="s">
        <v>14</v>
      </c>
      <c r="D5111" s="4" t="s">
        <v>14</v>
      </c>
      <c r="E5111" s="4" t="s">
        <v>20</v>
      </c>
      <c r="F5111" s="4" t="s">
        <v>10</v>
      </c>
    </row>
    <row r="5112" spans="1:9">
      <c r="A5112" t="n">
        <v>39514</v>
      </c>
      <c r="B5112" s="32" t="n">
        <v>45</v>
      </c>
      <c r="C5112" s="7" t="n">
        <v>5</v>
      </c>
      <c r="D5112" s="7" t="n">
        <v>3</v>
      </c>
      <c r="E5112" s="7" t="n">
        <v>2.90000009536743</v>
      </c>
      <c r="F5112" s="7" t="n">
        <v>3000</v>
      </c>
    </row>
    <row r="5113" spans="1:9">
      <c r="A5113" t="s">
        <v>4</v>
      </c>
      <c r="B5113" s="4" t="s">
        <v>5</v>
      </c>
      <c r="C5113" s="4" t="s">
        <v>14</v>
      </c>
      <c r="D5113" s="4" t="s">
        <v>14</v>
      </c>
      <c r="E5113" s="4" t="s">
        <v>20</v>
      </c>
      <c r="F5113" s="4" t="s">
        <v>10</v>
      </c>
    </row>
    <row r="5114" spans="1:9">
      <c r="A5114" t="n">
        <v>39523</v>
      </c>
      <c r="B5114" s="32" t="n">
        <v>45</v>
      </c>
      <c r="C5114" s="7" t="n">
        <v>11</v>
      </c>
      <c r="D5114" s="7" t="n">
        <v>3</v>
      </c>
      <c r="E5114" s="7" t="n">
        <v>56.2999992370605</v>
      </c>
      <c r="F5114" s="7" t="n">
        <v>3000</v>
      </c>
    </row>
    <row r="5115" spans="1:9">
      <c r="A5115" t="s">
        <v>4</v>
      </c>
      <c r="B5115" s="4" t="s">
        <v>5</v>
      </c>
      <c r="C5115" s="4" t="s">
        <v>10</v>
      </c>
    </row>
    <row r="5116" spans="1:9">
      <c r="A5116" t="n">
        <v>39532</v>
      </c>
      <c r="B5116" s="26" t="n">
        <v>16</v>
      </c>
      <c r="C5116" s="7" t="n">
        <v>3000</v>
      </c>
    </row>
    <row r="5117" spans="1:9">
      <c r="A5117" t="s">
        <v>4</v>
      </c>
      <c r="B5117" s="4" t="s">
        <v>5</v>
      </c>
      <c r="C5117" s="4" t="s">
        <v>14</v>
      </c>
      <c r="D5117" s="4" t="s">
        <v>14</v>
      </c>
      <c r="E5117" s="4" t="s">
        <v>20</v>
      </c>
      <c r="F5117" s="4" t="s">
        <v>20</v>
      </c>
      <c r="G5117" s="4" t="s">
        <v>20</v>
      </c>
      <c r="H5117" s="4" t="s">
        <v>10</v>
      </c>
    </row>
    <row r="5118" spans="1:9">
      <c r="A5118" t="n">
        <v>39535</v>
      </c>
      <c r="B5118" s="32" t="n">
        <v>45</v>
      </c>
      <c r="C5118" s="7" t="n">
        <v>2</v>
      </c>
      <c r="D5118" s="7" t="n">
        <v>3</v>
      </c>
      <c r="E5118" s="7" t="n">
        <v>4.51000022888184</v>
      </c>
      <c r="F5118" s="7" t="n">
        <v>-2.59999990463257</v>
      </c>
      <c r="G5118" s="7" t="n">
        <v>-198.100006103516</v>
      </c>
      <c r="H5118" s="7" t="n">
        <v>0</v>
      </c>
    </row>
    <row r="5119" spans="1:9">
      <c r="A5119" t="s">
        <v>4</v>
      </c>
      <c r="B5119" s="4" t="s">
        <v>5</v>
      </c>
      <c r="C5119" s="4" t="s">
        <v>14</v>
      </c>
      <c r="D5119" s="4" t="s">
        <v>14</v>
      </c>
      <c r="E5119" s="4" t="s">
        <v>20</v>
      </c>
      <c r="F5119" s="4" t="s">
        <v>20</v>
      </c>
      <c r="G5119" s="4" t="s">
        <v>20</v>
      </c>
      <c r="H5119" s="4" t="s">
        <v>10</v>
      </c>
      <c r="I5119" s="4" t="s">
        <v>14</v>
      </c>
    </row>
    <row r="5120" spans="1:9">
      <c r="A5120" t="n">
        <v>39552</v>
      </c>
      <c r="B5120" s="32" t="n">
        <v>45</v>
      </c>
      <c r="C5120" s="7" t="n">
        <v>4</v>
      </c>
      <c r="D5120" s="7" t="n">
        <v>3</v>
      </c>
      <c r="E5120" s="7" t="n">
        <v>358.660003662109</v>
      </c>
      <c r="F5120" s="7" t="n">
        <v>74.6600036621094</v>
      </c>
      <c r="G5120" s="7" t="n">
        <v>354</v>
      </c>
      <c r="H5120" s="7" t="n">
        <v>0</v>
      </c>
      <c r="I5120" s="7" t="n">
        <v>1</v>
      </c>
    </row>
    <row r="5121" spans="1:9">
      <c r="A5121" t="s">
        <v>4</v>
      </c>
      <c r="B5121" s="4" t="s">
        <v>5</v>
      </c>
      <c r="C5121" s="4" t="s">
        <v>14</v>
      </c>
      <c r="D5121" s="4" t="s">
        <v>14</v>
      </c>
      <c r="E5121" s="4" t="s">
        <v>20</v>
      </c>
      <c r="F5121" s="4" t="s">
        <v>10</v>
      </c>
    </row>
    <row r="5122" spans="1:9">
      <c r="A5122" t="n">
        <v>39570</v>
      </c>
      <c r="B5122" s="32" t="n">
        <v>45</v>
      </c>
      <c r="C5122" s="7" t="n">
        <v>5</v>
      </c>
      <c r="D5122" s="7" t="n">
        <v>3</v>
      </c>
      <c r="E5122" s="7" t="n">
        <v>3.29999995231628</v>
      </c>
      <c r="F5122" s="7" t="n">
        <v>0</v>
      </c>
    </row>
    <row r="5123" spans="1:9">
      <c r="A5123" t="s">
        <v>4</v>
      </c>
      <c r="B5123" s="4" t="s">
        <v>5</v>
      </c>
      <c r="C5123" s="4" t="s">
        <v>14</v>
      </c>
      <c r="D5123" s="4" t="s">
        <v>14</v>
      </c>
      <c r="E5123" s="4" t="s">
        <v>20</v>
      </c>
      <c r="F5123" s="4" t="s">
        <v>10</v>
      </c>
    </row>
    <row r="5124" spans="1:9">
      <c r="A5124" t="n">
        <v>39579</v>
      </c>
      <c r="B5124" s="32" t="n">
        <v>45</v>
      </c>
      <c r="C5124" s="7" t="n">
        <v>11</v>
      </c>
      <c r="D5124" s="7" t="n">
        <v>3</v>
      </c>
      <c r="E5124" s="7" t="n">
        <v>33.2999992370605</v>
      </c>
      <c r="F5124" s="7" t="n">
        <v>0</v>
      </c>
    </row>
    <row r="5125" spans="1:9">
      <c r="A5125" t="s">
        <v>4</v>
      </c>
      <c r="B5125" s="4" t="s">
        <v>5</v>
      </c>
      <c r="C5125" s="4" t="s">
        <v>14</v>
      </c>
      <c r="D5125" s="4" t="s">
        <v>14</v>
      </c>
      <c r="E5125" s="4" t="s">
        <v>20</v>
      </c>
      <c r="F5125" s="4" t="s">
        <v>20</v>
      </c>
      <c r="G5125" s="4" t="s">
        <v>20</v>
      </c>
      <c r="H5125" s="4" t="s">
        <v>10</v>
      </c>
      <c r="I5125" s="4" t="s">
        <v>14</v>
      </c>
    </row>
    <row r="5126" spans="1:9">
      <c r="A5126" t="n">
        <v>39588</v>
      </c>
      <c r="B5126" s="32" t="n">
        <v>45</v>
      </c>
      <c r="C5126" s="7" t="n">
        <v>4</v>
      </c>
      <c r="D5126" s="7" t="n">
        <v>3</v>
      </c>
      <c r="E5126" s="7" t="n">
        <v>349.470001220703</v>
      </c>
      <c r="F5126" s="7" t="n">
        <v>77.0999984741211</v>
      </c>
      <c r="G5126" s="7" t="n">
        <v>354</v>
      </c>
      <c r="H5126" s="7" t="n">
        <v>1700</v>
      </c>
      <c r="I5126" s="7" t="n">
        <v>1</v>
      </c>
    </row>
    <row r="5127" spans="1:9">
      <c r="A5127" t="s">
        <v>4</v>
      </c>
      <c r="B5127" s="4" t="s">
        <v>5</v>
      </c>
      <c r="C5127" s="4" t="s">
        <v>10</v>
      </c>
    </row>
    <row r="5128" spans="1:9">
      <c r="A5128" t="n">
        <v>39606</v>
      </c>
      <c r="B5128" s="26" t="n">
        <v>16</v>
      </c>
      <c r="C5128" s="7" t="n">
        <v>500</v>
      </c>
    </row>
    <row r="5129" spans="1:9">
      <c r="A5129" t="s">
        <v>4</v>
      </c>
      <c r="B5129" s="4" t="s">
        <v>5</v>
      </c>
      <c r="C5129" s="4" t="s">
        <v>10</v>
      </c>
    </row>
    <row r="5130" spans="1:9">
      <c r="A5130" t="n">
        <v>39609</v>
      </c>
      <c r="B5130" s="26" t="n">
        <v>16</v>
      </c>
      <c r="C5130" s="7" t="n">
        <v>800</v>
      </c>
    </row>
    <row r="5131" spans="1:9">
      <c r="A5131" t="s">
        <v>4</v>
      </c>
      <c r="B5131" s="4" t="s">
        <v>5</v>
      </c>
      <c r="C5131" s="4" t="s">
        <v>10</v>
      </c>
    </row>
    <row r="5132" spans="1:9">
      <c r="A5132" t="n">
        <v>39612</v>
      </c>
      <c r="B5132" s="26" t="n">
        <v>16</v>
      </c>
      <c r="C5132" s="7" t="n">
        <v>400</v>
      </c>
    </row>
    <row r="5133" spans="1:9">
      <c r="A5133" t="s">
        <v>4</v>
      </c>
      <c r="B5133" s="4" t="s">
        <v>5</v>
      </c>
      <c r="C5133" s="4" t="s">
        <v>14</v>
      </c>
      <c r="D5133" s="4" t="s">
        <v>14</v>
      </c>
      <c r="E5133" s="4" t="s">
        <v>20</v>
      </c>
      <c r="F5133" s="4" t="s">
        <v>20</v>
      </c>
      <c r="G5133" s="4" t="s">
        <v>20</v>
      </c>
      <c r="H5133" s="4" t="s">
        <v>10</v>
      </c>
    </row>
    <row r="5134" spans="1:9">
      <c r="A5134" t="n">
        <v>39615</v>
      </c>
      <c r="B5134" s="32" t="n">
        <v>45</v>
      </c>
      <c r="C5134" s="7" t="n">
        <v>2</v>
      </c>
      <c r="D5134" s="7" t="n">
        <v>3</v>
      </c>
      <c r="E5134" s="7" t="n">
        <v>-2.30999994277954</v>
      </c>
      <c r="F5134" s="7" t="n">
        <v>-1</v>
      </c>
      <c r="G5134" s="7" t="n">
        <v>-198.440002441406</v>
      </c>
      <c r="H5134" s="7" t="n">
        <v>0</v>
      </c>
    </row>
    <row r="5135" spans="1:9">
      <c r="A5135" t="s">
        <v>4</v>
      </c>
      <c r="B5135" s="4" t="s">
        <v>5</v>
      </c>
      <c r="C5135" s="4" t="s">
        <v>14</v>
      </c>
      <c r="D5135" s="4" t="s">
        <v>14</v>
      </c>
      <c r="E5135" s="4" t="s">
        <v>20</v>
      </c>
      <c r="F5135" s="4" t="s">
        <v>20</v>
      </c>
      <c r="G5135" s="4" t="s">
        <v>20</v>
      </c>
      <c r="H5135" s="4" t="s">
        <v>10</v>
      </c>
      <c r="I5135" s="4" t="s">
        <v>14</v>
      </c>
    </row>
    <row r="5136" spans="1:9">
      <c r="A5136" t="n">
        <v>39632</v>
      </c>
      <c r="B5136" s="32" t="n">
        <v>45</v>
      </c>
      <c r="C5136" s="7" t="n">
        <v>4</v>
      </c>
      <c r="D5136" s="7" t="n">
        <v>3</v>
      </c>
      <c r="E5136" s="7" t="n">
        <v>330.049987792969</v>
      </c>
      <c r="F5136" s="7" t="n">
        <v>289.25</v>
      </c>
      <c r="G5136" s="7" t="n">
        <v>354</v>
      </c>
      <c r="H5136" s="7" t="n">
        <v>0</v>
      </c>
      <c r="I5136" s="7" t="n">
        <v>1</v>
      </c>
    </row>
    <row r="5137" spans="1:9">
      <c r="A5137" t="s">
        <v>4</v>
      </c>
      <c r="B5137" s="4" t="s">
        <v>5</v>
      </c>
      <c r="C5137" s="4" t="s">
        <v>14</v>
      </c>
      <c r="D5137" s="4" t="s">
        <v>14</v>
      </c>
      <c r="E5137" s="4" t="s">
        <v>20</v>
      </c>
      <c r="F5137" s="4" t="s">
        <v>10</v>
      </c>
    </row>
    <row r="5138" spans="1:9">
      <c r="A5138" t="n">
        <v>39650</v>
      </c>
      <c r="B5138" s="32" t="n">
        <v>45</v>
      </c>
      <c r="C5138" s="7" t="n">
        <v>5</v>
      </c>
      <c r="D5138" s="7" t="n">
        <v>3</v>
      </c>
      <c r="E5138" s="7" t="n">
        <v>3</v>
      </c>
      <c r="F5138" s="7" t="n">
        <v>0</v>
      </c>
    </row>
    <row r="5139" spans="1:9">
      <c r="A5139" t="s">
        <v>4</v>
      </c>
      <c r="B5139" s="4" t="s">
        <v>5</v>
      </c>
      <c r="C5139" s="4" t="s">
        <v>14</v>
      </c>
      <c r="D5139" s="4" t="s">
        <v>14</v>
      </c>
      <c r="E5139" s="4" t="s">
        <v>20</v>
      </c>
      <c r="F5139" s="4" t="s">
        <v>10</v>
      </c>
    </row>
    <row r="5140" spans="1:9">
      <c r="A5140" t="n">
        <v>39659</v>
      </c>
      <c r="B5140" s="32" t="n">
        <v>45</v>
      </c>
      <c r="C5140" s="7" t="n">
        <v>11</v>
      </c>
      <c r="D5140" s="7" t="n">
        <v>3</v>
      </c>
      <c r="E5140" s="7" t="n">
        <v>35</v>
      </c>
      <c r="F5140" s="7" t="n">
        <v>0</v>
      </c>
    </row>
    <row r="5141" spans="1:9">
      <c r="A5141" t="s">
        <v>4</v>
      </c>
      <c r="B5141" s="4" t="s">
        <v>5</v>
      </c>
      <c r="C5141" s="4" t="s">
        <v>10</v>
      </c>
    </row>
    <row r="5142" spans="1:9">
      <c r="A5142" t="n">
        <v>39668</v>
      </c>
      <c r="B5142" s="26" t="n">
        <v>16</v>
      </c>
      <c r="C5142" s="7" t="n">
        <v>400</v>
      </c>
    </row>
    <row r="5143" spans="1:9">
      <c r="A5143" t="s">
        <v>4</v>
      </c>
      <c r="B5143" s="4" t="s">
        <v>5</v>
      </c>
      <c r="C5143" s="4" t="s">
        <v>10</v>
      </c>
    </row>
    <row r="5144" spans="1:9">
      <c r="A5144" t="n">
        <v>39671</v>
      </c>
      <c r="B5144" s="26" t="n">
        <v>16</v>
      </c>
      <c r="C5144" s="7" t="n">
        <v>300</v>
      </c>
    </row>
    <row r="5145" spans="1:9">
      <c r="A5145" t="s">
        <v>4</v>
      </c>
      <c r="B5145" s="4" t="s">
        <v>5</v>
      </c>
      <c r="C5145" s="4" t="s">
        <v>14</v>
      </c>
      <c r="D5145" s="4" t="s">
        <v>14</v>
      </c>
      <c r="E5145" s="4" t="s">
        <v>20</v>
      </c>
      <c r="F5145" s="4" t="s">
        <v>20</v>
      </c>
      <c r="G5145" s="4" t="s">
        <v>20</v>
      </c>
      <c r="H5145" s="4" t="s">
        <v>10</v>
      </c>
    </row>
    <row r="5146" spans="1:9">
      <c r="A5146" t="n">
        <v>39674</v>
      </c>
      <c r="B5146" s="32" t="n">
        <v>45</v>
      </c>
      <c r="C5146" s="7" t="n">
        <v>2</v>
      </c>
      <c r="D5146" s="7" t="n">
        <v>3</v>
      </c>
      <c r="E5146" s="7" t="n">
        <v>-5.8600001335144</v>
      </c>
      <c r="F5146" s="7" t="n">
        <v>-1.4099999666214</v>
      </c>
      <c r="G5146" s="7" t="n">
        <v>-198.380004882813</v>
      </c>
      <c r="H5146" s="7" t="n">
        <v>0</v>
      </c>
    </row>
    <row r="5147" spans="1:9">
      <c r="A5147" t="s">
        <v>4</v>
      </c>
      <c r="B5147" s="4" t="s">
        <v>5</v>
      </c>
      <c r="C5147" s="4" t="s">
        <v>14</v>
      </c>
      <c r="D5147" s="4" t="s">
        <v>14</v>
      </c>
      <c r="E5147" s="4" t="s">
        <v>20</v>
      </c>
      <c r="F5147" s="4" t="s">
        <v>20</v>
      </c>
      <c r="G5147" s="4" t="s">
        <v>20</v>
      </c>
      <c r="H5147" s="4" t="s">
        <v>10</v>
      </c>
      <c r="I5147" s="4" t="s">
        <v>14</v>
      </c>
    </row>
    <row r="5148" spans="1:9">
      <c r="A5148" t="n">
        <v>39691</v>
      </c>
      <c r="B5148" s="32" t="n">
        <v>45</v>
      </c>
      <c r="C5148" s="7" t="n">
        <v>4</v>
      </c>
      <c r="D5148" s="7" t="n">
        <v>3</v>
      </c>
      <c r="E5148" s="7" t="n">
        <v>356.820007324219</v>
      </c>
      <c r="F5148" s="7" t="n">
        <v>72.9400024414063</v>
      </c>
      <c r="G5148" s="7" t="n">
        <v>354</v>
      </c>
      <c r="H5148" s="7" t="n">
        <v>0</v>
      </c>
      <c r="I5148" s="7" t="n">
        <v>1</v>
      </c>
    </row>
    <row r="5149" spans="1:9">
      <c r="A5149" t="s">
        <v>4</v>
      </c>
      <c r="B5149" s="4" t="s">
        <v>5</v>
      </c>
      <c r="C5149" s="4" t="s">
        <v>14</v>
      </c>
      <c r="D5149" s="4" t="s">
        <v>14</v>
      </c>
      <c r="E5149" s="4" t="s">
        <v>20</v>
      </c>
      <c r="F5149" s="4" t="s">
        <v>10</v>
      </c>
    </row>
    <row r="5150" spans="1:9">
      <c r="A5150" t="n">
        <v>39709</v>
      </c>
      <c r="B5150" s="32" t="n">
        <v>45</v>
      </c>
      <c r="C5150" s="7" t="n">
        <v>5</v>
      </c>
      <c r="D5150" s="7" t="n">
        <v>3</v>
      </c>
      <c r="E5150" s="7" t="n">
        <v>9.80000019073486</v>
      </c>
      <c r="F5150" s="7" t="n">
        <v>0</v>
      </c>
    </row>
    <row r="5151" spans="1:9">
      <c r="A5151" t="s">
        <v>4</v>
      </c>
      <c r="B5151" s="4" t="s">
        <v>5</v>
      </c>
      <c r="C5151" s="4" t="s">
        <v>14</v>
      </c>
      <c r="D5151" s="4" t="s">
        <v>14</v>
      </c>
      <c r="E5151" s="4" t="s">
        <v>20</v>
      </c>
      <c r="F5151" s="4" t="s">
        <v>10</v>
      </c>
    </row>
    <row r="5152" spans="1:9">
      <c r="A5152" t="n">
        <v>39718</v>
      </c>
      <c r="B5152" s="32" t="n">
        <v>45</v>
      </c>
      <c r="C5152" s="7" t="n">
        <v>11</v>
      </c>
      <c r="D5152" s="7" t="n">
        <v>3</v>
      </c>
      <c r="E5152" s="7" t="n">
        <v>40.2000007629395</v>
      </c>
      <c r="F5152" s="7" t="n">
        <v>0</v>
      </c>
    </row>
    <row r="5153" spans="1:9">
      <c r="A5153" t="s">
        <v>4</v>
      </c>
      <c r="B5153" s="4" t="s">
        <v>5</v>
      </c>
      <c r="C5153" s="4" t="s">
        <v>14</v>
      </c>
      <c r="D5153" s="4" t="s">
        <v>14</v>
      </c>
      <c r="E5153" s="4" t="s">
        <v>20</v>
      </c>
      <c r="F5153" s="4" t="s">
        <v>20</v>
      </c>
      <c r="G5153" s="4" t="s">
        <v>20</v>
      </c>
      <c r="H5153" s="4" t="s">
        <v>10</v>
      </c>
    </row>
    <row r="5154" spans="1:9">
      <c r="A5154" t="n">
        <v>39727</v>
      </c>
      <c r="B5154" s="32" t="n">
        <v>45</v>
      </c>
      <c r="C5154" s="7" t="n">
        <v>2</v>
      </c>
      <c r="D5154" s="7" t="n">
        <v>3</v>
      </c>
      <c r="E5154" s="7" t="n">
        <v>-5.8600001335144</v>
      </c>
      <c r="F5154" s="7" t="n">
        <v>-1.11000001430511</v>
      </c>
      <c r="G5154" s="7" t="n">
        <v>-198.380004882813</v>
      </c>
      <c r="H5154" s="7" t="n">
        <v>2400</v>
      </c>
    </row>
    <row r="5155" spans="1:9">
      <c r="A5155" t="s">
        <v>4</v>
      </c>
      <c r="B5155" s="4" t="s">
        <v>5</v>
      </c>
      <c r="C5155" s="4" t="s">
        <v>14</v>
      </c>
      <c r="D5155" s="4" t="s">
        <v>14</v>
      </c>
      <c r="E5155" s="4" t="s">
        <v>20</v>
      </c>
      <c r="F5155" s="4" t="s">
        <v>20</v>
      </c>
      <c r="G5155" s="4" t="s">
        <v>20</v>
      </c>
      <c r="H5155" s="4" t="s">
        <v>10</v>
      </c>
      <c r="I5155" s="4" t="s">
        <v>14</v>
      </c>
    </row>
    <row r="5156" spans="1:9">
      <c r="A5156" t="n">
        <v>39744</v>
      </c>
      <c r="B5156" s="32" t="n">
        <v>45</v>
      </c>
      <c r="C5156" s="7" t="n">
        <v>4</v>
      </c>
      <c r="D5156" s="7" t="n">
        <v>3</v>
      </c>
      <c r="E5156" s="7" t="n">
        <v>352.230010986328</v>
      </c>
      <c r="F5156" s="7" t="n">
        <v>76.129997253418</v>
      </c>
      <c r="G5156" s="7" t="n">
        <v>354</v>
      </c>
      <c r="H5156" s="7" t="n">
        <v>2400</v>
      </c>
      <c r="I5156" s="7" t="n">
        <v>1</v>
      </c>
    </row>
    <row r="5157" spans="1:9">
      <c r="A5157" t="s">
        <v>4</v>
      </c>
      <c r="B5157" s="4" t="s">
        <v>5</v>
      </c>
      <c r="C5157" s="4" t="s">
        <v>14</v>
      </c>
      <c r="D5157" s="4" t="s">
        <v>14</v>
      </c>
      <c r="E5157" s="4" t="s">
        <v>20</v>
      </c>
      <c r="F5157" s="4" t="s">
        <v>10</v>
      </c>
    </row>
    <row r="5158" spans="1:9">
      <c r="A5158" t="n">
        <v>39762</v>
      </c>
      <c r="B5158" s="32" t="n">
        <v>45</v>
      </c>
      <c r="C5158" s="7" t="n">
        <v>5</v>
      </c>
      <c r="D5158" s="7" t="n">
        <v>3</v>
      </c>
      <c r="E5158" s="7" t="n">
        <v>9.80000019073486</v>
      </c>
      <c r="F5158" s="7" t="n">
        <v>2400</v>
      </c>
    </row>
    <row r="5159" spans="1:9">
      <c r="A5159" t="s">
        <v>4</v>
      </c>
      <c r="B5159" s="4" t="s">
        <v>5</v>
      </c>
      <c r="C5159" s="4" t="s">
        <v>14</v>
      </c>
      <c r="D5159" s="4" t="s">
        <v>14</v>
      </c>
      <c r="E5159" s="4" t="s">
        <v>20</v>
      </c>
      <c r="F5159" s="4" t="s">
        <v>10</v>
      </c>
    </row>
    <row r="5160" spans="1:9">
      <c r="A5160" t="n">
        <v>39771</v>
      </c>
      <c r="B5160" s="32" t="n">
        <v>45</v>
      </c>
      <c r="C5160" s="7" t="n">
        <v>11</v>
      </c>
      <c r="D5160" s="7" t="n">
        <v>3</v>
      </c>
      <c r="E5160" s="7" t="n">
        <v>40.2000007629395</v>
      </c>
      <c r="F5160" s="7" t="n">
        <v>2400</v>
      </c>
    </row>
    <row r="5161" spans="1:9">
      <c r="A5161" t="s">
        <v>4</v>
      </c>
      <c r="B5161" s="4" t="s">
        <v>5</v>
      </c>
      <c r="C5161" s="4" t="s">
        <v>10</v>
      </c>
    </row>
    <row r="5162" spans="1:9">
      <c r="A5162" t="n">
        <v>39780</v>
      </c>
      <c r="B5162" s="26" t="n">
        <v>16</v>
      </c>
      <c r="C5162" s="7" t="n">
        <v>1000</v>
      </c>
    </row>
    <row r="5163" spans="1:9">
      <c r="A5163" t="s">
        <v>4</v>
      </c>
      <c r="B5163" s="4" t="s">
        <v>5</v>
      </c>
      <c r="C5163" s="4" t="s">
        <v>10</v>
      </c>
    </row>
    <row r="5164" spans="1:9">
      <c r="A5164" t="n">
        <v>39783</v>
      </c>
      <c r="B5164" s="26" t="n">
        <v>16</v>
      </c>
      <c r="C5164" s="7" t="n">
        <v>500</v>
      </c>
    </row>
    <row r="5165" spans="1:9">
      <c r="A5165" t="s">
        <v>4</v>
      </c>
      <c r="B5165" s="4" t="s">
        <v>5</v>
      </c>
      <c r="C5165" s="4" t="s">
        <v>10</v>
      </c>
    </row>
    <row r="5166" spans="1:9">
      <c r="A5166" t="n">
        <v>39786</v>
      </c>
      <c r="B5166" s="26" t="n">
        <v>16</v>
      </c>
      <c r="C5166" s="7" t="n">
        <v>900</v>
      </c>
    </row>
    <row r="5167" spans="1:9">
      <c r="A5167" t="s">
        <v>4</v>
      </c>
      <c r="B5167" s="4" t="s">
        <v>5</v>
      </c>
      <c r="C5167" s="4" t="s">
        <v>14</v>
      </c>
      <c r="D5167" s="4" t="s">
        <v>14</v>
      </c>
      <c r="E5167" s="4" t="s">
        <v>20</v>
      </c>
      <c r="F5167" s="4" t="s">
        <v>20</v>
      </c>
      <c r="G5167" s="4" t="s">
        <v>20</v>
      </c>
      <c r="H5167" s="4" t="s">
        <v>10</v>
      </c>
    </row>
    <row r="5168" spans="1:9">
      <c r="A5168" t="n">
        <v>39789</v>
      </c>
      <c r="B5168" s="32" t="n">
        <v>45</v>
      </c>
      <c r="C5168" s="7" t="n">
        <v>2</v>
      </c>
      <c r="D5168" s="7" t="n">
        <v>3</v>
      </c>
      <c r="E5168" s="7" t="n">
        <v>-5.25</v>
      </c>
      <c r="F5168" s="7" t="n">
        <v>-2.00999999046326</v>
      </c>
      <c r="G5168" s="7" t="n">
        <v>-197.389999389648</v>
      </c>
      <c r="H5168" s="7" t="n">
        <v>0</v>
      </c>
    </row>
    <row r="5169" spans="1:9">
      <c r="A5169" t="s">
        <v>4</v>
      </c>
      <c r="B5169" s="4" t="s">
        <v>5</v>
      </c>
      <c r="C5169" s="4" t="s">
        <v>14</v>
      </c>
      <c r="D5169" s="4" t="s">
        <v>14</v>
      </c>
      <c r="E5169" s="4" t="s">
        <v>20</v>
      </c>
      <c r="F5169" s="4" t="s">
        <v>20</v>
      </c>
      <c r="G5169" s="4" t="s">
        <v>20</v>
      </c>
      <c r="H5169" s="4" t="s">
        <v>10</v>
      </c>
      <c r="I5169" s="4" t="s">
        <v>14</v>
      </c>
    </row>
    <row r="5170" spans="1:9">
      <c r="A5170" t="n">
        <v>39806</v>
      </c>
      <c r="B5170" s="32" t="n">
        <v>45</v>
      </c>
      <c r="C5170" s="7" t="n">
        <v>4</v>
      </c>
      <c r="D5170" s="7" t="n">
        <v>3</v>
      </c>
      <c r="E5170" s="7" t="n">
        <v>350.010009765625</v>
      </c>
      <c r="F5170" s="7" t="n">
        <v>298.739990234375</v>
      </c>
      <c r="G5170" s="7" t="n">
        <v>354</v>
      </c>
      <c r="H5170" s="7" t="n">
        <v>0</v>
      </c>
      <c r="I5170" s="7" t="n">
        <v>1</v>
      </c>
    </row>
    <row r="5171" spans="1:9">
      <c r="A5171" t="s">
        <v>4</v>
      </c>
      <c r="B5171" s="4" t="s">
        <v>5</v>
      </c>
      <c r="C5171" s="4" t="s">
        <v>14</v>
      </c>
      <c r="D5171" s="4" t="s">
        <v>14</v>
      </c>
      <c r="E5171" s="4" t="s">
        <v>20</v>
      </c>
      <c r="F5171" s="4" t="s">
        <v>10</v>
      </c>
    </row>
    <row r="5172" spans="1:9">
      <c r="A5172" t="n">
        <v>39824</v>
      </c>
      <c r="B5172" s="32" t="n">
        <v>45</v>
      </c>
      <c r="C5172" s="7" t="n">
        <v>5</v>
      </c>
      <c r="D5172" s="7" t="n">
        <v>3</v>
      </c>
      <c r="E5172" s="7" t="n">
        <v>7.40000009536743</v>
      </c>
      <c r="F5172" s="7" t="n">
        <v>0</v>
      </c>
    </row>
    <row r="5173" spans="1:9">
      <c r="A5173" t="s">
        <v>4</v>
      </c>
      <c r="B5173" s="4" t="s">
        <v>5</v>
      </c>
      <c r="C5173" s="4" t="s">
        <v>14</v>
      </c>
      <c r="D5173" s="4" t="s">
        <v>14</v>
      </c>
      <c r="E5173" s="4" t="s">
        <v>20</v>
      </c>
      <c r="F5173" s="4" t="s">
        <v>10</v>
      </c>
    </row>
    <row r="5174" spans="1:9">
      <c r="A5174" t="n">
        <v>39833</v>
      </c>
      <c r="B5174" s="32" t="n">
        <v>45</v>
      </c>
      <c r="C5174" s="7" t="n">
        <v>11</v>
      </c>
      <c r="D5174" s="7" t="n">
        <v>3</v>
      </c>
      <c r="E5174" s="7" t="n">
        <v>35.0999984741211</v>
      </c>
      <c r="F5174" s="7" t="n">
        <v>0</v>
      </c>
    </row>
    <row r="5175" spans="1:9">
      <c r="A5175" t="s">
        <v>4</v>
      </c>
      <c r="B5175" s="4" t="s">
        <v>5</v>
      </c>
      <c r="C5175" s="4" t="s">
        <v>10</v>
      </c>
    </row>
    <row r="5176" spans="1:9">
      <c r="A5176" t="n">
        <v>39842</v>
      </c>
      <c r="B5176" s="26" t="n">
        <v>16</v>
      </c>
      <c r="C5176" s="7" t="n">
        <v>1000</v>
      </c>
    </row>
    <row r="5177" spans="1:9">
      <c r="A5177" t="s">
        <v>4</v>
      </c>
      <c r="B5177" s="4" t="s">
        <v>5</v>
      </c>
      <c r="C5177" s="4" t="s">
        <v>10</v>
      </c>
    </row>
    <row r="5178" spans="1:9">
      <c r="A5178" t="n">
        <v>39845</v>
      </c>
      <c r="B5178" s="26" t="n">
        <v>16</v>
      </c>
      <c r="C5178" s="7" t="n">
        <v>750</v>
      </c>
    </row>
    <row r="5179" spans="1:9">
      <c r="A5179" t="s">
        <v>4</v>
      </c>
      <c r="B5179" s="4" t="s">
        <v>5</v>
      </c>
      <c r="C5179" s="4" t="s">
        <v>14</v>
      </c>
      <c r="D5179" s="4" t="s">
        <v>14</v>
      </c>
      <c r="E5179" s="4" t="s">
        <v>20</v>
      </c>
      <c r="F5179" s="4" t="s">
        <v>20</v>
      </c>
      <c r="G5179" s="4" t="s">
        <v>20</v>
      </c>
      <c r="H5179" s="4" t="s">
        <v>10</v>
      </c>
    </row>
    <row r="5180" spans="1:9">
      <c r="A5180" t="n">
        <v>39848</v>
      </c>
      <c r="B5180" s="32" t="n">
        <v>45</v>
      </c>
      <c r="C5180" s="7" t="n">
        <v>2</v>
      </c>
      <c r="D5180" s="7" t="n">
        <v>3</v>
      </c>
      <c r="E5180" s="7" t="n">
        <v>4.48000001907349</v>
      </c>
      <c r="F5180" s="7" t="n">
        <v>-2.38000011444092</v>
      </c>
      <c r="G5180" s="7" t="n">
        <v>-198.350006103516</v>
      </c>
      <c r="H5180" s="7" t="n">
        <v>0</v>
      </c>
    </row>
    <row r="5181" spans="1:9">
      <c r="A5181" t="s">
        <v>4</v>
      </c>
      <c r="B5181" s="4" t="s">
        <v>5</v>
      </c>
      <c r="C5181" s="4" t="s">
        <v>14</v>
      </c>
      <c r="D5181" s="4" t="s">
        <v>14</v>
      </c>
      <c r="E5181" s="4" t="s">
        <v>20</v>
      </c>
      <c r="F5181" s="4" t="s">
        <v>20</v>
      </c>
      <c r="G5181" s="4" t="s">
        <v>20</v>
      </c>
      <c r="H5181" s="4" t="s">
        <v>10</v>
      </c>
      <c r="I5181" s="4" t="s">
        <v>14</v>
      </c>
    </row>
    <row r="5182" spans="1:9">
      <c r="A5182" t="n">
        <v>39865</v>
      </c>
      <c r="B5182" s="32" t="n">
        <v>45</v>
      </c>
      <c r="C5182" s="7" t="n">
        <v>4</v>
      </c>
      <c r="D5182" s="7" t="n">
        <v>3</v>
      </c>
      <c r="E5182" s="7" t="n">
        <v>356.179992675781</v>
      </c>
      <c r="F5182" s="7" t="n">
        <v>105.650001525879</v>
      </c>
      <c r="G5182" s="7" t="n">
        <v>354</v>
      </c>
      <c r="H5182" s="7" t="n">
        <v>0</v>
      </c>
      <c r="I5182" s="7" t="n">
        <v>1</v>
      </c>
    </row>
    <row r="5183" spans="1:9">
      <c r="A5183" t="s">
        <v>4</v>
      </c>
      <c r="B5183" s="4" t="s">
        <v>5</v>
      </c>
      <c r="C5183" s="4" t="s">
        <v>14</v>
      </c>
      <c r="D5183" s="4" t="s">
        <v>14</v>
      </c>
      <c r="E5183" s="4" t="s">
        <v>20</v>
      </c>
      <c r="F5183" s="4" t="s">
        <v>10</v>
      </c>
    </row>
    <row r="5184" spans="1:9">
      <c r="A5184" t="n">
        <v>39883</v>
      </c>
      <c r="B5184" s="32" t="n">
        <v>45</v>
      </c>
      <c r="C5184" s="7" t="n">
        <v>5</v>
      </c>
      <c r="D5184" s="7" t="n">
        <v>3</v>
      </c>
      <c r="E5184" s="7" t="n">
        <v>5.69999980926514</v>
      </c>
      <c r="F5184" s="7" t="n">
        <v>0</v>
      </c>
    </row>
    <row r="5185" spans="1:9">
      <c r="A5185" t="s">
        <v>4</v>
      </c>
      <c r="B5185" s="4" t="s">
        <v>5</v>
      </c>
      <c r="C5185" s="4" t="s">
        <v>14</v>
      </c>
      <c r="D5185" s="4" t="s">
        <v>14</v>
      </c>
      <c r="E5185" s="4" t="s">
        <v>20</v>
      </c>
      <c r="F5185" s="4" t="s">
        <v>10</v>
      </c>
    </row>
    <row r="5186" spans="1:9">
      <c r="A5186" t="n">
        <v>39892</v>
      </c>
      <c r="B5186" s="32" t="n">
        <v>45</v>
      </c>
      <c r="C5186" s="7" t="n">
        <v>11</v>
      </c>
      <c r="D5186" s="7" t="n">
        <v>3</v>
      </c>
      <c r="E5186" s="7" t="n">
        <v>17.3999996185303</v>
      </c>
      <c r="F5186" s="7" t="n">
        <v>0</v>
      </c>
    </row>
    <row r="5187" spans="1:9">
      <c r="A5187" t="s">
        <v>4</v>
      </c>
      <c r="B5187" s="4" t="s">
        <v>5</v>
      </c>
      <c r="C5187" s="4" t="s">
        <v>14</v>
      </c>
      <c r="D5187" s="4" t="s">
        <v>14</v>
      </c>
      <c r="E5187" s="4" t="s">
        <v>20</v>
      </c>
      <c r="F5187" s="4" t="s">
        <v>20</v>
      </c>
      <c r="G5187" s="4" t="s">
        <v>20</v>
      </c>
      <c r="H5187" s="4" t="s">
        <v>10</v>
      </c>
    </row>
    <row r="5188" spans="1:9">
      <c r="A5188" t="n">
        <v>39901</v>
      </c>
      <c r="B5188" s="32" t="n">
        <v>45</v>
      </c>
      <c r="C5188" s="7" t="n">
        <v>2</v>
      </c>
      <c r="D5188" s="7" t="n">
        <v>3</v>
      </c>
      <c r="E5188" s="7" t="n">
        <v>4.48000001907349</v>
      </c>
      <c r="F5188" s="7" t="n">
        <v>-2.38000011444092</v>
      </c>
      <c r="G5188" s="7" t="n">
        <v>-198.350006103516</v>
      </c>
      <c r="H5188" s="7" t="n">
        <v>6000</v>
      </c>
    </row>
    <row r="5189" spans="1:9">
      <c r="A5189" t="s">
        <v>4</v>
      </c>
      <c r="B5189" s="4" t="s">
        <v>5</v>
      </c>
      <c r="C5189" s="4" t="s">
        <v>14</v>
      </c>
      <c r="D5189" s="4" t="s">
        <v>14</v>
      </c>
      <c r="E5189" s="4" t="s">
        <v>20</v>
      </c>
      <c r="F5189" s="4" t="s">
        <v>20</v>
      </c>
      <c r="G5189" s="4" t="s">
        <v>20</v>
      </c>
      <c r="H5189" s="4" t="s">
        <v>10</v>
      </c>
      <c r="I5189" s="4" t="s">
        <v>14</v>
      </c>
    </row>
    <row r="5190" spans="1:9">
      <c r="A5190" t="n">
        <v>39918</v>
      </c>
      <c r="B5190" s="32" t="n">
        <v>45</v>
      </c>
      <c r="C5190" s="7" t="n">
        <v>4</v>
      </c>
      <c r="D5190" s="7" t="n">
        <v>3</v>
      </c>
      <c r="E5190" s="7" t="n">
        <v>347.130004882813</v>
      </c>
      <c r="F5190" s="7" t="n">
        <v>109.459999084473</v>
      </c>
      <c r="G5190" s="7" t="n">
        <v>354</v>
      </c>
      <c r="H5190" s="7" t="n">
        <v>6000</v>
      </c>
      <c r="I5190" s="7" t="n">
        <v>1</v>
      </c>
    </row>
    <row r="5191" spans="1:9">
      <c r="A5191" t="s">
        <v>4</v>
      </c>
      <c r="B5191" s="4" t="s">
        <v>5</v>
      </c>
      <c r="C5191" s="4" t="s">
        <v>14</v>
      </c>
      <c r="D5191" s="4" t="s">
        <v>14</v>
      </c>
      <c r="E5191" s="4" t="s">
        <v>20</v>
      </c>
      <c r="F5191" s="4" t="s">
        <v>10</v>
      </c>
    </row>
    <row r="5192" spans="1:9">
      <c r="A5192" t="n">
        <v>39936</v>
      </c>
      <c r="B5192" s="32" t="n">
        <v>45</v>
      </c>
      <c r="C5192" s="7" t="n">
        <v>5</v>
      </c>
      <c r="D5192" s="7" t="n">
        <v>3</v>
      </c>
      <c r="E5192" s="7" t="n">
        <v>5.69999980926514</v>
      </c>
      <c r="F5192" s="7" t="n">
        <v>6000</v>
      </c>
    </row>
    <row r="5193" spans="1:9">
      <c r="A5193" t="s">
        <v>4</v>
      </c>
      <c r="B5193" s="4" t="s">
        <v>5</v>
      </c>
      <c r="C5193" s="4" t="s">
        <v>14</v>
      </c>
      <c r="D5193" s="4" t="s">
        <v>14</v>
      </c>
      <c r="E5193" s="4" t="s">
        <v>20</v>
      </c>
      <c r="F5193" s="4" t="s">
        <v>10</v>
      </c>
    </row>
    <row r="5194" spans="1:9">
      <c r="A5194" t="n">
        <v>39945</v>
      </c>
      <c r="B5194" s="32" t="n">
        <v>45</v>
      </c>
      <c r="C5194" s="7" t="n">
        <v>11</v>
      </c>
      <c r="D5194" s="7" t="n">
        <v>3</v>
      </c>
      <c r="E5194" s="7" t="n">
        <v>22.5</v>
      </c>
      <c r="F5194" s="7" t="n">
        <v>6000</v>
      </c>
    </row>
    <row r="5195" spans="1:9">
      <c r="A5195" t="s">
        <v>4</v>
      </c>
      <c r="B5195" s="4" t="s">
        <v>5</v>
      </c>
      <c r="C5195" s="4" t="s">
        <v>10</v>
      </c>
    </row>
    <row r="5196" spans="1:9">
      <c r="A5196" t="n">
        <v>39954</v>
      </c>
      <c r="B5196" s="26" t="n">
        <v>16</v>
      </c>
      <c r="C5196" s="7" t="n">
        <v>2600</v>
      </c>
    </row>
    <row r="5197" spans="1:9">
      <c r="A5197" t="s">
        <v>4</v>
      </c>
      <c r="B5197" s="4" t="s">
        <v>5</v>
      </c>
      <c r="C5197" s="4" t="s">
        <v>10</v>
      </c>
    </row>
    <row r="5198" spans="1:9">
      <c r="A5198" t="n">
        <v>39957</v>
      </c>
      <c r="B5198" s="26" t="n">
        <v>16</v>
      </c>
      <c r="C5198" s="7" t="n">
        <v>900</v>
      </c>
    </row>
    <row r="5199" spans="1:9">
      <c r="A5199" t="s">
        <v>4</v>
      </c>
      <c r="B5199" s="4" t="s">
        <v>5</v>
      </c>
      <c r="C5199" s="4" t="s">
        <v>14</v>
      </c>
      <c r="D5199" s="4" t="s">
        <v>14</v>
      </c>
      <c r="E5199" s="4" t="s">
        <v>20</v>
      </c>
      <c r="F5199" s="4" t="s">
        <v>20</v>
      </c>
      <c r="G5199" s="4" t="s">
        <v>20</v>
      </c>
      <c r="H5199" s="4" t="s">
        <v>10</v>
      </c>
    </row>
    <row r="5200" spans="1:9">
      <c r="A5200" t="n">
        <v>39960</v>
      </c>
      <c r="B5200" s="32" t="n">
        <v>45</v>
      </c>
      <c r="C5200" s="7" t="n">
        <v>2</v>
      </c>
      <c r="D5200" s="7" t="n">
        <v>3</v>
      </c>
      <c r="E5200" s="7" t="n">
        <v>6.42999982833862</v>
      </c>
      <c r="F5200" s="7" t="n">
        <v>-1.57000005245209</v>
      </c>
      <c r="G5200" s="7" t="n">
        <v>-198.360000610352</v>
      </c>
      <c r="H5200" s="7" t="n">
        <v>0</v>
      </c>
    </row>
    <row r="5201" spans="1:9">
      <c r="A5201" t="s">
        <v>4</v>
      </c>
      <c r="B5201" s="4" t="s">
        <v>5</v>
      </c>
      <c r="C5201" s="4" t="s">
        <v>14</v>
      </c>
      <c r="D5201" s="4" t="s">
        <v>14</v>
      </c>
      <c r="E5201" s="4" t="s">
        <v>20</v>
      </c>
      <c r="F5201" s="4" t="s">
        <v>20</v>
      </c>
      <c r="G5201" s="4" t="s">
        <v>20</v>
      </c>
      <c r="H5201" s="4" t="s">
        <v>10</v>
      </c>
      <c r="I5201" s="4" t="s">
        <v>14</v>
      </c>
    </row>
    <row r="5202" spans="1:9">
      <c r="A5202" t="n">
        <v>39977</v>
      </c>
      <c r="B5202" s="32" t="n">
        <v>45</v>
      </c>
      <c r="C5202" s="7" t="n">
        <v>4</v>
      </c>
      <c r="D5202" s="7" t="n">
        <v>3</v>
      </c>
      <c r="E5202" s="7" t="n">
        <v>343.910003662109</v>
      </c>
      <c r="F5202" s="7" t="n">
        <v>252.899993896484</v>
      </c>
      <c r="G5202" s="7" t="n">
        <v>354</v>
      </c>
      <c r="H5202" s="7" t="n">
        <v>0</v>
      </c>
      <c r="I5202" s="7" t="n">
        <v>1</v>
      </c>
    </row>
    <row r="5203" spans="1:9">
      <c r="A5203" t="s">
        <v>4</v>
      </c>
      <c r="B5203" s="4" t="s">
        <v>5</v>
      </c>
      <c r="C5203" s="4" t="s">
        <v>14</v>
      </c>
      <c r="D5203" s="4" t="s">
        <v>14</v>
      </c>
      <c r="E5203" s="4" t="s">
        <v>20</v>
      </c>
      <c r="F5203" s="4" t="s">
        <v>10</v>
      </c>
    </row>
    <row r="5204" spans="1:9">
      <c r="A5204" t="n">
        <v>39995</v>
      </c>
      <c r="B5204" s="32" t="n">
        <v>45</v>
      </c>
      <c r="C5204" s="7" t="n">
        <v>5</v>
      </c>
      <c r="D5204" s="7" t="n">
        <v>3</v>
      </c>
      <c r="E5204" s="7" t="n">
        <v>8</v>
      </c>
      <c r="F5204" s="7" t="n">
        <v>0</v>
      </c>
    </row>
    <row r="5205" spans="1:9">
      <c r="A5205" t="s">
        <v>4</v>
      </c>
      <c r="B5205" s="4" t="s">
        <v>5</v>
      </c>
      <c r="C5205" s="4" t="s">
        <v>14</v>
      </c>
      <c r="D5205" s="4" t="s">
        <v>14</v>
      </c>
      <c r="E5205" s="4" t="s">
        <v>20</v>
      </c>
      <c r="F5205" s="4" t="s">
        <v>10</v>
      </c>
    </row>
    <row r="5206" spans="1:9">
      <c r="A5206" t="n">
        <v>40004</v>
      </c>
      <c r="B5206" s="32" t="n">
        <v>45</v>
      </c>
      <c r="C5206" s="7" t="n">
        <v>11</v>
      </c>
      <c r="D5206" s="7" t="n">
        <v>3</v>
      </c>
      <c r="E5206" s="7" t="n">
        <v>32.2000007629395</v>
      </c>
      <c r="F5206" s="7" t="n">
        <v>0</v>
      </c>
    </row>
    <row r="5207" spans="1:9">
      <c r="A5207" t="s">
        <v>4</v>
      </c>
      <c r="B5207" s="4" t="s">
        <v>5</v>
      </c>
      <c r="C5207" s="4" t="s">
        <v>14</v>
      </c>
      <c r="D5207" s="4" t="s">
        <v>14</v>
      </c>
      <c r="E5207" s="4" t="s">
        <v>20</v>
      </c>
      <c r="F5207" s="4" t="s">
        <v>20</v>
      </c>
      <c r="G5207" s="4" t="s">
        <v>20</v>
      </c>
      <c r="H5207" s="4" t="s">
        <v>10</v>
      </c>
    </row>
    <row r="5208" spans="1:9">
      <c r="A5208" t="n">
        <v>40013</v>
      </c>
      <c r="B5208" s="32" t="n">
        <v>45</v>
      </c>
      <c r="C5208" s="7" t="n">
        <v>2</v>
      </c>
      <c r="D5208" s="7" t="n">
        <v>3</v>
      </c>
      <c r="E5208" s="7" t="n">
        <v>6.42999982833862</v>
      </c>
      <c r="F5208" s="7" t="n">
        <v>-2.76999998092651</v>
      </c>
      <c r="G5208" s="7" t="n">
        <v>-198.360000610352</v>
      </c>
      <c r="H5208" s="7" t="n">
        <v>3000</v>
      </c>
    </row>
    <row r="5209" spans="1:9">
      <c r="A5209" t="s">
        <v>4</v>
      </c>
      <c r="B5209" s="4" t="s">
        <v>5</v>
      </c>
      <c r="C5209" s="4" t="s">
        <v>14</v>
      </c>
      <c r="D5209" s="4" t="s">
        <v>14</v>
      </c>
      <c r="E5209" s="4" t="s">
        <v>20</v>
      </c>
      <c r="F5209" s="4" t="s">
        <v>20</v>
      </c>
      <c r="G5209" s="4" t="s">
        <v>20</v>
      </c>
      <c r="H5209" s="4" t="s">
        <v>10</v>
      </c>
      <c r="I5209" s="4" t="s">
        <v>14</v>
      </c>
    </row>
    <row r="5210" spans="1:9">
      <c r="A5210" t="n">
        <v>40030</v>
      </c>
      <c r="B5210" s="32" t="n">
        <v>45</v>
      </c>
      <c r="C5210" s="7" t="n">
        <v>4</v>
      </c>
      <c r="D5210" s="7" t="n">
        <v>3</v>
      </c>
      <c r="E5210" s="7" t="n">
        <v>359.429992675781</v>
      </c>
      <c r="F5210" s="7" t="n">
        <v>252.899993896484</v>
      </c>
      <c r="G5210" s="7" t="n">
        <v>354</v>
      </c>
      <c r="H5210" s="7" t="n">
        <v>3000</v>
      </c>
      <c r="I5210" s="7" t="n">
        <v>1</v>
      </c>
    </row>
    <row r="5211" spans="1:9">
      <c r="A5211" t="s">
        <v>4</v>
      </c>
      <c r="B5211" s="4" t="s">
        <v>5</v>
      </c>
      <c r="C5211" s="4" t="s">
        <v>14</v>
      </c>
      <c r="D5211" s="4" t="s">
        <v>14</v>
      </c>
      <c r="E5211" s="4" t="s">
        <v>20</v>
      </c>
      <c r="F5211" s="4" t="s">
        <v>10</v>
      </c>
    </row>
    <row r="5212" spans="1:9">
      <c r="A5212" t="n">
        <v>40048</v>
      </c>
      <c r="B5212" s="32" t="n">
        <v>45</v>
      </c>
      <c r="C5212" s="7" t="n">
        <v>5</v>
      </c>
      <c r="D5212" s="7" t="n">
        <v>3</v>
      </c>
      <c r="E5212" s="7" t="n">
        <v>6.59999990463257</v>
      </c>
      <c r="F5212" s="7" t="n">
        <v>3000</v>
      </c>
    </row>
    <row r="5213" spans="1:9">
      <c r="A5213" t="s">
        <v>4</v>
      </c>
      <c r="B5213" s="4" t="s">
        <v>5</v>
      </c>
      <c r="C5213" s="4" t="s">
        <v>14</v>
      </c>
      <c r="D5213" s="4" t="s">
        <v>14</v>
      </c>
      <c r="E5213" s="4" t="s">
        <v>20</v>
      </c>
      <c r="F5213" s="4" t="s">
        <v>10</v>
      </c>
    </row>
    <row r="5214" spans="1:9">
      <c r="A5214" t="n">
        <v>40057</v>
      </c>
      <c r="B5214" s="32" t="n">
        <v>45</v>
      </c>
      <c r="C5214" s="7" t="n">
        <v>11</v>
      </c>
      <c r="D5214" s="7" t="n">
        <v>3</v>
      </c>
      <c r="E5214" s="7" t="n">
        <v>32.2000007629395</v>
      </c>
      <c r="F5214" s="7" t="n">
        <v>3000</v>
      </c>
    </row>
    <row r="5215" spans="1:9">
      <c r="A5215" t="s">
        <v>4</v>
      </c>
      <c r="B5215" s="4" t="s">
        <v>5</v>
      </c>
      <c r="C5215" s="4" t="s">
        <v>10</v>
      </c>
    </row>
    <row r="5216" spans="1:9">
      <c r="A5216" t="n">
        <v>40066</v>
      </c>
      <c r="B5216" s="26" t="n">
        <v>16</v>
      </c>
      <c r="C5216" s="7" t="n">
        <v>300</v>
      </c>
    </row>
    <row r="5217" spans="1:9">
      <c r="A5217" t="s">
        <v>4</v>
      </c>
      <c r="B5217" s="4" t="s">
        <v>5</v>
      </c>
      <c r="C5217" s="4" t="s">
        <v>10</v>
      </c>
    </row>
    <row r="5218" spans="1:9">
      <c r="A5218" t="n">
        <v>40069</v>
      </c>
      <c r="B5218" s="26" t="n">
        <v>16</v>
      </c>
      <c r="C5218" s="7" t="n">
        <v>2000</v>
      </c>
    </row>
    <row r="5219" spans="1:9">
      <c r="A5219" t="s">
        <v>4</v>
      </c>
      <c r="B5219" s="4" t="s">
        <v>5</v>
      </c>
      <c r="C5219" s="4" t="s">
        <v>10</v>
      </c>
    </row>
    <row r="5220" spans="1:9">
      <c r="A5220" t="n">
        <v>40072</v>
      </c>
      <c r="B5220" s="26" t="n">
        <v>16</v>
      </c>
      <c r="C5220" s="7" t="n">
        <v>1500</v>
      </c>
    </row>
    <row r="5221" spans="1:9">
      <c r="A5221" t="s">
        <v>4</v>
      </c>
      <c r="B5221" s="4" t="s">
        <v>5</v>
      </c>
      <c r="C5221" s="4" t="s">
        <v>14</v>
      </c>
      <c r="D5221" s="4" t="s">
        <v>20</v>
      </c>
      <c r="E5221" s="4" t="s">
        <v>10</v>
      </c>
      <c r="F5221" s="4" t="s">
        <v>14</v>
      </c>
    </row>
    <row r="5222" spans="1:9">
      <c r="A5222" t="n">
        <v>40075</v>
      </c>
      <c r="B5222" s="13" t="n">
        <v>49</v>
      </c>
      <c r="C5222" s="7" t="n">
        <v>3</v>
      </c>
      <c r="D5222" s="7" t="n">
        <v>0.699999988079071</v>
      </c>
      <c r="E5222" s="7" t="n">
        <v>500</v>
      </c>
      <c r="F5222" s="7" t="n">
        <v>0</v>
      </c>
    </row>
    <row r="5223" spans="1:9">
      <c r="A5223" t="s">
        <v>4</v>
      </c>
      <c r="B5223" s="4" t="s">
        <v>5</v>
      </c>
      <c r="C5223" s="4" t="s">
        <v>14</v>
      </c>
      <c r="D5223" s="4" t="s">
        <v>10</v>
      </c>
      <c r="E5223" s="4" t="s">
        <v>9</v>
      </c>
      <c r="F5223" s="4" t="s">
        <v>10</v>
      </c>
    </row>
    <row r="5224" spans="1:9">
      <c r="A5224" t="n">
        <v>40084</v>
      </c>
      <c r="B5224" s="14" t="n">
        <v>50</v>
      </c>
      <c r="C5224" s="7" t="n">
        <v>3</v>
      </c>
      <c r="D5224" s="7" t="n">
        <v>4516</v>
      </c>
      <c r="E5224" s="7" t="n">
        <v>0</v>
      </c>
      <c r="F5224" s="7" t="n">
        <v>1000</v>
      </c>
    </row>
    <row r="5225" spans="1:9">
      <c r="A5225" t="s">
        <v>4</v>
      </c>
      <c r="B5225" s="4" t="s">
        <v>5</v>
      </c>
      <c r="C5225" s="4" t="s">
        <v>14</v>
      </c>
      <c r="D5225" s="4" t="s">
        <v>10</v>
      </c>
      <c r="E5225" s="4" t="s">
        <v>9</v>
      </c>
      <c r="F5225" s="4" t="s">
        <v>10</v>
      </c>
    </row>
    <row r="5226" spans="1:9">
      <c r="A5226" t="n">
        <v>40094</v>
      </c>
      <c r="B5226" s="14" t="n">
        <v>50</v>
      </c>
      <c r="C5226" s="7" t="n">
        <v>3</v>
      </c>
      <c r="D5226" s="7" t="n">
        <v>4523</v>
      </c>
      <c r="E5226" s="7" t="n">
        <v>0</v>
      </c>
      <c r="F5226" s="7" t="n">
        <v>1000</v>
      </c>
    </row>
    <row r="5227" spans="1:9">
      <c r="A5227" t="s">
        <v>4</v>
      </c>
      <c r="B5227" s="4" t="s">
        <v>5</v>
      </c>
      <c r="C5227" s="4" t="s">
        <v>14</v>
      </c>
      <c r="D5227" s="4" t="s">
        <v>10</v>
      </c>
      <c r="E5227" s="4" t="s">
        <v>9</v>
      </c>
      <c r="F5227" s="4" t="s">
        <v>10</v>
      </c>
    </row>
    <row r="5228" spans="1:9">
      <c r="A5228" t="n">
        <v>40104</v>
      </c>
      <c r="B5228" s="14" t="n">
        <v>50</v>
      </c>
      <c r="C5228" s="7" t="n">
        <v>3</v>
      </c>
      <c r="D5228" s="7" t="n">
        <v>4515</v>
      </c>
      <c r="E5228" s="7" t="n">
        <v>1028443341</v>
      </c>
      <c r="F5228" s="7" t="n">
        <v>2000</v>
      </c>
    </row>
    <row r="5229" spans="1:9">
      <c r="A5229" t="s">
        <v>4</v>
      </c>
      <c r="B5229" s="4" t="s">
        <v>5</v>
      </c>
      <c r="C5229" s="4" t="s">
        <v>14</v>
      </c>
      <c r="D5229" s="4" t="s">
        <v>10</v>
      </c>
      <c r="E5229" s="4" t="s">
        <v>9</v>
      </c>
      <c r="F5229" s="4" t="s">
        <v>10</v>
      </c>
    </row>
    <row r="5230" spans="1:9">
      <c r="A5230" t="n">
        <v>40114</v>
      </c>
      <c r="B5230" s="14" t="n">
        <v>50</v>
      </c>
      <c r="C5230" s="7" t="n">
        <v>3</v>
      </c>
      <c r="D5230" s="7" t="n">
        <v>2108</v>
      </c>
      <c r="E5230" s="7" t="n">
        <v>1028443341</v>
      </c>
      <c r="F5230" s="7" t="n">
        <v>2000</v>
      </c>
    </row>
    <row r="5231" spans="1:9">
      <c r="A5231" t="s">
        <v>4</v>
      </c>
      <c r="B5231" s="4" t="s">
        <v>5</v>
      </c>
      <c r="C5231" s="4" t="s">
        <v>14</v>
      </c>
      <c r="D5231" s="4" t="s">
        <v>10</v>
      </c>
      <c r="E5231" s="4" t="s">
        <v>20</v>
      </c>
    </row>
    <row r="5232" spans="1:9">
      <c r="A5232" t="n">
        <v>40124</v>
      </c>
      <c r="B5232" s="28" t="n">
        <v>58</v>
      </c>
      <c r="C5232" s="7" t="n">
        <v>101</v>
      </c>
      <c r="D5232" s="7" t="n">
        <v>500</v>
      </c>
      <c r="E5232" s="7" t="n">
        <v>1</v>
      </c>
    </row>
    <row r="5233" spans="1:6">
      <c r="A5233" t="s">
        <v>4</v>
      </c>
      <c r="B5233" s="4" t="s">
        <v>5</v>
      </c>
      <c r="C5233" s="4" t="s">
        <v>14</v>
      </c>
      <c r="D5233" s="4" t="s">
        <v>10</v>
      </c>
    </row>
    <row r="5234" spans="1:6">
      <c r="A5234" t="n">
        <v>40132</v>
      </c>
      <c r="B5234" s="28" t="n">
        <v>58</v>
      </c>
      <c r="C5234" s="7" t="n">
        <v>254</v>
      </c>
      <c r="D5234" s="7" t="n">
        <v>0</v>
      </c>
    </row>
    <row r="5235" spans="1:6">
      <c r="A5235" t="s">
        <v>4</v>
      </c>
      <c r="B5235" s="4" t="s">
        <v>5</v>
      </c>
      <c r="C5235" s="4" t="s">
        <v>14</v>
      </c>
      <c r="D5235" s="4" t="s">
        <v>14</v>
      </c>
      <c r="E5235" s="4" t="s">
        <v>20</v>
      </c>
      <c r="F5235" s="4" t="s">
        <v>20</v>
      </c>
      <c r="G5235" s="4" t="s">
        <v>20</v>
      </c>
      <c r="H5235" s="4" t="s">
        <v>10</v>
      </c>
    </row>
    <row r="5236" spans="1:6">
      <c r="A5236" t="n">
        <v>40136</v>
      </c>
      <c r="B5236" s="32" t="n">
        <v>45</v>
      </c>
      <c r="C5236" s="7" t="n">
        <v>2</v>
      </c>
      <c r="D5236" s="7" t="n">
        <v>3</v>
      </c>
      <c r="E5236" s="7" t="n">
        <v>-10.6599998474121</v>
      </c>
      <c r="F5236" s="7" t="n">
        <v>-2.24000000953674</v>
      </c>
      <c r="G5236" s="7" t="n">
        <v>-190.589996337891</v>
      </c>
      <c r="H5236" s="7" t="n">
        <v>0</v>
      </c>
    </row>
    <row r="5237" spans="1:6">
      <c r="A5237" t="s">
        <v>4</v>
      </c>
      <c r="B5237" s="4" t="s">
        <v>5</v>
      </c>
      <c r="C5237" s="4" t="s">
        <v>14</v>
      </c>
      <c r="D5237" s="4" t="s">
        <v>14</v>
      </c>
      <c r="E5237" s="4" t="s">
        <v>20</v>
      </c>
      <c r="F5237" s="4" t="s">
        <v>20</v>
      </c>
      <c r="G5237" s="4" t="s">
        <v>20</v>
      </c>
      <c r="H5237" s="4" t="s">
        <v>10</v>
      </c>
      <c r="I5237" s="4" t="s">
        <v>14</v>
      </c>
    </row>
    <row r="5238" spans="1:6">
      <c r="A5238" t="n">
        <v>40153</v>
      </c>
      <c r="B5238" s="32" t="n">
        <v>45</v>
      </c>
      <c r="C5238" s="7" t="n">
        <v>4</v>
      </c>
      <c r="D5238" s="7" t="n">
        <v>3</v>
      </c>
      <c r="E5238" s="7" t="n">
        <v>12.9200000762939</v>
      </c>
      <c r="F5238" s="7" t="n">
        <v>80.4400024414063</v>
      </c>
      <c r="G5238" s="7" t="n">
        <v>0</v>
      </c>
      <c r="H5238" s="7" t="n">
        <v>0</v>
      </c>
      <c r="I5238" s="7" t="n">
        <v>1</v>
      </c>
    </row>
    <row r="5239" spans="1:6">
      <c r="A5239" t="s">
        <v>4</v>
      </c>
      <c r="B5239" s="4" t="s">
        <v>5</v>
      </c>
      <c r="C5239" s="4" t="s">
        <v>14</v>
      </c>
      <c r="D5239" s="4" t="s">
        <v>14</v>
      </c>
      <c r="E5239" s="4" t="s">
        <v>20</v>
      </c>
      <c r="F5239" s="4" t="s">
        <v>10</v>
      </c>
    </row>
    <row r="5240" spans="1:6">
      <c r="A5240" t="n">
        <v>40171</v>
      </c>
      <c r="B5240" s="32" t="n">
        <v>45</v>
      </c>
      <c r="C5240" s="7" t="n">
        <v>5</v>
      </c>
      <c r="D5240" s="7" t="n">
        <v>3</v>
      </c>
      <c r="E5240" s="7" t="n">
        <v>4.40000009536743</v>
      </c>
      <c r="F5240" s="7" t="n">
        <v>0</v>
      </c>
    </row>
    <row r="5241" spans="1:6">
      <c r="A5241" t="s">
        <v>4</v>
      </c>
      <c r="B5241" s="4" t="s">
        <v>5</v>
      </c>
      <c r="C5241" s="4" t="s">
        <v>14</v>
      </c>
      <c r="D5241" s="4" t="s">
        <v>14</v>
      </c>
      <c r="E5241" s="4" t="s">
        <v>20</v>
      </c>
      <c r="F5241" s="4" t="s">
        <v>10</v>
      </c>
    </row>
    <row r="5242" spans="1:6">
      <c r="A5242" t="n">
        <v>40180</v>
      </c>
      <c r="B5242" s="32" t="n">
        <v>45</v>
      </c>
      <c r="C5242" s="7" t="n">
        <v>11</v>
      </c>
      <c r="D5242" s="7" t="n">
        <v>3</v>
      </c>
      <c r="E5242" s="7" t="n">
        <v>23.7000007629395</v>
      </c>
      <c r="F5242" s="7" t="n">
        <v>0</v>
      </c>
    </row>
    <row r="5243" spans="1:6">
      <c r="A5243" t="s">
        <v>4</v>
      </c>
      <c r="B5243" s="4" t="s">
        <v>5</v>
      </c>
      <c r="C5243" s="4" t="s">
        <v>14</v>
      </c>
      <c r="D5243" s="4" t="s">
        <v>14</v>
      </c>
      <c r="E5243" s="4" t="s">
        <v>20</v>
      </c>
      <c r="F5243" s="4" t="s">
        <v>20</v>
      </c>
      <c r="G5243" s="4" t="s">
        <v>20</v>
      </c>
      <c r="H5243" s="4" t="s">
        <v>10</v>
      </c>
    </row>
    <row r="5244" spans="1:6">
      <c r="A5244" t="n">
        <v>40189</v>
      </c>
      <c r="B5244" s="32" t="n">
        <v>45</v>
      </c>
      <c r="C5244" s="7" t="n">
        <v>2</v>
      </c>
      <c r="D5244" s="7" t="n">
        <v>3</v>
      </c>
      <c r="E5244" s="7" t="n">
        <v>-10.6599998474121</v>
      </c>
      <c r="F5244" s="7" t="n">
        <v>-2.24000000953674</v>
      </c>
      <c r="G5244" s="7" t="n">
        <v>-190.589996337891</v>
      </c>
      <c r="H5244" s="7" t="n">
        <v>10000</v>
      </c>
    </row>
    <row r="5245" spans="1:6">
      <c r="A5245" t="s">
        <v>4</v>
      </c>
      <c r="B5245" s="4" t="s">
        <v>5</v>
      </c>
      <c r="C5245" s="4" t="s">
        <v>14</v>
      </c>
      <c r="D5245" s="4" t="s">
        <v>14</v>
      </c>
      <c r="E5245" s="4" t="s">
        <v>20</v>
      </c>
      <c r="F5245" s="4" t="s">
        <v>20</v>
      </c>
      <c r="G5245" s="4" t="s">
        <v>20</v>
      </c>
      <c r="H5245" s="4" t="s">
        <v>10</v>
      </c>
      <c r="I5245" s="4" t="s">
        <v>14</v>
      </c>
    </row>
    <row r="5246" spans="1:6">
      <c r="A5246" t="n">
        <v>40206</v>
      </c>
      <c r="B5246" s="32" t="n">
        <v>45</v>
      </c>
      <c r="C5246" s="7" t="n">
        <v>4</v>
      </c>
      <c r="D5246" s="7" t="n">
        <v>3</v>
      </c>
      <c r="E5246" s="7" t="n">
        <v>15.6199998855591</v>
      </c>
      <c r="F5246" s="7" t="n">
        <v>84.370002746582</v>
      </c>
      <c r="G5246" s="7" t="n">
        <v>0</v>
      </c>
      <c r="H5246" s="7" t="n">
        <v>10000</v>
      </c>
      <c r="I5246" s="7" t="n">
        <v>1</v>
      </c>
    </row>
    <row r="5247" spans="1:6">
      <c r="A5247" t="s">
        <v>4</v>
      </c>
      <c r="B5247" s="4" t="s">
        <v>5</v>
      </c>
      <c r="C5247" s="4" t="s">
        <v>14</v>
      </c>
      <c r="D5247" s="4" t="s">
        <v>14</v>
      </c>
      <c r="E5247" s="4" t="s">
        <v>20</v>
      </c>
      <c r="F5247" s="4" t="s">
        <v>10</v>
      </c>
    </row>
    <row r="5248" spans="1:6">
      <c r="A5248" t="n">
        <v>40224</v>
      </c>
      <c r="B5248" s="32" t="n">
        <v>45</v>
      </c>
      <c r="C5248" s="7" t="n">
        <v>5</v>
      </c>
      <c r="D5248" s="7" t="n">
        <v>3</v>
      </c>
      <c r="E5248" s="7" t="n">
        <v>4.59999990463257</v>
      </c>
      <c r="F5248" s="7" t="n">
        <v>10000</v>
      </c>
    </row>
    <row r="5249" spans="1:9">
      <c r="A5249" t="s">
        <v>4</v>
      </c>
      <c r="B5249" s="4" t="s">
        <v>5</v>
      </c>
      <c r="C5249" s="4" t="s">
        <v>14</v>
      </c>
      <c r="D5249" s="4" t="s">
        <v>14</v>
      </c>
      <c r="E5249" s="4" t="s">
        <v>20</v>
      </c>
      <c r="F5249" s="4" t="s">
        <v>10</v>
      </c>
    </row>
    <row r="5250" spans="1:9">
      <c r="A5250" t="n">
        <v>40233</v>
      </c>
      <c r="B5250" s="32" t="n">
        <v>45</v>
      </c>
      <c r="C5250" s="7" t="n">
        <v>11</v>
      </c>
      <c r="D5250" s="7" t="n">
        <v>3</v>
      </c>
      <c r="E5250" s="7" t="n">
        <v>20.2000007629395</v>
      </c>
      <c r="F5250" s="7" t="n">
        <v>10000</v>
      </c>
    </row>
    <row r="5251" spans="1:9">
      <c r="A5251" t="s">
        <v>4</v>
      </c>
      <c r="B5251" s="4" t="s">
        <v>5</v>
      </c>
      <c r="C5251" s="4" t="s">
        <v>14</v>
      </c>
    </row>
    <row r="5252" spans="1:9">
      <c r="A5252" t="n">
        <v>40242</v>
      </c>
      <c r="B5252" s="50" t="n">
        <v>116</v>
      </c>
      <c r="C5252" s="7" t="n">
        <v>0</v>
      </c>
    </row>
    <row r="5253" spans="1:9">
      <c r="A5253" t="s">
        <v>4</v>
      </c>
      <c r="B5253" s="4" t="s">
        <v>5</v>
      </c>
      <c r="C5253" s="4" t="s">
        <v>14</v>
      </c>
      <c r="D5253" s="4" t="s">
        <v>10</v>
      </c>
    </row>
    <row r="5254" spans="1:9">
      <c r="A5254" t="n">
        <v>40244</v>
      </c>
      <c r="B5254" s="50" t="n">
        <v>116</v>
      </c>
      <c r="C5254" s="7" t="n">
        <v>2</v>
      </c>
      <c r="D5254" s="7" t="n">
        <v>1</v>
      </c>
    </row>
    <row r="5255" spans="1:9">
      <c r="A5255" t="s">
        <v>4</v>
      </c>
      <c r="B5255" s="4" t="s">
        <v>5</v>
      </c>
      <c r="C5255" s="4" t="s">
        <v>14</v>
      </c>
      <c r="D5255" s="4" t="s">
        <v>9</v>
      </c>
    </row>
    <row r="5256" spans="1:9">
      <c r="A5256" t="n">
        <v>40248</v>
      </c>
      <c r="B5256" s="50" t="n">
        <v>116</v>
      </c>
      <c r="C5256" s="7" t="n">
        <v>5</v>
      </c>
      <c r="D5256" s="7" t="n">
        <v>1106247680</v>
      </c>
    </row>
    <row r="5257" spans="1:9">
      <c r="A5257" t="s">
        <v>4</v>
      </c>
      <c r="B5257" s="4" t="s">
        <v>5</v>
      </c>
      <c r="C5257" s="4" t="s">
        <v>14</v>
      </c>
      <c r="D5257" s="4" t="s">
        <v>10</v>
      </c>
    </row>
    <row r="5258" spans="1:9">
      <c r="A5258" t="n">
        <v>40254</v>
      </c>
      <c r="B5258" s="50" t="n">
        <v>116</v>
      </c>
      <c r="C5258" s="7" t="n">
        <v>6</v>
      </c>
      <c r="D5258" s="7" t="n">
        <v>1</v>
      </c>
    </row>
    <row r="5259" spans="1:9">
      <c r="A5259" t="s">
        <v>4</v>
      </c>
      <c r="B5259" s="4" t="s">
        <v>5</v>
      </c>
      <c r="C5259" s="4" t="s">
        <v>14</v>
      </c>
      <c r="D5259" s="4" t="s">
        <v>10</v>
      </c>
      <c r="E5259" s="4" t="s">
        <v>10</v>
      </c>
      <c r="F5259" s="4" t="s">
        <v>9</v>
      </c>
    </row>
    <row r="5260" spans="1:9">
      <c r="A5260" t="n">
        <v>40258</v>
      </c>
      <c r="B5260" s="67" t="n">
        <v>84</v>
      </c>
      <c r="C5260" s="7" t="n">
        <v>0</v>
      </c>
      <c r="D5260" s="7" t="n">
        <v>0</v>
      </c>
      <c r="E5260" s="7" t="n">
        <v>0</v>
      </c>
      <c r="F5260" s="7" t="n">
        <v>1056964608</v>
      </c>
    </row>
    <row r="5261" spans="1:9">
      <c r="A5261" t="s">
        <v>4</v>
      </c>
      <c r="B5261" s="4" t="s">
        <v>5</v>
      </c>
      <c r="C5261" s="4" t="s">
        <v>10</v>
      </c>
      <c r="D5261" s="4" t="s">
        <v>14</v>
      </c>
      <c r="E5261" s="4" t="s">
        <v>14</v>
      </c>
      <c r="F5261" s="4" t="s">
        <v>6</v>
      </c>
    </row>
    <row r="5262" spans="1:9">
      <c r="A5262" t="n">
        <v>40268</v>
      </c>
      <c r="B5262" s="23" t="n">
        <v>20</v>
      </c>
      <c r="C5262" s="7" t="n">
        <v>0</v>
      </c>
      <c r="D5262" s="7" t="n">
        <v>3</v>
      </c>
      <c r="E5262" s="7" t="n">
        <v>11</v>
      </c>
      <c r="F5262" s="7" t="s">
        <v>415</v>
      </c>
    </row>
    <row r="5263" spans="1:9">
      <c r="A5263" t="s">
        <v>4</v>
      </c>
      <c r="B5263" s="4" t="s">
        <v>5</v>
      </c>
      <c r="C5263" s="4" t="s">
        <v>10</v>
      </c>
      <c r="D5263" s="4" t="s">
        <v>14</v>
      </c>
      <c r="E5263" s="4" t="s">
        <v>14</v>
      </c>
      <c r="F5263" s="4" t="s">
        <v>6</v>
      </c>
    </row>
    <row r="5264" spans="1:9">
      <c r="A5264" t="n">
        <v>40284</v>
      </c>
      <c r="B5264" s="23" t="n">
        <v>20</v>
      </c>
      <c r="C5264" s="7" t="n">
        <v>7032</v>
      </c>
      <c r="D5264" s="7" t="n">
        <v>2</v>
      </c>
      <c r="E5264" s="7" t="n">
        <v>11</v>
      </c>
      <c r="F5264" s="7" t="s">
        <v>416</v>
      </c>
    </row>
    <row r="5265" spans="1:6">
      <c r="A5265" t="s">
        <v>4</v>
      </c>
      <c r="B5265" s="4" t="s">
        <v>5</v>
      </c>
      <c r="C5265" s="4" t="s">
        <v>10</v>
      </c>
      <c r="D5265" s="4" t="s">
        <v>20</v>
      </c>
      <c r="E5265" s="4" t="s">
        <v>20</v>
      </c>
      <c r="F5265" s="4" t="s">
        <v>20</v>
      </c>
      <c r="G5265" s="4" t="s">
        <v>20</v>
      </c>
    </row>
    <row r="5266" spans="1:6">
      <c r="A5266" t="n">
        <v>40295</v>
      </c>
      <c r="B5266" s="38" t="n">
        <v>46</v>
      </c>
      <c r="C5266" s="7" t="n">
        <v>0</v>
      </c>
      <c r="D5266" s="7" t="n">
        <v>-10.4899997711182</v>
      </c>
      <c r="E5266" s="7" t="n">
        <v>-3.90000009536743</v>
      </c>
      <c r="F5266" s="7" t="n">
        <v>-190.919998168945</v>
      </c>
      <c r="G5266" s="7" t="n">
        <v>148</v>
      </c>
    </row>
    <row r="5267" spans="1:6">
      <c r="A5267" t="s">
        <v>4</v>
      </c>
      <c r="B5267" s="4" t="s">
        <v>5</v>
      </c>
      <c r="C5267" s="4" t="s">
        <v>10</v>
      </c>
      <c r="D5267" s="4" t="s">
        <v>20</v>
      </c>
      <c r="E5267" s="4" t="s">
        <v>20</v>
      </c>
      <c r="F5267" s="4" t="s">
        <v>20</v>
      </c>
      <c r="G5267" s="4" t="s">
        <v>20</v>
      </c>
    </row>
    <row r="5268" spans="1:6">
      <c r="A5268" t="n">
        <v>40314</v>
      </c>
      <c r="B5268" s="38" t="n">
        <v>46</v>
      </c>
      <c r="C5268" s="7" t="n">
        <v>61491</v>
      </c>
      <c r="D5268" s="7" t="n">
        <v>-11.5</v>
      </c>
      <c r="E5268" s="7" t="n">
        <v>-3.90000009536743</v>
      </c>
      <c r="F5268" s="7" t="n">
        <v>-190.639999389648</v>
      </c>
      <c r="G5268" s="7" t="n">
        <v>148</v>
      </c>
    </row>
    <row r="5269" spans="1:6">
      <c r="A5269" t="s">
        <v>4</v>
      </c>
      <c r="B5269" s="4" t="s">
        <v>5</v>
      </c>
      <c r="C5269" s="4" t="s">
        <v>10</v>
      </c>
      <c r="D5269" s="4" t="s">
        <v>20</v>
      </c>
      <c r="E5269" s="4" t="s">
        <v>20</v>
      </c>
      <c r="F5269" s="4" t="s">
        <v>20</v>
      </c>
      <c r="G5269" s="4" t="s">
        <v>20</v>
      </c>
    </row>
    <row r="5270" spans="1:6">
      <c r="A5270" t="n">
        <v>40333</v>
      </c>
      <c r="B5270" s="38" t="n">
        <v>46</v>
      </c>
      <c r="C5270" s="7" t="n">
        <v>61492</v>
      </c>
      <c r="D5270" s="7" t="n">
        <v>-12.4700002670288</v>
      </c>
      <c r="E5270" s="7" t="n">
        <v>-3.90000009536743</v>
      </c>
      <c r="F5270" s="7" t="n">
        <v>-191.330001831055</v>
      </c>
      <c r="G5270" s="7" t="n">
        <v>148</v>
      </c>
    </row>
    <row r="5271" spans="1:6">
      <c r="A5271" t="s">
        <v>4</v>
      </c>
      <c r="B5271" s="4" t="s">
        <v>5</v>
      </c>
      <c r="C5271" s="4" t="s">
        <v>10</v>
      </c>
      <c r="D5271" s="4" t="s">
        <v>20</v>
      </c>
      <c r="E5271" s="4" t="s">
        <v>20</v>
      </c>
      <c r="F5271" s="4" t="s">
        <v>20</v>
      </c>
      <c r="G5271" s="4" t="s">
        <v>20</v>
      </c>
    </row>
    <row r="5272" spans="1:6">
      <c r="A5272" t="n">
        <v>40352</v>
      </c>
      <c r="B5272" s="38" t="n">
        <v>46</v>
      </c>
      <c r="C5272" s="7" t="n">
        <v>61493</v>
      </c>
      <c r="D5272" s="7" t="n">
        <v>-11.539999961853</v>
      </c>
      <c r="E5272" s="7" t="n">
        <v>-3.90000009536743</v>
      </c>
      <c r="F5272" s="7" t="n">
        <v>-191.649993896484</v>
      </c>
      <c r="G5272" s="7" t="n">
        <v>148</v>
      </c>
    </row>
    <row r="5273" spans="1:6">
      <c r="A5273" t="s">
        <v>4</v>
      </c>
      <c r="B5273" s="4" t="s">
        <v>5</v>
      </c>
      <c r="C5273" s="4" t="s">
        <v>10</v>
      </c>
      <c r="D5273" s="4" t="s">
        <v>20</v>
      </c>
      <c r="E5273" s="4" t="s">
        <v>20</v>
      </c>
      <c r="F5273" s="4" t="s">
        <v>20</v>
      </c>
      <c r="G5273" s="4" t="s">
        <v>20</v>
      </c>
    </row>
    <row r="5274" spans="1:6">
      <c r="A5274" t="n">
        <v>40371</v>
      </c>
      <c r="B5274" s="38" t="n">
        <v>46</v>
      </c>
      <c r="C5274" s="7" t="n">
        <v>61494</v>
      </c>
      <c r="D5274" s="7" t="n">
        <v>-11.6499996185303</v>
      </c>
      <c r="E5274" s="7" t="n">
        <v>-3.90000009536743</v>
      </c>
      <c r="F5274" s="7" t="n">
        <v>-189.559997558594</v>
      </c>
      <c r="G5274" s="7" t="n">
        <v>148</v>
      </c>
    </row>
    <row r="5275" spans="1:6">
      <c r="A5275" t="s">
        <v>4</v>
      </c>
      <c r="B5275" s="4" t="s">
        <v>5</v>
      </c>
      <c r="C5275" s="4" t="s">
        <v>10</v>
      </c>
      <c r="D5275" s="4" t="s">
        <v>20</v>
      </c>
      <c r="E5275" s="4" t="s">
        <v>20</v>
      </c>
      <c r="F5275" s="4" t="s">
        <v>20</v>
      </c>
      <c r="G5275" s="4" t="s">
        <v>20</v>
      </c>
    </row>
    <row r="5276" spans="1:6">
      <c r="A5276" t="n">
        <v>40390</v>
      </c>
      <c r="B5276" s="38" t="n">
        <v>46</v>
      </c>
      <c r="C5276" s="7" t="n">
        <v>61495</v>
      </c>
      <c r="D5276" s="7" t="n">
        <v>-12.6099996566772</v>
      </c>
      <c r="E5276" s="7" t="n">
        <v>-3.90000009536743</v>
      </c>
      <c r="F5276" s="7" t="n">
        <v>-190.25</v>
      </c>
      <c r="G5276" s="7" t="n">
        <v>148</v>
      </c>
    </row>
    <row r="5277" spans="1:6">
      <c r="A5277" t="s">
        <v>4</v>
      </c>
      <c r="B5277" s="4" t="s">
        <v>5</v>
      </c>
      <c r="C5277" s="4" t="s">
        <v>10</v>
      </c>
      <c r="D5277" s="4" t="s">
        <v>20</v>
      </c>
      <c r="E5277" s="4" t="s">
        <v>20</v>
      </c>
      <c r="F5277" s="4" t="s">
        <v>20</v>
      </c>
      <c r="G5277" s="4" t="s">
        <v>20</v>
      </c>
    </row>
    <row r="5278" spans="1:6">
      <c r="A5278" t="n">
        <v>40409</v>
      </c>
      <c r="B5278" s="38" t="n">
        <v>46</v>
      </c>
      <c r="C5278" s="7" t="n">
        <v>61496</v>
      </c>
      <c r="D5278" s="7" t="n">
        <v>-10.5299997329712</v>
      </c>
      <c r="E5278" s="7" t="n">
        <v>-3.90000009536743</v>
      </c>
      <c r="F5278" s="7" t="n">
        <v>-189.889999389648</v>
      </c>
      <c r="G5278" s="7" t="n">
        <v>148</v>
      </c>
    </row>
    <row r="5279" spans="1:6">
      <c r="A5279" t="s">
        <v>4</v>
      </c>
      <c r="B5279" s="4" t="s">
        <v>5</v>
      </c>
      <c r="C5279" s="4" t="s">
        <v>10</v>
      </c>
      <c r="D5279" s="4" t="s">
        <v>20</v>
      </c>
      <c r="E5279" s="4" t="s">
        <v>20</v>
      </c>
      <c r="F5279" s="4" t="s">
        <v>20</v>
      </c>
      <c r="G5279" s="4" t="s">
        <v>20</v>
      </c>
    </row>
    <row r="5280" spans="1:6">
      <c r="A5280" t="n">
        <v>40428</v>
      </c>
      <c r="B5280" s="38" t="n">
        <v>46</v>
      </c>
      <c r="C5280" s="7" t="n">
        <v>7032</v>
      </c>
      <c r="D5280" s="7" t="n">
        <v>-9.6899995803833</v>
      </c>
      <c r="E5280" s="7" t="n">
        <v>-3.91000008583069</v>
      </c>
      <c r="F5280" s="7" t="n">
        <v>-190.940002441406</v>
      </c>
      <c r="G5280" s="7" t="n">
        <v>148</v>
      </c>
    </row>
    <row r="5281" spans="1:7">
      <c r="A5281" t="s">
        <v>4</v>
      </c>
      <c r="B5281" s="4" t="s">
        <v>5</v>
      </c>
      <c r="C5281" s="4" t="s">
        <v>14</v>
      </c>
      <c r="D5281" s="4" t="s">
        <v>10</v>
      </c>
      <c r="E5281" s="4" t="s">
        <v>6</v>
      </c>
      <c r="F5281" s="4" t="s">
        <v>6</v>
      </c>
      <c r="G5281" s="4" t="s">
        <v>6</v>
      </c>
      <c r="H5281" s="4" t="s">
        <v>6</v>
      </c>
    </row>
    <row r="5282" spans="1:7">
      <c r="A5282" t="n">
        <v>40447</v>
      </c>
      <c r="B5282" s="47" t="n">
        <v>51</v>
      </c>
      <c r="C5282" s="7" t="n">
        <v>3</v>
      </c>
      <c r="D5282" s="7" t="n">
        <v>61440</v>
      </c>
      <c r="E5282" s="7" t="s">
        <v>127</v>
      </c>
      <c r="F5282" s="7" t="s">
        <v>113</v>
      </c>
      <c r="G5282" s="7" t="s">
        <v>114</v>
      </c>
      <c r="H5282" s="7" t="s">
        <v>115</v>
      </c>
    </row>
    <row r="5283" spans="1:7">
      <c r="A5283" t="s">
        <v>4</v>
      </c>
      <c r="B5283" s="4" t="s">
        <v>5</v>
      </c>
      <c r="C5283" s="4" t="s">
        <v>14</v>
      </c>
      <c r="D5283" s="4" t="s">
        <v>10</v>
      </c>
      <c r="E5283" s="4" t="s">
        <v>6</v>
      </c>
      <c r="F5283" s="4" t="s">
        <v>6</v>
      </c>
      <c r="G5283" s="4" t="s">
        <v>6</v>
      </c>
      <c r="H5283" s="4" t="s">
        <v>6</v>
      </c>
    </row>
    <row r="5284" spans="1:7">
      <c r="A5284" t="n">
        <v>40460</v>
      </c>
      <c r="B5284" s="47" t="n">
        <v>51</v>
      </c>
      <c r="C5284" s="7" t="n">
        <v>3</v>
      </c>
      <c r="D5284" s="7" t="n">
        <v>61441</v>
      </c>
      <c r="E5284" s="7" t="s">
        <v>127</v>
      </c>
      <c r="F5284" s="7" t="s">
        <v>113</v>
      </c>
      <c r="G5284" s="7" t="s">
        <v>114</v>
      </c>
      <c r="H5284" s="7" t="s">
        <v>115</v>
      </c>
    </row>
    <row r="5285" spans="1:7">
      <c r="A5285" t="s">
        <v>4</v>
      </c>
      <c r="B5285" s="4" t="s">
        <v>5</v>
      </c>
      <c r="C5285" s="4" t="s">
        <v>14</v>
      </c>
      <c r="D5285" s="4" t="s">
        <v>10</v>
      </c>
      <c r="E5285" s="4" t="s">
        <v>6</v>
      </c>
      <c r="F5285" s="4" t="s">
        <v>6</v>
      </c>
      <c r="G5285" s="4" t="s">
        <v>6</v>
      </c>
      <c r="H5285" s="4" t="s">
        <v>6</v>
      </c>
    </row>
    <row r="5286" spans="1:7">
      <c r="A5286" t="n">
        <v>40473</v>
      </c>
      <c r="B5286" s="47" t="n">
        <v>51</v>
      </c>
      <c r="C5286" s="7" t="n">
        <v>3</v>
      </c>
      <c r="D5286" s="7" t="n">
        <v>61442</v>
      </c>
      <c r="E5286" s="7" t="s">
        <v>127</v>
      </c>
      <c r="F5286" s="7" t="s">
        <v>113</v>
      </c>
      <c r="G5286" s="7" t="s">
        <v>114</v>
      </c>
      <c r="H5286" s="7" t="s">
        <v>115</v>
      </c>
    </row>
    <row r="5287" spans="1:7">
      <c r="A5287" t="s">
        <v>4</v>
      </c>
      <c r="B5287" s="4" t="s">
        <v>5</v>
      </c>
      <c r="C5287" s="4" t="s">
        <v>14</v>
      </c>
      <c r="D5287" s="4" t="s">
        <v>10</v>
      </c>
      <c r="E5287" s="4" t="s">
        <v>6</v>
      </c>
      <c r="F5287" s="4" t="s">
        <v>6</v>
      </c>
      <c r="G5287" s="4" t="s">
        <v>6</v>
      </c>
      <c r="H5287" s="4" t="s">
        <v>6</v>
      </c>
    </row>
    <row r="5288" spans="1:7">
      <c r="A5288" t="n">
        <v>40486</v>
      </c>
      <c r="B5288" s="47" t="n">
        <v>51</v>
      </c>
      <c r="C5288" s="7" t="n">
        <v>3</v>
      </c>
      <c r="D5288" s="7" t="n">
        <v>61443</v>
      </c>
      <c r="E5288" s="7" t="s">
        <v>127</v>
      </c>
      <c r="F5288" s="7" t="s">
        <v>113</v>
      </c>
      <c r="G5288" s="7" t="s">
        <v>114</v>
      </c>
      <c r="H5288" s="7" t="s">
        <v>115</v>
      </c>
    </row>
    <row r="5289" spans="1:7">
      <c r="A5289" t="s">
        <v>4</v>
      </c>
      <c r="B5289" s="4" t="s">
        <v>5</v>
      </c>
      <c r="C5289" s="4" t="s">
        <v>14</v>
      </c>
      <c r="D5289" s="4" t="s">
        <v>10</v>
      </c>
      <c r="E5289" s="4" t="s">
        <v>6</v>
      </c>
      <c r="F5289" s="4" t="s">
        <v>6</v>
      </c>
      <c r="G5289" s="4" t="s">
        <v>6</v>
      </c>
      <c r="H5289" s="4" t="s">
        <v>6</v>
      </c>
    </row>
    <row r="5290" spans="1:7">
      <c r="A5290" t="n">
        <v>40499</v>
      </c>
      <c r="B5290" s="47" t="n">
        <v>51</v>
      </c>
      <c r="C5290" s="7" t="n">
        <v>3</v>
      </c>
      <c r="D5290" s="7" t="n">
        <v>61444</v>
      </c>
      <c r="E5290" s="7" t="s">
        <v>127</v>
      </c>
      <c r="F5290" s="7" t="s">
        <v>113</v>
      </c>
      <c r="G5290" s="7" t="s">
        <v>114</v>
      </c>
      <c r="H5290" s="7" t="s">
        <v>115</v>
      </c>
    </row>
    <row r="5291" spans="1:7">
      <c r="A5291" t="s">
        <v>4</v>
      </c>
      <c r="B5291" s="4" t="s">
        <v>5</v>
      </c>
      <c r="C5291" s="4" t="s">
        <v>14</v>
      </c>
      <c r="D5291" s="4" t="s">
        <v>10</v>
      </c>
      <c r="E5291" s="4" t="s">
        <v>6</v>
      </c>
      <c r="F5291" s="4" t="s">
        <v>6</v>
      </c>
      <c r="G5291" s="4" t="s">
        <v>6</v>
      </c>
      <c r="H5291" s="4" t="s">
        <v>6</v>
      </c>
    </row>
    <row r="5292" spans="1:7">
      <c r="A5292" t="n">
        <v>40512</v>
      </c>
      <c r="B5292" s="47" t="n">
        <v>51</v>
      </c>
      <c r="C5292" s="7" t="n">
        <v>3</v>
      </c>
      <c r="D5292" s="7" t="n">
        <v>61445</v>
      </c>
      <c r="E5292" s="7" t="s">
        <v>127</v>
      </c>
      <c r="F5292" s="7" t="s">
        <v>113</v>
      </c>
      <c r="G5292" s="7" t="s">
        <v>114</v>
      </c>
      <c r="H5292" s="7" t="s">
        <v>115</v>
      </c>
    </row>
    <row r="5293" spans="1:7">
      <c r="A5293" t="s">
        <v>4</v>
      </c>
      <c r="B5293" s="4" t="s">
        <v>5</v>
      </c>
      <c r="C5293" s="4" t="s">
        <v>14</v>
      </c>
      <c r="D5293" s="4" t="s">
        <v>10</v>
      </c>
      <c r="E5293" s="4" t="s">
        <v>6</v>
      </c>
      <c r="F5293" s="4" t="s">
        <v>6</v>
      </c>
      <c r="G5293" s="4" t="s">
        <v>6</v>
      </c>
      <c r="H5293" s="4" t="s">
        <v>6</v>
      </c>
    </row>
    <row r="5294" spans="1:7">
      <c r="A5294" t="n">
        <v>40525</v>
      </c>
      <c r="B5294" s="47" t="n">
        <v>51</v>
      </c>
      <c r="C5294" s="7" t="n">
        <v>3</v>
      </c>
      <c r="D5294" s="7" t="n">
        <v>61446</v>
      </c>
      <c r="E5294" s="7" t="s">
        <v>127</v>
      </c>
      <c r="F5294" s="7" t="s">
        <v>113</v>
      </c>
      <c r="G5294" s="7" t="s">
        <v>114</v>
      </c>
      <c r="H5294" s="7" t="s">
        <v>115</v>
      </c>
    </row>
    <row r="5295" spans="1:7">
      <c r="A5295" t="s">
        <v>4</v>
      </c>
      <c r="B5295" s="4" t="s">
        <v>5</v>
      </c>
      <c r="C5295" s="4" t="s">
        <v>14</v>
      </c>
      <c r="D5295" s="4" t="s">
        <v>10</v>
      </c>
      <c r="E5295" s="4" t="s">
        <v>6</v>
      </c>
      <c r="F5295" s="4" t="s">
        <v>6</v>
      </c>
      <c r="G5295" s="4" t="s">
        <v>6</v>
      </c>
      <c r="H5295" s="4" t="s">
        <v>6</v>
      </c>
    </row>
    <row r="5296" spans="1:7">
      <c r="A5296" t="n">
        <v>40538</v>
      </c>
      <c r="B5296" s="47" t="n">
        <v>51</v>
      </c>
      <c r="C5296" s="7" t="n">
        <v>3</v>
      </c>
      <c r="D5296" s="7" t="n">
        <v>7032</v>
      </c>
      <c r="E5296" s="7" t="s">
        <v>127</v>
      </c>
      <c r="F5296" s="7" t="s">
        <v>113</v>
      </c>
      <c r="G5296" s="7" t="s">
        <v>114</v>
      </c>
      <c r="H5296" s="7" t="s">
        <v>115</v>
      </c>
    </row>
    <row r="5297" spans="1:8">
      <c r="A5297" t="s">
        <v>4</v>
      </c>
      <c r="B5297" s="4" t="s">
        <v>5</v>
      </c>
      <c r="C5297" s="4" t="s">
        <v>14</v>
      </c>
      <c r="D5297" s="4" t="s">
        <v>10</v>
      </c>
    </row>
    <row r="5298" spans="1:8">
      <c r="A5298" t="n">
        <v>40551</v>
      </c>
      <c r="B5298" s="28" t="n">
        <v>58</v>
      </c>
      <c r="C5298" s="7" t="n">
        <v>255</v>
      </c>
      <c r="D5298" s="7" t="n">
        <v>0</v>
      </c>
    </row>
    <row r="5299" spans="1:8">
      <c r="A5299" t="s">
        <v>4</v>
      </c>
      <c r="B5299" s="4" t="s">
        <v>5</v>
      </c>
      <c r="C5299" s="4" t="s">
        <v>14</v>
      </c>
      <c r="D5299" s="41" t="s">
        <v>92</v>
      </c>
      <c r="E5299" s="4" t="s">
        <v>5</v>
      </c>
      <c r="F5299" s="4" t="s">
        <v>14</v>
      </c>
      <c r="G5299" s="4" t="s">
        <v>10</v>
      </c>
      <c r="H5299" s="41" t="s">
        <v>93</v>
      </c>
      <c r="I5299" s="4" t="s">
        <v>14</v>
      </c>
      <c r="J5299" s="4" t="s">
        <v>21</v>
      </c>
    </row>
    <row r="5300" spans="1:8">
      <c r="A5300" t="n">
        <v>40555</v>
      </c>
      <c r="B5300" s="11" t="n">
        <v>5</v>
      </c>
      <c r="C5300" s="7" t="n">
        <v>28</v>
      </c>
      <c r="D5300" s="41" t="s">
        <v>3</v>
      </c>
      <c r="E5300" s="31" t="n">
        <v>64</v>
      </c>
      <c r="F5300" s="7" t="n">
        <v>5</v>
      </c>
      <c r="G5300" s="7" t="n">
        <v>2</v>
      </c>
      <c r="H5300" s="41" t="s">
        <v>3</v>
      </c>
      <c r="I5300" s="7" t="n">
        <v>1</v>
      </c>
      <c r="J5300" s="12" t="n">
        <f t="normal" ca="1">A5312</f>
        <v>0</v>
      </c>
    </row>
    <row r="5301" spans="1:8">
      <c r="A5301" t="s">
        <v>4</v>
      </c>
      <c r="B5301" s="4" t="s">
        <v>5</v>
      </c>
      <c r="C5301" s="4" t="s">
        <v>14</v>
      </c>
      <c r="D5301" s="4" t="s">
        <v>10</v>
      </c>
      <c r="E5301" s="4" t="s">
        <v>6</v>
      </c>
    </row>
    <row r="5302" spans="1:8">
      <c r="A5302" t="n">
        <v>40566</v>
      </c>
      <c r="B5302" s="47" t="n">
        <v>51</v>
      </c>
      <c r="C5302" s="7" t="n">
        <v>4</v>
      </c>
      <c r="D5302" s="7" t="n">
        <v>2</v>
      </c>
      <c r="E5302" s="7" t="s">
        <v>386</v>
      </c>
    </row>
    <row r="5303" spans="1:8">
      <c r="A5303" t="s">
        <v>4</v>
      </c>
      <c r="B5303" s="4" t="s">
        <v>5</v>
      </c>
      <c r="C5303" s="4" t="s">
        <v>10</v>
      </c>
    </row>
    <row r="5304" spans="1:8">
      <c r="A5304" t="n">
        <v>40580</v>
      </c>
      <c r="B5304" s="26" t="n">
        <v>16</v>
      </c>
      <c r="C5304" s="7" t="n">
        <v>0</v>
      </c>
    </row>
    <row r="5305" spans="1:8">
      <c r="A5305" t="s">
        <v>4</v>
      </c>
      <c r="B5305" s="4" t="s">
        <v>5</v>
      </c>
      <c r="C5305" s="4" t="s">
        <v>10</v>
      </c>
      <c r="D5305" s="4" t="s">
        <v>14</v>
      </c>
      <c r="E5305" s="4" t="s">
        <v>9</v>
      </c>
      <c r="F5305" s="4" t="s">
        <v>117</v>
      </c>
      <c r="G5305" s="4" t="s">
        <v>14</v>
      </c>
      <c r="H5305" s="4" t="s">
        <v>14</v>
      </c>
    </row>
    <row r="5306" spans="1:8">
      <c r="A5306" t="n">
        <v>40583</v>
      </c>
      <c r="B5306" s="51" t="n">
        <v>26</v>
      </c>
      <c r="C5306" s="7" t="n">
        <v>2</v>
      </c>
      <c r="D5306" s="7" t="n">
        <v>17</v>
      </c>
      <c r="E5306" s="7" t="n">
        <v>6464</v>
      </c>
      <c r="F5306" s="7" t="s">
        <v>417</v>
      </c>
      <c r="G5306" s="7" t="n">
        <v>2</v>
      </c>
      <c r="H5306" s="7" t="n">
        <v>0</v>
      </c>
    </row>
    <row r="5307" spans="1:8">
      <c r="A5307" t="s">
        <v>4</v>
      </c>
      <c r="B5307" s="4" t="s">
        <v>5</v>
      </c>
    </row>
    <row r="5308" spans="1:8">
      <c r="A5308" t="n">
        <v>40619</v>
      </c>
      <c r="B5308" s="52" t="n">
        <v>28</v>
      </c>
    </row>
    <row r="5309" spans="1:8">
      <c r="A5309" t="s">
        <v>4</v>
      </c>
      <c r="B5309" s="4" t="s">
        <v>5</v>
      </c>
      <c r="C5309" s="4" t="s">
        <v>10</v>
      </c>
      <c r="D5309" s="4" t="s">
        <v>14</v>
      </c>
    </row>
    <row r="5310" spans="1:8">
      <c r="A5310" t="n">
        <v>40620</v>
      </c>
      <c r="B5310" s="53" t="n">
        <v>89</v>
      </c>
      <c r="C5310" s="7" t="n">
        <v>65533</v>
      </c>
      <c r="D5310" s="7" t="n">
        <v>1</v>
      </c>
    </row>
    <row r="5311" spans="1:8">
      <c r="A5311" t="s">
        <v>4</v>
      </c>
      <c r="B5311" s="4" t="s">
        <v>5</v>
      </c>
      <c r="C5311" s="4" t="s">
        <v>14</v>
      </c>
      <c r="D5311" s="41" t="s">
        <v>92</v>
      </c>
      <c r="E5311" s="4" t="s">
        <v>5</v>
      </c>
      <c r="F5311" s="4" t="s">
        <v>14</v>
      </c>
      <c r="G5311" s="4" t="s">
        <v>10</v>
      </c>
      <c r="H5311" s="41" t="s">
        <v>93</v>
      </c>
      <c r="I5311" s="4" t="s">
        <v>14</v>
      </c>
      <c r="J5311" s="4" t="s">
        <v>21</v>
      </c>
    </row>
    <row r="5312" spans="1:8">
      <c r="A5312" t="n">
        <v>40624</v>
      </c>
      <c r="B5312" s="11" t="n">
        <v>5</v>
      </c>
      <c r="C5312" s="7" t="n">
        <v>28</v>
      </c>
      <c r="D5312" s="41" t="s">
        <v>3</v>
      </c>
      <c r="E5312" s="31" t="n">
        <v>64</v>
      </c>
      <c r="F5312" s="7" t="n">
        <v>5</v>
      </c>
      <c r="G5312" s="7" t="n">
        <v>6</v>
      </c>
      <c r="H5312" s="41" t="s">
        <v>3</v>
      </c>
      <c r="I5312" s="7" t="n">
        <v>1</v>
      </c>
      <c r="J5312" s="12" t="n">
        <f t="normal" ca="1">A5324</f>
        <v>0</v>
      </c>
    </row>
    <row r="5313" spans="1:10">
      <c r="A5313" t="s">
        <v>4</v>
      </c>
      <c r="B5313" s="4" t="s">
        <v>5</v>
      </c>
      <c r="C5313" s="4" t="s">
        <v>14</v>
      </c>
      <c r="D5313" s="4" t="s">
        <v>10</v>
      </c>
      <c r="E5313" s="4" t="s">
        <v>6</v>
      </c>
    </row>
    <row r="5314" spans="1:10">
      <c r="A5314" t="n">
        <v>40635</v>
      </c>
      <c r="B5314" s="47" t="n">
        <v>51</v>
      </c>
      <c r="C5314" s="7" t="n">
        <v>4</v>
      </c>
      <c r="D5314" s="7" t="n">
        <v>6</v>
      </c>
      <c r="E5314" s="7" t="s">
        <v>177</v>
      </c>
    </row>
    <row r="5315" spans="1:10">
      <c r="A5315" t="s">
        <v>4</v>
      </c>
      <c r="B5315" s="4" t="s">
        <v>5</v>
      </c>
      <c r="C5315" s="4" t="s">
        <v>10</v>
      </c>
    </row>
    <row r="5316" spans="1:10">
      <c r="A5316" t="n">
        <v>40648</v>
      </c>
      <c r="B5316" s="26" t="n">
        <v>16</v>
      </c>
      <c r="C5316" s="7" t="n">
        <v>0</v>
      </c>
    </row>
    <row r="5317" spans="1:10">
      <c r="A5317" t="s">
        <v>4</v>
      </c>
      <c r="B5317" s="4" t="s">
        <v>5</v>
      </c>
      <c r="C5317" s="4" t="s">
        <v>10</v>
      </c>
      <c r="D5317" s="4" t="s">
        <v>14</v>
      </c>
      <c r="E5317" s="4" t="s">
        <v>9</v>
      </c>
      <c r="F5317" s="4" t="s">
        <v>117</v>
      </c>
      <c r="G5317" s="4" t="s">
        <v>14</v>
      </c>
      <c r="H5317" s="4" t="s">
        <v>14</v>
      </c>
    </row>
    <row r="5318" spans="1:10">
      <c r="A5318" t="n">
        <v>40651</v>
      </c>
      <c r="B5318" s="51" t="n">
        <v>26</v>
      </c>
      <c r="C5318" s="7" t="n">
        <v>6</v>
      </c>
      <c r="D5318" s="7" t="n">
        <v>17</v>
      </c>
      <c r="E5318" s="7" t="n">
        <v>8480</v>
      </c>
      <c r="F5318" s="7" t="s">
        <v>418</v>
      </c>
      <c r="G5318" s="7" t="n">
        <v>2</v>
      </c>
      <c r="H5318" s="7" t="n">
        <v>0</v>
      </c>
    </row>
    <row r="5319" spans="1:10">
      <c r="A5319" t="s">
        <v>4</v>
      </c>
      <c r="B5319" s="4" t="s">
        <v>5</v>
      </c>
    </row>
    <row r="5320" spans="1:10">
      <c r="A5320" t="n">
        <v>40670</v>
      </c>
      <c r="B5320" s="52" t="n">
        <v>28</v>
      </c>
    </row>
    <row r="5321" spans="1:10">
      <c r="A5321" t="s">
        <v>4</v>
      </c>
      <c r="B5321" s="4" t="s">
        <v>5</v>
      </c>
      <c r="C5321" s="4" t="s">
        <v>10</v>
      </c>
      <c r="D5321" s="4" t="s">
        <v>14</v>
      </c>
    </row>
    <row r="5322" spans="1:10">
      <c r="A5322" t="n">
        <v>40671</v>
      </c>
      <c r="B5322" s="53" t="n">
        <v>89</v>
      </c>
      <c r="C5322" s="7" t="n">
        <v>65533</v>
      </c>
      <c r="D5322" s="7" t="n">
        <v>1</v>
      </c>
    </row>
    <row r="5323" spans="1:10">
      <c r="A5323" t="s">
        <v>4</v>
      </c>
      <c r="B5323" s="4" t="s">
        <v>5</v>
      </c>
      <c r="C5323" s="4" t="s">
        <v>14</v>
      </c>
      <c r="D5323" s="41" t="s">
        <v>92</v>
      </c>
      <c r="E5323" s="4" t="s">
        <v>5</v>
      </c>
      <c r="F5323" s="4" t="s">
        <v>14</v>
      </c>
      <c r="G5323" s="4" t="s">
        <v>10</v>
      </c>
      <c r="H5323" s="41" t="s">
        <v>93</v>
      </c>
      <c r="I5323" s="4" t="s">
        <v>14</v>
      </c>
      <c r="J5323" s="4" t="s">
        <v>21</v>
      </c>
    </row>
    <row r="5324" spans="1:10">
      <c r="A5324" t="n">
        <v>40675</v>
      </c>
      <c r="B5324" s="11" t="n">
        <v>5</v>
      </c>
      <c r="C5324" s="7" t="n">
        <v>28</v>
      </c>
      <c r="D5324" s="41" t="s">
        <v>3</v>
      </c>
      <c r="E5324" s="31" t="n">
        <v>64</v>
      </c>
      <c r="F5324" s="7" t="n">
        <v>5</v>
      </c>
      <c r="G5324" s="7" t="n">
        <v>7</v>
      </c>
      <c r="H5324" s="41" t="s">
        <v>3</v>
      </c>
      <c r="I5324" s="7" t="n">
        <v>1</v>
      </c>
      <c r="J5324" s="12" t="n">
        <f t="normal" ca="1">A5336</f>
        <v>0</v>
      </c>
    </row>
    <row r="5325" spans="1:10">
      <c r="A5325" t="s">
        <v>4</v>
      </c>
      <c r="B5325" s="4" t="s">
        <v>5</v>
      </c>
      <c r="C5325" s="4" t="s">
        <v>14</v>
      </c>
      <c r="D5325" s="4" t="s">
        <v>10</v>
      </c>
      <c r="E5325" s="4" t="s">
        <v>6</v>
      </c>
    </row>
    <row r="5326" spans="1:10">
      <c r="A5326" t="n">
        <v>40686</v>
      </c>
      <c r="B5326" s="47" t="n">
        <v>51</v>
      </c>
      <c r="C5326" s="7" t="n">
        <v>4</v>
      </c>
      <c r="D5326" s="7" t="n">
        <v>7</v>
      </c>
      <c r="E5326" s="7" t="s">
        <v>177</v>
      </c>
    </row>
    <row r="5327" spans="1:10">
      <c r="A5327" t="s">
        <v>4</v>
      </c>
      <c r="B5327" s="4" t="s">
        <v>5</v>
      </c>
      <c r="C5327" s="4" t="s">
        <v>10</v>
      </c>
    </row>
    <row r="5328" spans="1:10">
      <c r="A5328" t="n">
        <v>40699</v>
      </c>
      <c r="B5328" s="26" t="n">
        <v>16</v>
      </c>
      <c r="C5328" s="7" t="n">
        <v>0</v>
      </c>
    </row>
    <row r="5329" spans="1:10">
      <c r="A5329" t="s">
        <v>4</v>
      </c>
      <c r="B5329" s="4" t="s">
        <v>5</v>
      </c>
      <c r="C5329" s="4" t="s">
        <v>10</v>
      </c>
      <c r="D5329" s="4" t="s">
        <v>14</v>
      </c>
      <c r="E5329" s="4" t="s">
        <v>9</v>
      </c>
      <c r="F5329" s="4" t="s">
        <v>117</v>
      </c>
      <c r="G5329" s="4" t="s">
        <v>14</v>
      </c>
      <c r="H5329" s="4" t="s">
        <v>14</v>
      </c>
    </row>
    <row r="5330" spans="1:10">
      <c r="A5330" t="n">
        <v>40702</v>
      </c>
      <c r="B5330" s="51" t="n">
        <v>26</v>
      </c>
      <c r="C5330" s="7" t="n">
        <v>7</v>
      </c>
      <c r="D5330" s="7" t="n">
        <v>17</v>
      </c>
      <c r="E5330" s="7" t="n">
        <v>4475</v>
      </c>
      <c r="F5330" s="7" t="s">
        <v>419</v>
      </c>
      <c r="G5330" s="7" t="n">
        <v>2</v>
      </c>
      <c r="H5330" s="7" t="n">
        <v>0</v>
      </c>
    </row>
    <row r="5331" spans="1:10">
      <c r="A5331" t="s">
        <v>4</v>
      </c>
      <c r="B5331" s="4" t="s">
        <v>5</v>
      </c>
    </row>
    <row r="5332" spans="1:10">
      <c r="A5332" t="n">
        <v>40771</v>
      </c>
      <c r="B5332" s="52" t="n">
        <v>28</v>
      </c>
    </row>
    <row r="5333" spans="1:10">
      <c r="A5333" t="s">
        <v>4</v>
      </c>
      <c r="B5333" s="4" t="s">
        <v>5</v>
      </c>
      <c r="C5333" s="4" t="s">
        <v>10</v>
      </c>
      <c r="D5333" s="4" t="s">
        <v>14</v>
      </c>
    </row>
    <row r="5334" spans="1:10">
      <c r="A5334" t="n">
        <v>40772</v>
      </c>
      <c r="B5334" s="53" t="n">
        <v>89</v>
      </c>
      <c r="C5334" s="7" t="n">
        <v>65533</v>
      </c>
      <c r="D5334" s="7" t="n">
        <v>1</v>
      </c>
    </row>
    <row r="5335" spans="1:10">
      <c r="A5335" t="s">
        <v>4</v>
      </c>
      <c r="B5335" s="4" t="s">
        <v>5</v>
      </c>
      <c r="C5335" s="4" t="s">
        <v>14</v>
      </c>
      <c r="D5335" s="41" t="s">
        <v>92</v>
      </c>
      <c r="E5335" s="4" t="s">
        <v>5</v>
      </c>
      <c r="F5335" s="4" t="s">
        <v>14</v>
      </c>
      <c r="G5335" s="4" t="s">
        <v>10</v>
      </c>
      <c r="H5335" s="41" t="s">
        <v>93</v>
      </c>
      <c r="I5335" s="4" t="s">
        <v>14</v>
      </c>
      <c r="J5335" s="4" t="s">
        <v>21</v>
      </c>
    </row>
    <row r="5336" spans="1:10">
      <c r="A5336" t="n">
        <v>40776</v>
      </c>
      <c r="B5336" s="11" t="n">
        <v>5</v>
      </c>
      <c r="C5336" s="7" t="n">
        <v>28</v>
      </c>
      <c r="D5336" s="41" t="s">
        <v>3</v>
      </c>
      <c r="E5336" s="31" t="n">
        <v>64</v>
      </c>
      <c r="F5336" s="7" t="n">
        <v>5</v>
      </c>
      <c r="G5336" s="7" t="n">
        <v>8</v>
      </c>
      <c r="H5336" s="41" t="s">
        <v>3</v>
      </c>
      <c r="I5336" s="7" t="n">
        <v>1</v>
      </c>
      <c r="J5336" s="12" t="n">
        <f t="normal" ca="1">A5348</f>
        <v>0</v>
      </c>
    </row>
    <row r="5337" spans="1:10">
      <c r="A5337" t="s">
        <v>4</v>
      </c>
      <c r="B5337" s="4" t="s">
        <v>5</v>
      </c>
      <c r="C5337" s="4" t="s">
        <v>14</v>
      </c>
      <c r="D5337" s="4" t="s">
        <v>10</v>
      </c>
      <c r="E5337" s="4" t="s">
        <v>6</v>
      </c>
    </row>
    <row r="5338" spans="1:10">
      <c r="A5338" t="n">
        <v>40787</v>
      </c>
      <c r="B5338" s="47" t="n">
        <v>51</v>
      </c>
      <c r="C5338" s="7" t="n">
        <v>4</v>
      </c>
      <c r="D5338" s="7" t="n">
        <v>8</v>
      </c>
      <c r="E5338" s="7" t="s">
        <v>177</v>
      </c>
    </row>
    <row r="5339" spans="1:10">
      <c r="A5339" t="s">
        <v>4</v>
      </c>
      <c r="B5339" s="4" t="s">
        <v>5</v>
      </c>
      <c r="C5339" s="4" t="s">
        <v>10</v>
      </c>
    </row>
    <row r="5340" spans="1:10">
      <c r="A5340" t="n">
        <v>40800</v>
      </c>
      <c r="B5340" s="26" t="n">
        <v>16</v>
      </c>
      <c r="C5340" s="7" t="n">
        <v>0</v>
      </c>
    </row>
    <row r="5341" spans="1:10">
      <c r="A5341" t="s">
        <v>4</v>
      </c>
      <c r="B5341" s="4" t="s">
        <v>5</v>
      </c>
      <c r="C5341" s="4" t="s">
        <v>10</v>
      </c>
      <c r="D5341" s="4" t="s">
        <v>14</v>
      </c>
      <c r="E5341" s="4" t="s">
        <v>9</v>
      </c>
      <c r="F5341" s="4" t="s">
        <v>117</v>
      </c>
      <c r="G5341" s="4" t="s">
        <v>14</v>
      </c>
      <c r="H5341" s="4" t="s">
        <v>14</v>
      </c>
    </row>
    <row r="5342" spans="1:10">
      <c r="A5342" t="n">
        <v>40803</v>
      </c>
      <c r="B5342" s="51" t="n">
        <v>26</v>
      </c>
      <c r="C5342" s="7" t="n">
        <v>8</v>
      </c>
      <c r="D5342" s="7" t="n">
        <v>17</v>
      </c>
      <c r="E5342" s="7" t="n">
        <v>9405</v>
      </c>
      <c r="F5342" s="7" t="s">
        <v>420</v>
      </c>
      <c r="G5342" s="7" t="n">
        <v>2</v>
      </c>
      <c r="H5342" s="7" t="n">
        <v>0</v>
      </c>
    </row>
    <row r="5343" spans="1:10">
      <c r="A5343" t="s">
        <v>4</v>
      </c>
      <c r="B5343" s="4" t="s">
        <v>5</v>
      </c>
    </row>
    <row r="5344" spans="1:10">
      <c r="A5344" t="n">
        <v>40865</v>
      </c>
      <c r="B5344" s="52" t="n">
        <v>28</v>
      </c>
    </row>
    <row r="5345" spans="1:10">
      <c r="A5345" t="s">
        <v>4</v>
      </c>
      <c r="B5345" s="4" t="s">
        <v>5</v>
      </c>
      <c r="C5345" s="4" t="s">
        <v>10</v>
      </c>
      <c r="D5345" s="4" t="s">
        <v>14</v>
      </c>
    </row>
    <row r="5346" spans="1:10">
      <c r="A5346" t="n">
        <v>40866</v>
      </c>
      <c r="B5346" s="53" t="n">
        <v>89</v>
      </c>
      <c r="C5346" s="7" t="n">
        <v>65533</v>
      </c>
      <c r="D5346" s="7" t="n">
        <v>1</v>
      </c>
    </row>
    <row r="5347" spans="1:10">
      <c r="A5347" t="s">
        <v>4</v>
      </c>
      <c r="B5347" s="4" t="s">
        <v>5</v>
      </c>
      <c r="C5347" s="4" t="s">
        <v>14</v>
      </c>
      <c r="D5347" s="41" t="s">
        <v>92</v>
      </c>
      <c r="E5347" s="4" t="s">
        <v>5</v>
      </c>
      <c r="F5347" s="4" t="s">
        <v>14</v>
      </c>
      <c r="G5347" s="4" t="s">
        <v>10</v>
      </c>
      <c r="H5347" s="41" t="s">
        <v>93</v>
      </c>
      <c r="I5347" s="4" t="s">
        <v>14</v>
      </c>
      <c r="J5347" s="4" t="s">
        <v>21</v>
      </c>
    </row>
    <row r="5348" spans="1:10">
      <c r="A5348" t="n">
        <v>40870</v>
      </c>
      <c r="B5348" s="11" t="n">
        <v>5</v>
      </c>
      <c r="C5348" s="7" t="n">
        <v>28</v>
      </c>
      <c r="D5348" s="41" t="s">
        <v>3</v>
      </c>
      <c r="E5348" s="31" t="n">
        <v>64</v>
      </c>
      <c r="F5348" s="7" t="n">
        <v>5</v>
      </c>
      <c r="G5348" s="7" t="n">
        <v>1</v>
      </c>
      <c r="H5348" s="41" t="s">
        <v>3</v>
      </c>
      <c r="I5348" s="7" t="n">
        <v>1</v>
      </c>
      <c r="J5348" s="12" t="n">
        <f t="normal" ca="1">A5360</f>
        <v>0</v>
      </c>
    </row>
    <row r="5349" spans="1:10">
      <c r="A5349" t="s">
        <v>4</v>
      </c>
      <c r="B5349" s="4" t="s">
        <v>5</v>
      </c>
      <c r="C5349" s="4" t="s">
        <v>14</v>
      </c>
      <c r="D5349" s="4" t="s">
        <v>10</v>
      </c>
      <c r="E5349" s="4" t="s">
        <v>6</v>
      </c>
    </row>
    <row r="5350" spans="1:10">
      <c r="A5350" t="n">
        <v>40881</v>
      </c>
      <c r="B5350" s="47" t="n">
        <v>51</v>
      </c>
      <c r="C5350" s="7" t="n">
        <v>4</v>
      </c>
      <c r="D5350" s="7" t="n">
        <v>1</v>
      </c>
      <c r="E5350" s="7" t="s">
        <v>386</v>
      </c>
    </row>
    <row r="5351" spans="1:10">
      <c r="A5351" t="s">
        <v>4</v>
      </c>
      <c r="B5351" s="4" t="s">
        <v>5</v>
      </c>
      <c r="C5351" s="4" t="s">
        <v>10</v>
      </c>
    </row>
    <row r="5352" spans="1:10">
      <c r="A5352" t="n">
        <v>40895</v>
      </c>
      <c r="B5352" s="26" t="n">
        <v>16</v>
      </c>
      <c r="C5352" s="7" t="n">
        <v>0</v>
      </c>
    </row>
    <row r="5353" spans="1:10">
      <c r="A5353" t="s">
        <v>4</v>
      </c>
      <c r="B5353" s="4" t="s">
        <v>5</v>
      </c>
      <c r="C5353" s="4" t="s">
        <v>10</v>
      </c>
      <c r="D5353" s="4" t="s">
        <v>14</v>
      </c>
      <c r="E5353" s="4" t="s">
        <v>9</v>
      </c>
      <c r="F5353" s="4" t="s">
        <v>117</v>
      </c>
      <c r="G5353" s="4" t="s">
        <v>14</v>
      </c>
      <c r="H5353" s="4" t="s">
        <v>14</v>
      </c>
    </row>
    <row r="5354" spans="1:10">
      <c r="A5354" t="n">
        <v>40898</v>
      </c>
      <c r="B5354" s="51" t="n">
        <v>26</v>
      </c>
      <c r="C5354" s="7" t="n">
        <v>1</v>
      </c>
      <c r="D5354" s="7" t="n">
        <v>17</v>
      </c>
      <c r="E5354" s="7" t="n">
        <v>1459</v>
      </c>
      <c r="F5354" s="7" t="s">
        <v>421</v>
      </c>
      <c r="G5354" s="7" t="n">
        <v>2</v>
      </c>
      <c r="H5354" s="7" t="n">
        <v>0</v>
      </c>
    </row>
    <row r="5355" spans="1:10">
      <c r="A5355" t="s">
        <v>4</v>
      </c>
      <c r="B5355" s="4" t="s">
        <v>5</v>
      </c>
    </row>
    <row r="5356" spans="1:10">
      <c r="A5356" t="n">
        <v>40979</v>
      </c>
      <c r="B5356" s="52" t="n">
        <v>28</v>
      </c>
    </row>
    <row r="5357" spans="1:10">
      <c r="A5357" t="s">
        <v>4</v>
      </c>
      <c r="B5357" s="4" t="s">
        <v>5</v>
      </c>
      <c r="C5357" s="4" t="s">
        <v>10</v>
      </c>
      <c r="D5357" s="4" t="s">
        <v>14</v>
      </c>
    </row>
    <row r="5358" spans="1:10">
      <c r="A5358" t="n">
        <v>40980</v>
      </c>
      <c r="B5358" s="53" t="n">
        <v>89</v>
      </c>
      <c r="C5358" s="7" t="n">
        <v>65533</v>
      </c>
      <c r="D5358" s="7" t="n">
        <v>1</v>
      </c>
    </row>
    <row r="5359" spans="1:10">
      <c r="A5359" t="s">
        <v>4</v>
      </c>
      <c r="B5359" s="4" t="s">
        <v>5</v>
      </c>
      <c r="C5359" s="4" t="s">
        <v>14</v>
      </c>
      <c r="D5359" s="41" t="s">
        <v>92</v>
      </c>
      <c r="E5359" s="4" t="s">
        <v>5</v>
      </c>
      <c r="F5359" s="4" t="s">
        <v>14</v>
      </c>
      <c r="G5359" s="4" t="s">
        <v>10</v>
      </c>
      <c r="H5359" s="41" t="s">
        <v>93</v>
      </c>
      <c r="I5359" s="4" t="s">
        <v>14</v>
      </c>
      <c r="J5359" s="4" t="s">
        <v>21</v>
      </c>
    </row>
    <row r="5360" spans="1:10">
      <c r="A5360" t="n">
        <v>40984</v>
      </c>
      <c r="B5360" s="11" t="n">
        <v>5</v>
      </c>
      <c r="C5360" s="7" t="n">
        <v>28</v>
      </c>
      <c r="D5360" s="41" t="s">
        <v>3</v>
      </c>
      <c r="E5360" s="31" t="n">
        <v>64</v>
      </c>
      <c r="F5360" s="7" t="n">
        <v>5</v>
      </c>
      <c r="G5360" s="7" t="n">
        <v>9</v>
      </c>
      <c r="H5360" s="41" t="s">
        <v>3</v>
      </c>
      <c r="I5360" s="7" t="n">
        <v>1</v>
      </c>
      <c r="J5360" s="12" t="n">
        <f t="normal" ca="1">A5372</f>
        <v>0</v>
      </c>
    </row>
    <row r="5361" spans="1:10">
      <c r="A5361" t="s">
        <v>4</v>
      </c>
      <c r="B5361" s="4" t="s">
        <v>5</v>
      </c>
      <c r="C5361" s="4" t="s">
        <v>14</v>
      </c>
      <c r="D5361" s="4" t="s">
        <v>10</v>
      </c>
      <c r="E5361" s="4" t="s">
        <v>6</v>
      </c>
    </row>
    <row r="5362" spans="1:10">
      <c r="A5362" t="n">
        <v>40995</v>
      </c>
      <c r="B5362" s="47" t="n">
        <v>51</v>
      </c>
      <c r="C5362" s="7" t="n">
        <v>4</v>
      </c>
      <c r="D5362" s="7" t="n">
        <v>9</v>
      </c>
      <c r="E5362" s="7" t="s">
        <v>172</v>
      </c>
    </row>
    <row r="5363" spans="1:10">
      <c r="A5363" t="s">
        <v>4</v>
      </c>
      <c r="B5363" s="4" t="s">
        <v>5</v>
      </c>
      <c r="C5363" s="4" t="s">
        <v>10</v>
      </c>
    </row>
    <row r="5364" spans="1:10">
      <c r="A5364" t="n">
        <v>41008</v>
      </c>
      <c r="B5364" s="26" t="n">
        <v>16</v>
      </c>
      <c r="C5364" s="7" t="n">
        <v>0</v>
      </c>
    </row>
    <row r="5365" spans="1:10">
      <c r="A5365" t="s">
        <v>4</v>
      </c>
      <c r="B5365" s="4" t="s">
        <v>5</v>
      </c>
      <c r="C5365" s="4" t="s">
        <v>10</v>
      </c>
      <c r="D5365" s="4" t="s">
        <v>14</v>
      </c>
      <c r="E5365" s="4" t="s">
        <v>9</v>
      </c>
      <c r="F5365" s="4" t="s">
        <v>117</v>
      </c>
      <c r="G5365" s="4" t="s">
        <v>14</v>
      </c>
      <c r="H5365" s="4" t="s">
        <v>14</v>
      </c>
    </row>
    <row r="5366" spans="1:10">
      <c r="A5366" t="n">
        <v>41011</v>
      </c>
      <c r="B5366" s="51" t="n">
        <v>26</v>
      </c>
      <c r="C5366" s="7" t="n">
        <v>9</v>
      </c>
      <c r="D5366" s="7" t="n">
        <v>17</v>
      </c>
      <c r="E5366" s="7" t="n">
        <v>5409</v>
      </c>
      <c r="F5366" s="7" t="s">
        <v>422</v>
      </c>
      <c r="G5366" s="7" t="n">
        <v>2</v>
      </c>
      <c r="H5366" s="7" t="n">
        <v>0</v>
      </c>
    </row>
    <row r="5367" spans="1:10">
      <c r="A5367" t="s">
        <v>4</v>
      </c>
      <c r="B5367" s="4" t="s">
        <v>5</v>
      </c>
    </row>
    <row r="5368" spans="1:10">
      <c r="A5368" t="n">
        <v>41083</v>
      </c>
      <c r="B5368" s="52" t="n">
        <v>28</v>
      </c>
    </row>
    <row r="5369" spans="1:10">
      <c r="A5369" t="s">
        <v>4</v>
      </c>
      <c r="B5369" s="4" t="s">
        <v>5</v>
      </c>
      <c r="C5369" s="4" t="s">
        <v>10</v>
      </c>
      <c r="D5369" s="4" t="s">
        <v>14</v>
      </c>
    </row>
    <row r="5370" spans="1:10">
      <c r="A5370" t="n">
        <v>41084</v>
      </c>
      <c r="B5370" s="53" t="n">
        <v>89</v>
      </c>
      <c r="C5370" s="7" t="n">
        <v>65533</v>
      </c>
      <c r="D5370" s="7" t="n">
        <v>1</v>
      </c>
    </row>
    <row r="5371" spans="1:10">
      <c r="A5371" t="s">
        <v>4</v>
      </c>
      <c r="B5371" s="4" t="s">
        <v>5</v>
      </c>
      <c r="C5371" s="4" t="s">
        <v>14</v>
      </c>
      <c r="D5371" s="41" t="s">
        <v>92</v>
      </c>
      <c r="E5371" s="4" t="s">
        <v>5</v>
      </c>
      <c r="F5371" s="4" t="s">
        <v>14</v>
      </c>
      <c r="G5371" s="4" t="s">
        <v>10</v>
      </c>
      <c r="H5371" s="41" t="s">
        <v>93</v>
      </c>
      <c r="I5371" s="4" t="s">
        <v>14</v>
      </c>
      <c r="J5371" s="4" t="s">
        <v>21</v>
      </c>
    </row>
    <row r="5372" spans="1:10">
      <c r="A5372" t="n">
        <v>41088</v>
      </c>
      <c r="B5372" s="11" t="n">
        <v>5</v>
      </c>
      <c r="C5372" s="7" t="n">
        <v>28</v>
      </c>
      <c r="D5372" s="41" t="s">
        <v>3</v>
      </c>
      <c r="E5372" s="31" t="n">
        <v>64</v>
      </c>
      <c r="F5372" s="7" t="n">
        <v>5</v>
      </c>
      <c r="G5372" s="7" t="n">
        <v>4</v>
      </c>
      <c r="H5372" s="41" t="s">
        <v>3</v>
      </c>
      <c r="I5372" s="7" t="n">
        <v>1</v>
      </c>
      <c r="J5372" s="12" t="n">
        <f t="normal" ca="1">A5384</f>
        <v>0</v>
      </c>
    </row>
    <row r="5373" spans="1:10">
      <c r="A5373" t="s">
        <v>4</v>
      </c>
      <c r="B5373" s="4" t="s">
        <v>5</v>
      </c>
      <c r="C5373" s="4" t="s">
        <v>14</v>
      </c>
      <c r="D5373" s="4" t="s">
        <v>10</v>
      </c>
      <c r="E5373" s="4" t="s">
        <v>6</v>
      </c>
    </row>
    <row r="5374" spans="1:10">
      <c r="A5374" t="n">
        <v>41099</v>
      </c>
      <c r="B5374" s="47" t="n">
        <v>51</v>
      </c>
      <c r="C5374" s="7" t="n">
        <v>4</v>
      </c>
      <c r="D5374" s="7" t="n">
        <v>4</v>
      </c>
      <c r="E5374" s="7" t="s">
        <v>172</v>
      </c>
    </row>
    <row r="5375" spans="1:10">
      <c r="A5375" t="s">
        <v>4</v>
      </c>
      <c r="B5375" s="4" t="s">
        <v>5</v>
      </c>
      <c r="C5375" s="4" t="s">
        <v>10</v>
      </c>
    </row>
    <row r="5376" spans="1:10">
      <c r="A5376" t="n">
        <v>41112</v>
      </c>
      <c r="B5376" s="26" t="n">
        <v>16</v>
      </c>
      <c r="C5376" s="7" t="n">
        <v>0</v>
      </c>
    </row>
    <row r="5377" spans="1:10">
      <c r="A5377" t="s">
        <v>4</v>
      </c>
      <c r="B5377" s="4" t="s">
        <v>5</v>
      </c>
      <c r="C5377" s="4" t="s">
        <v>10</v>
      </c>
      <c r="D5377" s="4" t="s">
        <v>14</v>
      </c>
      <c r="E5377" s="4" t="s">
        <v>9</v>
      </c>
      <c r="F5377" s="4" t="s">
        <v>117</v>
      </c>
      <c r="G5377" s="4" t="s">
        <v>14</v>
      </c>
      <c r="H5377" s="4" t="s">
        <v>14</v>
      </c>
    </row>
    <row r="5378" spans="1:10">
      <c r="A5378" t="n">
        <v>41115</v>
      </c>
      <c r="B5378" s="51" t="n">
        <v>26</v>
      </c>
      <c r="C5378" s="7" t="n">
        <v>4</v>
      </c>
      <c r="D5378" s="7" t="n">
        <v>17</v>
      </c>
      <c r="E5378" s="7" t="n">
        <v>7454</v>
      </c>
      <c r="F5378" s="7" t="s">
        <v>423</v>
      </c>
      <c r="G5378" s="7" t="n">
        <v>2</v>
      </c>
      <c r="H5378" s="7" t="n">
        <v>0</v>
      </c>
    </row>
    <row r="5379" spans="1:10">
      <c r="A5379" t="s">
        <v>4</v>
      </c>
      <c r="B5379" s="4" t="s">
        <v>5</v>
      </c>
    </row>
    <row r="5380" spans="1:10">
      <c r="A5380" t="n">
        <v>41205</v>
      </c>
      <c r="B5380" s="52" t="n">
        <v>28</v>
      </c>
    </row>
    <row r="5381" spans="1:10">
      <c r="A5381" t="s">
        <v>4</v>
      </c>
      <c r="B5381" s="4" t="s">
        <v>5</v>
      </c>
      <c r="C5381" s="4" t="s">
        <v>10</v>
      </c>
      <c r="D5381" s="4" t="s">
        <v>14</v>
      </c>
    </row>
    <row r="5382" spans="1:10">
      <c r="A5382" t="n">
        <v>41206</v>
      </c>
      <c r="B5382" s="53" t="n">
        <v>89</v>
      </c>
      <c r="C5382" s="7" t="n">
        <v>65533</v>
      </c>
      <c r="D5382" s="7" t="n">
        <v>1</v>
      </c>
    </row>
    <row r="5383" spans="1:10">
      <c r="A5383" t="s">
        <v>4</v>
      </c>
      <c r="B5383" s="4" t="s">
        <v>5</v>
      </c>
      <c r="C5383" s="4" t="s">
        <v>14</v>
      </c>
      <c r="D5383" s="41" t="s">
        <v>92</v>
      </c>
      <c r="E5383" s="4" t="s">
        <v>5</v>
      </c>
      <c r="F5383" s="4" t="s">
        <v>14</v>
      </c>
      <c r="G5383" s="4" t="s">
        <v>10</v>
      </c>
      <c r="H5383" s="41" t="s">
        <v>93</v>
      </c>
      <c r="I5383" s="4" t="s">
        <v>14</v>
      </c>
      <c r="J5383" s="4" t="s">
        <v>21</v>
      </c>
    </row>
    <row r="5384" spans="1:10">
      <c r="A5384" t="n">
        <v>41210</v>
      </c>
      <c r="B5384" s="11" t="n">
        <v>5</v>
      </c>
      <c r="C5384" s="7" t="n">
        <v>28</v>
      </c>
      <c r="D5384" s="41" t="s">
        <v>3</v>
      </c>
      <c r="E5384" s="31" t="n">
        <v>64</v>
      </c>
      <c r="F5384" s="7" t="n">
        <v>5</v>
      </c>
      <c r="G5384" s="7" t="n">
        <v>3</v>
      </c>
      <c r="H5384" s="41" t="s">
        <v>3</v>
      </c>
      <c r="I5384" s="7" t="n">
        <v>1</v>
      </c>
      <c r="J5384" s="12" t="n">
        <f t="normal" ca="1">A5396</f>
        <v>0</v>
      </c>
    </row>
    <row r="5385" spans="1:10">
      <c r="A5385" t="s">
        <v>4</v>
      </c>
      <c r="B5385" s="4" t="s">
        <v>5</v>
      </c>
      <c r="C5385" s="4" t="s">
        <v>14</v>
      </c>
      <c r="D5385" s="4" t="s">
        <v>10</v>
      </c>
      <c r="E5385" s="4" t="s">
        <v>6</v>
      </c>
    </row>
    <row r="5386" spans="1:10">
      <c r="A5386" t="n">
        <v>41221</v>
      </c>
      <c r="B5386" s="47" t="n">
        <v>51</v>
      </c>
      <c r="C5386" s="7" t="n">
        <v>4</v>
      </c>
      <c r="D5386" s="7" t="n">
        <v>3</v>
      </c>
      <c r="E5386" s="7" t="s">
        <v>177</v>
      </c>
    </row>
    <row r="5387" spans="1:10">
      <c r="A5387" t="s">
        <v>4</v>
      </c>
      <c r="B5387" s="4" t="s">
        <v>5</v>
      </c>
      <c r="C5387" s="4" t="s">
        <v>10</v>
      </c>
    </row>
    <row r="5388" spans="1:10">
      <c r="A5388" t="n">
        <v>41234</v>
      </c>
      <c r="B5388" s="26" t="n">
        <v>16</v>
      </c>
      <c r="C5388" s="7" t="n">
        <v>0</v>
      </c>
    </row>
    <row r="5389" spans="1:10">
      <c r="A5389" t="s">
        <v>4</v>
      </c>
      <c r="B5389" s="4" t="s">
        <v>5</v>
      </c>
      <c r="C5389" s="4" t="s">
        <v>10</v>
      </c>
      <c r="D5389" s="4" t="s">
        <v>14</v>
      </c>
      <c r="E5389" s="4" t="s">
        <v>9</v>
      </c>
      <c r="F5389" s="4" t="s">
        <v>117</v>
      </c>
      <c r="G5389" s="4" t="s">
        <v>14</v>
      </c>
      <c r="H5389" s="4" t="s">
        <v>14</v>
      </c>
    </row>
    <row r="5390" spans="1:10">
      <c r="A5390" t="n">
        <v>41237</v>
      </c>
      <c r="B5390" s="51" t="n">
        <v>26</v>
      </c>
      <c r="C5390" s="7" t="n">
        <v>3</v>
      </c>
      <c r="D5390" s="7" t="n">
        <v>17</v>
      </c>
      <c r="E5390" s="7" t="n">
        <v>2440</v>
      </c>
      <c r="F5390" s="7" t="s">
        <v>424</v>
      </c>
      <c r="G5390" s="7" t="n">
        <v>2</v>
      </c>
      <c r="H5390" s="7" t="n">
        <v>0</v>
      </c>
    </row>
    <row r="5391" spans="1:10">
      <c r="A5391" t="s">
        <v>4</v>
      </c>
      <c r="B5391" s="4" t="s">
        <v>5</v>
      </c>
    </row>
    <row r="5392" spans="1:10">
      <c r="A5392" t="n">
        <v>41337</v>
      </c>
      <c r="B5392" s="52" t="n">
        <v>28</v>
      </c>
    </row>
    <row r="5393" spans="1:10">
      <c r="A5393" t="s">
        <v>4</v>
      </c>
      <c r="B5393" s="4" t="s">
        <v>5</v>
      </c>
      <c r="C5393" s="4" t="s">
        <v>10</v>
      </c>
      <c r="D5393" s="4" t="s">
        <v>14</v>
      </c>
    </row>
    <row r="5394" spans="1:10">
      <c r="A5394" t="n">
        <v>41338</v>
      </c>
      <c r="B5394" s="53" t="n">
        <v>89</v>
      </c>
      <c r="C5394" s="7" t="n">
        <v>65533</v>
      </c>
      <c r="D5394" s="7" t="n">
        <v>1</v>
      </c>
    </row>
    <row r="5395" spans="1:10">
      <c r="A5395" t="s">
        <v>4</v>
      </c>
      <c r="B5395" s="4" t="s">
        <v>5</v>
      </c>
      <c r="C5395" s="4" t="s">
        <v>14</v>
      </c>
      <c r="D5395" s="4" t="s">
        <v>10</v>
      </c>
      <c r="E5395" s="4" t="s">
        <v>9</v>
      </c>
      <c r="F5395" s="4" t="s">
        <v>10</v>
      </c>
    </row>
    <row r="5396" spans="1:10">
      <c r="A5396" t="n">
        <v>41342</v>
      </c>
      <c r="B5396" s="14" t="n">
        <v>50</v>
      </c>
      <c r="C5396" s="7" t="n">
        <v>3</v>
      </c>
      <c r="D5396" s="7" t="n">
        <v>4516</v>
      </c>
      <c r="E5396" s="7" t="n">
        <v>0</v>
      </c>
      <c r="F5396" s="7" t="n">
        <v>1000</v>
      </c>
    </row>
    <row r="5397" spans="1:10">
      <c r="A5397" t="s">
        <v>4</v>
      </c>
      <c r="B5397" s="4" t="s">
        <v>5</v>
      </c>
      <c r="C5397" s="4" t="s">
        <v>14</v>
      </c>
      <c r="D5397" s="4" t="s">
        <v>10</v>
      </c>
      <c r="E5397" s="4" t="s">
        <v>9</v>
      </c>
      <c r="F5397" s="4" t="s">
        <v>10</v>
      </c>
    </row>
    <row r="5398" spans="1:10">
      <c r="A5398" t="n">
        <v>41352</v>
      </c>
      <c r="B5398" s="14" t="n">
        <v>50</v>
      </c>
      <c r="C5398" s="7" t="n">
        <v>3</v>
      </c>
      <c r="D5398" s="7" t="n">
        <v>4523</v>
      </c>
      <c r="E5398" s="7" t="n">
        <v>1028443341</v>
      </c>
      <c r="F5398" s="7" t="n">
        <v>1000</v>
      </c>
    </row>
    <row r="5399" spans="1:10">
      <c r="A5399" t="s">
        <v>4</v>
      </c>
      <c r="B5399" s="4" t="s">
        <v>5</v>
      </c>
      <c r="C5399" s="4" t="s">
        <v>14</v>
      </c>
      <c r="D5399" s="4" t="s">
        <v>10</v>
      </c>
      <c r="E5399" s="4" t="s">
        <v>9</v>
      </c>
      <c r="F5399" s="4" t="s">
        <v>10</v>
      </c>
    </row>
    <row r="5400" spans="1:10">
      <c r="A5400" t="n">
        <v>41362</v>
      </c>
      <c r="B5400" s="14" t="n">
        <v>50</v>
      </c>
      <c r="C5400" s="7" t="n">
        <v>3</v>
      </c>
      <c r="D5400" s="7" t="n">
        <v>4515</v>
      </c>
      <c r="E5400" s="7" t="n">
        <v>1028443341</v>
      </c>
      <c r="F5400" s="7" t="n">
        <v>2000</v>
      </c>
    </row>
    <row r="5401" spans="1:10">
      <c r="A5401" t="s">
        <v>4</v>
      </c>
      <c r="B5401" s="4" t="s">
        <v>5</v>
      </c>
      <c r="C5401" s="4" t="s">
        <v>14</v>
      </c>
      <c r="D5401" s="4" t="s">
        <v>10</v>
      </c>
      <c r="E5401" s="4" t="s">
        <v>9</v>
      </c>
      <c r="F5401" s="4" t="s">
        <v>10</v>
      </c>
    </row>
    <row r="5402" spans="1:10">
      <c r="A5402" t="n">
        <v>41372</v>
      </c>
      <c r="B5402" s="14" t="n">
        <v>50</v>
      </c>
      <c r="C5402" s="7" t="n">
        <v>3</v>
      </c>
      <c r="D5402" s="7" t="n">
        <v>2108</v>
      </c>
      <c r="E5402" s="7" t="n">
        <v>1048576000</v>
      </c>
      <c r="F5402" s="7" t="n">
        <v>2000</v>
      </c>
    </row>
    <row r="5403" spans="1:10">
      <c r="A5403" t="s">
        <v>4</v>
      </c>
      <c r="B5403" s="4" t="s">
        <v>5</v>
      </c>
      <c r="C5403" s="4" t="s">
        <v>10</v>
      </c>
      <c r="D5403" s="4" t="s">
        <v>14</v>
      </c>
    </row>
    <row r="5404" spans="1:10">
      <c r="A5404" t="n">
        <v>41382</v>
      </c>
      <c r="B5404" s="71" t="n">
        <v>21</v>
      </c>
      <c r="C5404" s="7" t="n">
        <v>7032</v>
      </c>
      <c r="D5404" s="7" t="n">
        <v>2</v>
      </c>
    </row>
    <row r="5405" spans="1:10">
      <c r="A5405" t="s">
        <v>4</v>
      </c>
      <c r="B5405" s="4" t="s">
        <v>5</v>
      </c>
      <c r="C5405" s="4" t="s">
        <v>14</v>
      </c>
      <c r="D5405" s="4" t="s">
        <v>10</v>
      </c>
      <c r="E5405" s="4" t="s">
        <v>20</v>
      </c>
    </row>
    <row r="5406" spans="1:10">
      <c r="A5406" t="n">
        <v>41386</v>
      </c>
      <c r="B5406" s="28" t="n">
        <v>58</v>
      </c>
      <c r="C5406" s="7" t="n">
        <v>101</v>
      </c>
      <c r="D5406" s="7" t="n">
        <v>300</v>
      </c>
      <c r="E5406" s="7" t="n">
        <v>1</v>
      </c>
    </row>
    <row r="5407" spans="1:10">
      <c r="A5407" t="s">
        <v>4</v>
      </c>
      <c r="B5407" s="4" t="s">
        <v>5</v>
      </c>
      <c r="C5407" s="4" t="s">
        <v>14</v>
      </c>
      <c r="D5407" s="4" t="s">
        <v>10</v>
      </c>
    </row>
    <row r="5408" spans="1:10">
      <c r="A5408" t="n">
        <v>41394</v>
      </c>
      <c r="B5408" s="28" t="n">
        <v>58</v>
      </c>
      <c r="C5408" s="7" t="n">
        <v>254</v>
      </c>
      <c r="D5408" s="7" t="n">
        <v>0</v>
      </c>
    </row>
    <row r="5409" spans="1:6">
      <c r="A5409" t="s">
        <v>4</v>
      </c>
      <c r="B5409" s="4" t="s">
        <v>5</v>
      </c>
      <c r="C5409" s="4" t="s">
        <v>14</v>
      </c>
    </row>
    <row r="5410" spans="1:6">
      <c r="A5410" t="n">
        <v>41398</v>
      </c>
      <c r="B5410" s="50" t="n">
        <v>116</v>
      </c>
      <c r="C5410" s="7" t="n">
        <v>0</v>
      </c>
    </row>
    <row r="5411" spans="1:6">
      <c r="A5411" t="s">
        <v>4</v>
      </c>
      <c r="B5411" s="4" t="s">
        <v>5</v>
      </c>
      <c r="C5411" s="4" t="s">
        <v>14</v>
      </c>
      <c r="D5411" s="4" t="s">
        <v>10</v>
      </c>
    </row>
    <row r="5412" spans="1:6">
      <c r="A5412" t="n">
        <v>41400</v>
      </c>
      <c r="B5412" s="50" t="n">
        <v>116</v>
      </c>
      <c r="C5412" s="7" t="n">
        <v>2</v>
      </c>
      <c r="D5412" s="7" t="n">
        <v>1</v>
      </c>
    </row>
    <row r="5413" spans="1:6">
      <c r="A5413" t="s">
        <v>4</v>
      </c>
      <c r="B5413" s="4" t="s">
        <v>5</v>
      </c>
      <c r="C5413" s="4" t="s">
        <v>14</v>
      </c>
      <c r="D5413" s="4" t="s">
        <v>9</v>
      </c>
    </row>
    <row r="5414" spans="1:6">
      <c r="A5414" t="n">
        <v>41404</v>
      </c>
      <c r="B5414" s="50" t="n">
        <v>116</v>
      </c>
      <c r="C5414" s="7" t="n">
        <v>5</v>
      </c>
      <c r="D5414" s="7" t="n">
        <v>1112014848</v>
      </c>
    </row>
    <row r="5415" spans="1:6">
      <c r="A5415" t="s">
        <v>4</v>
      </c>
      <c r="B5415" s="4" t="s">
        <v>5</v>
      </c>
      <c r="C5415" s="4" t="s">
        <v>14</v>
      </c>
      <c r="D5415" s="4" t="s">
        <v>10</v>
      </c>
    </row>
    <row r="5416" spans="1:6">
      <c r="A5416" t="n">
        <v>41410</v>
      </c>
      <c r="B5416" s="50" t="n">
        <v>116</v>
      </c>
      <c r="C5416" s="7" t="n">
        <v>6</v>
      </c>
      <c r="D5416" s="7" t="n">
        <v>1</v>
      </c>
    </row>
    <row r="5417" spans="1:6">
      <c r="A5417" t="s">
        <v>4</v>
      </c>
      <c r="B5417" s="4" t="s">
        <v>5</v>
      </c>
      <c r="C5417" s="4" t="s">
        <v>14</v>
      </c>
      <c r="D5417" s="4" t="s">
        <v>14</v>
      </c>
      <c r="E5417" s="4" t="s">
        <v>20</v>
      </c>
      <c r="F5417" s="4" t="s">
        <v>20</v>
      </c>
      <c r="G5417" s="4" t="s">
        <v>20</v>
      </c>
      <c r="H5417" s="4" t="s">
        <v>10</v>
      </c>
    </row>
    <row r="5418" spans="1:6">
      <c r="A5418" t="n">
        <v>41414</v>
      </c>
      <c r="B5418" s="32" t="n">
        <v>45</v>
      </c>
      <c r="C5418" s="7" t="n">
        <v>2</v>
      </c>
      <c r="D5418" s="7" t="n">
        <v>3</v>
      </c>
      <c r="E5418" s="7" t="n">
        <v>-6.73999977111816</v>
      </c>
      <c r="F5418" s="7" t="n">
        <v>-2.38000011444092</v>
      </c>
      <c r="G5418" s="7" t="n">
        <v>-197.559997558594</v>
      </c>
      <c r="H5418" s="7" t="n">
        <v>0</v>
      </c>
    </row>
    <row r="5419" spans="1:6">
      <c r="A5419" t="s">
        <v>4</v>
      </c>
      <c r="B5419" s="4" t="s">
        <v>5</v>
      </c>
      <c r="C5419" s="4" t="s">
        <v>14</v>
      </c>
      <c r="D5419" s="4" t="s">
        <v>14</v>
      </c>
      <c r="E5419" s="4" t="s">
        <v>20</v>
      </c>
      <c r="F5419" s="4" t="s">
        <v>20</v>
      </c>
      <c r="G5419" s="4" t="s">
        <v>20</v>
      </c>
      <c r="H5419" s="4" t="s">
        <v>10</v>
      </c>
      <c r="I5419" s="4" t="s">
        <v>14</v>
      </c>
    </row>
    <row r="5420" spans="1:6">
      <c r="A5420" t="n">
        <v>41431</v>
      </c>
      <c r="B5420" s="32" t="n">
        <v>45</v>
      </c>
      <c r="C5420" s="7" t="n">
        <v>4</v>
      </c>
      <c r="D5420" s="7" t="n">
        <v>3</v>
      </c>
      <c r="E5420" s="7" t="n">
        <v>350.109985351563</v>
      </c>
      <c r="F5420" s="7" t="n">
        <v>159.880004882813</v>
      </c>
      <c r="G5420" s="7" t="n">
        <v>352</v>
      </c>
      <c r="H5420" s="7" t="n">
        <v>0</v>
      </c>
      <c r="I5420" s="7" t="n">
        <v>1</v>
      </c>
    </row>
    <row r="5421" spans="1:6">
      <c r="A5421" t="s">
        <v>4</v>
      </c>
      <c r="B5421" s="4" t="s">
        <v>5</v>
      </c>
      <c r="C5421" s="4" t="s">
        <v>14</v>
      </c>
      <c r="D5421" s="4" t="s">
        <v>14</v>
      </c>
      <c r="E5421" s="4" t="s">
        <v>20</v>
      </c>
      <c r="F5421" s="4" t="s">
        <v>10</v>
      </c>
    </row>
    <row r="5422" spans="1:6">
      <c r="A5422" t="n">
        <v>41449</v>
      </c>
      <c r="B5422" s="32" t="n">
        <v>45</v>
      </c>
      <c r="C5422" s="7" t="n">
        <v>5</v>
      </c>
      <c r="D5422" s="7" t="n">
        <v>3</v>
      </c>
      <c r="E5422" s="7" t="n">
        <v>8.19999980926514</v>
      </c>
      <c r="F5422" s="7" t="n">
        <v>0</v>
      </c>
    </row>
    <row r="5423" spans="1:6">
      <c r="A5423" t="s">
        <v>4</v>
      </c>
      <c r="B5423" s="4" t="s">
        <v>5</v>
      </c>
      <c r="C5423" s="4" t="s">
        <v>14</v>
      </c>
      <c r="D5423" s="4" t="s">
        <v>14</v>
      </c>
      <c r="E5423" s="4" t="s">
        <v>20</v>
      </c>
      <c r="F5423" s="4" t="s">
        <v>10</v>
      </c>
    </row>
    <row r="5424" spans="1:6">
      <c r="A5424" t="n">
        <v>41458</v>
      </c>
      <c r="B5424" s="32" t="n">
        <v>45</v>
      </c>
      <c r="C5424" s="7" t="n">
        <v>11</v>
      </c>
      <c r="D5424" s="7" t="n">
        <v>3</v>
      </c>
      <c r="E5424" s="7" t="n">
        <v>14.5</v>
      </c>
      <c r="F5424" s="7" t="n">
        <v>0</v>
      </c>
    </row>
    <row r="5425" spans="1:9">
      <c r="A5425" t="s">
        <v>4</v>
      </c>
      <c r="B5425" s="4" t="s">
        <v>5</v>
      </c>
      <c r="C5425" s="4" t="s">
        <v>14</v>
      </c>
      <c r="D5425" s="4" t="s">
        <v>14</v>
      </c>
      <c r="E5425" s="4" t="s">
        <v>20</v>
      </c>
      <c r="F5425" s="4" t="s">
        <v>20</v>
      </c>
      <c r="G5425" s="4" t="s">
        <v>20</v>
      </c>
      <c r="H5425" s="4" t="s">
        <v>10</v>
      </c>
    </row>
    <row r="5426" spans="1:9">
      <c r="A5426" t="n">
        <v>41467</v>
      </c>
      <c r="B5426" s="32" t="n">
        <v>45</v>
      </c>
      <c r="C5426" s="7" t="n">
        <v>2</v>
      </c>
      <c r="D5426" s="7" t="n">
        <v>3</v>
      </c>
      <c r="E5426" s="7" t="n">
        <v>-7.01000022888184</v>
      </c>
      <c r="F5426" s="7" t="n">
        <v>-2.38000011444092</v>
      </c>
      <c r="G5426" s="7" t="n">
        <v>-197.679992675781</v>
      </c>
      <c r="H5426" s="7" t="n">
        <v>20000</v>
      </c>
    </row>
    <row r="5427" spans="1:9">
      <c r="A5427" t="s">
        <v>4</v>
      </c>
      <c r="B5427" s="4" t="s">
        <v>5</v>
      </c>
      <c r="C5427" s="4" t="s">
        <v>14</v>
      </c>
      <c r="D5427" s="4" t="s">
        <v>14</v>
      </c>
      <c r="E5427" s="4" t="s">
        <v>20</v>
      </c>
      <c r="F5427" s="4" t="s">
        <v>20</v>
      </c>
      <c r="G5427" s="4" t="s">
        <v>20</v>
      </c>
      <c r="H5427" s="4" t="s">
        <v>10</v>
      </c>
      <c r="I5427" s="4" t="s">
        <v>14</v>
      </c>
    </row>
    <row r="5428" spans="1:9">
      <c r="A5428" t="n">
        <v>41484</v>
      </c>
      <c r="B5428" s="32" t="n">
        <v>45</v>
      </c>
      <c r="C5428" s="7" t="n">
        <v>4</v>
      </c>
      <c r="D5428" s="7" t="n">
        <v>3</v>
      </c>
      <c r="E5428" s="7" t="n">
        <v>350.109985351563</v>
      </c>
      <c r="F5428" s="7" t="n">
        <v>155.350006103516</v>
      </c>
      <c r="G5428" s="7" t="n">
        <v>352</v>
      </c>
      <c r="H5428" s="7" t="n">
        <v>20000</v>
      </c>
      <c r="I5428" s="7" t="n">
        <v>1</v>
      </c>
    </row>
    <row r="5429" spans="1:9">
      <c r="A5429" t="s">
        <v>4</v>
      </c>
      <c r="B5429" s="4" t="s">
        <v>5</v>
      </c>
      <c r="C5429" s="4" t="s">
        <v>14</v>
      </c>
      <c r="D5429" s="4" t="s">
        <v>14</v>
      </c>
      <c r="E5429" s="4" t="s">
        <v>20</v>
      </c>
      <c r="F5429" s="4" t="s">
        <v>10</v>
      </c>
    </row>
    <row r="5430" spans="1:9">
      <c r="A5430" t="n">
        <v>41502</v>
      </c>
      <c r="B5430" s="32" t="n">
        <v>45</v>
      </c>
      <c r="C5430" s="7" t="n">
        <v>5</v>
      </c>
      <c r="D5430" s="7" t="n">
        <v>3</v>
      </c>
      <c r="E5430" s="7" t="n">
        <v>7.59999990463257</v>
      </c>
      <c r="F5430" s="7" t="n">
        <v>20000</v>
      </c>
    </row>
    <row r="5431" spans="1:9">
      <c r="A5431" t="s">
        <v>4</v>
      </c>
      <c r="B5431" s="4" t="s">
        <v>5</v>
      </c>
      <c r="C5431" s="4" t="s">
        <v>14</v>
      </c>
      <c r="D5431" s="4" t="s">
        <v>14</v>
      </c>
      <c r="E5431" s="4" t="s">
        <v>20</v>
      </c>
      <c r="F5431" s="4" t="s">
        <v>10</v>
      </c>
    </row>
    <row r="5432" spans="1:9">
      <c r="A5432" t="n">
        <v>41511</v>
      </c>
      <c r="B5432" s="32" t="n">
        <v>45</v>
      </c>
      <c r="C5432" s="7" t="n">
        <v>11</v>
      </c>
      <c r="D5432" s="7" t="n">
        <v>3</v>
      </c>
      <c r="E5432" s="7" t="n">
        <v>14.5</v>
      </c>
      <c r="F5432" s="7" t="n">
        <v>20000</v>
      </c>
    </row>
    <row r="5433" spans="1:9">
      <c r="A5433" t="s">
        <v>4</v>
      </c>
      <c r="B5433" s="4" t="s">
        <v>5</v>
      </c>
      <c r="C5433" s="4" t="s">
        <v>14</v>
      </c>
      <c r="D5433" s="4" t="s">
        <v>10</v>
      </c>
    </row>
    <row r="5434" spans="1:9">
      <c r="A5434" t="n">
        <v>41520</v>
      </c>
      <c r="B5434" s="28" t="n">
        <v>58</v>
      </c>
      <c r="C5434" s="7" t="n">
        <v>255</v>
      </c>
      <c r="D5434" s="7" t="n">
        <v>0</v>
      </c>
    </row>
    <row r="5435" spans="1:9">
      <c r="A5435" t="s">
        <v>4</v>
      </c>
      <c r="B5435" s="4" t="s">
        <v>5</v>
      </c>
      <c r="C5435" s="4" t="s">
        <v>14</v>
      </c>
      <c r="D5435" s="4" t="s">
        <v>10</v>
      </c>
      <c r="E5435" s="4" t="s">
        <v>6</v>
      </c>
    </row>
    <row r="5436" spans="1:9">
      <c r="A5436" t="n">
        <v>41524</v>
      </c>
      <c r="B5436" s="47" t="n">
        <v>51</v>
      </c>
      <c r="C5436" s="7" t="n">
        <v>4</v>
      </c>
      <c r="D5436" s="7" t="n">
        <v>31</v>
      </c>
      <c r="E5436" s="7" t="s">
        <v>206</v>
      </c>
    </row>
    <row r="5437" spans="1:9">
      <c r="A5437" t="s">
        <v>4</v>
      </c>
      <c r="B5437" s="4" t="s">
        <v>5</v>
      </c>
      <c r="C5437" s="4" t="s">
        <v>10</v>
      </c>
    </row>
    <row r="5438" spans="1:9">
      <c r="A5438" t="n">
        <v>41538</v>
      </c>
      <c r="B5438" s="26" t="n">
        <v>16</v>
      </c>
      <c r="C5438" s="7" t="n">
        <v>0</v>
      </c>
    </row>
    <row r="5439" spans="1:9">
      <c r="A5439" t="s">
        <v>4</v>
      </c>
      <c r="B5439" s="4" t="s">
        <v>5</v>
      </c>
      <c r="C5439" s="4" t="s">
        <v>10</v>
      </c>
      <c r="D5439" s="4" t="s">
        <v>14</v>
      </c>
      <c r="E5439" s="4" t="s">
        <v>9</v>
      </c>
      <c r="F5439" s="4" t="s">
        <v>117</v>
      </c>
      <c r="G5439" s="4" t="s">
        <v>14</v>
      </c>
      <c r="H5439" s="4" t="s">
        <v>14</v>
      </c>
    </row>
    <row r="5440" spans="1:9">
      <c r="A5440" t="n">
        <v>41541</v>
      </c>
      <c r="B5440" s="51" t="n">
        <v>26</v>
      </c>
      <c r="C5440" s="7" t="n">
        <v>31</v>
      </c>
      <c r="D5440" s="7" t="n">
        <v>17</v>
      </c>
      <c r="E5440" s="7" t="n">
        <v>20351</v>
      </c>
      <c r="F5440" s="7" t="s">
        <v>425</v>
      </c>
      <c r="G5440" s="7" t="n">
        <v>2</v>
      </c>
      <c r="H5440" s="7" t="n">
        <v>0</v>
      </c>
    </row>
    <row r="5441" spans="1:9">
      <c r="A5441" t="s">
        <v>4</v>
      </c>
      <c r="B5441" s="4" t="s">
        <v>5</v>
      </c>
      <c r="C5441" s="4" t="s">
        <v>10</v>
      </c>
    </row>
    <row r="5442" spans="1:9">
      <c r="A5442" t="n">
        <v>41619</v>
      </c>
      <c r="B5442" s="26" t="n">
        <v>16</v>
      </c>
      <c r="C5442" s="7" t="n">
        <v>2500</v>
      </c>
    </row>
    <row r="5443" spans="1:9">
      <c r="A5443" t="s">
        <v>4</v>
      </c>
      <c r="B5443" s="4" t="s">
        <v>5</v>
      </c>
      <c r="C5443" s="4" t="s">
        <v>14</v>
      </c>
      <c r="D5443" s="4" t="s">
        <v>10</v>
      </c>
      <c r="E5443" s="4" t="s">
        <v>6</v>
      </c>
      <c r="F5443" s="4" t="s">
        <v>6</v>
      </c>
      <c r="G5443" s="4" t="s">
        <v>6</v>
      </c>
      <c r="H5443" s="4" t="s">
        <v>6</v>
      </c>
    </row>
    <row r="5444" spans="1:9">
      <c r="A5444" t="n">
        <v>41622</v>
      </c>
      <c r="B5444" s="47" t="n">
        <v>51</v>
      </c>
      <c r="C5444" s="7" t="n">
        <v>3</v>
      </c>
      <c r="D5444" s="7" t="n">
        <v>31</v>
      </c>
      <c r="E5444" s="7" t="s">
        <v>318</v>
      </c>
      <c r="F5444" s="7" t="s">
        <v>13</v>
      </c>
      <c r="G5444" s="7" t="s">
        <v>114</v>
      </c>
      <c r="H5444" s="7" t="s">
        <v>115</v>
      </c>
    </row>
    <row r="5445" spans="1:9">
      <c r="A5445" t="s">
        <v>4</v>
      </c>
      <c r="B5445" s="4" t="s">
        <v>5</v>
      </c>
    </row>
    <row r="5446" spans="1:9">
      <c r="A5446" t="n">
        <v>41634</v>
      </c>
      <c r="B5446" s="52" t="n">
        <v>28</v>
      </c>
    </row>
    <row r="5447" spans="1:9">
      <c r="A5447" t="s">
        <v>4</v>
      </c>
      <c r="B5447" s="4" t="s">
        <v>5</v>
      </c>
      <c r="C5447" s="4" t="s">
        <v>14</v>
      </c>
      <c r="D5447" s="4" t="s">
        <v>10</v>
      </c>
      <c r="E5447" s="4" t="s">
        <v>6</v>
      </c>
      <c r="F5447" s="4" t="s">
        <v>6</v>
      </c>
      <c r="G5447" s="4" t="s">
        <v>6</v>
      </c>
      <c r="H5447" s="4" t="s">
        <v>6</v>
      </c>
    </row>
    <row r="5448" spans="1:9">
      <c r="A5448" t="n">
        <v>41635</v>
      </c>
      <c r="B5448" s="47" t="n">
        <v>51</v>
      </c>
      <c r="C5448" s="7" t="n">
        <v>3</v>
      </c>
      <c r="D5448" s="7" t="n">
        <v>61440</v>
      </c>
      <c r="E5448" s="7" t="s">
        <v>112</v>
      </c>
      <c r="F5448" s="7" t="s">
        <v>113</v>
      </c>
      <c r="G5448" s="7" t="s">
        <v>114</v>
      </c>
      <c r="H5448" s="7" t="s">
        <v>115</v>
      </c>
    </row>
    <row r="5449" spans="1:9">
      <c r="A5449" t="s">
        <v>4</v>
      </c>
      <c r="B5449" s="4" t="s">
        <v>5</v>
      </c>
      <c r="C5449" s="4" t="s">
        <v>14</v>
      </c>
      <c r="D5449" s="4" t="s">
        <v>10</v>
      </c>
      <c r="E5449" s="4" t="s">
        <v>6</v>
      </c>
      <c r="F5449" s="4" t="s">
        <v>6</v>
      </c>
      <c r="G5449" s="4" t="s">
        <v>6</v>
      </c>
      <c r="H5449" s="4" t="s">
        <v>6</v>
      </c>
    </row>
    <row r="5450" spans="1:9">
      <c r="A5450" t="n">
        <v>41648</v>
      </c>
      <c r="B5450" s="47" t="n">
        <v>51</v>
      </c>
      <c r="C5450" s="7" t="n">
        <v>3</v>
      </c>
      <c r="D5450" s="7" t="n">
        <v>61441</v>
      </c>
      <c r="E5450" s="7" t="s">
        <v>112</v>
      </c>
      <c r="F5450" s="7" t="s">
        <v>113</v>
      </c>
      <c r="G5450" s="7" t="s">
        <v>114</v>
      </c>
      <c r="H5450" s="7" t="s">
        <v>115</v>
      </c>
    </row>
    <row r="5451" spans="1:9">
      <c r="A5451" t="s">
        <v>4</v>
      </c>
      <c r="B5451" s="4" t="s">
        <v>5</v>
      </c>
      <c r="C5451" s="4" t="s">
        <v>14</v>
      </c>
      <c r="D5451" s="4" t="s">
        <v>10</v>
      </c>
      <c r="E5451" s="4" t="s">
        <v>6</v>
      </c>
      <c r="F5451" s="4" t="s">
        <v>6</v>
      </c>
      <c r="G5451" s="4" t="s">
        <v>6</v>
      </c>
      <c r="H5451" s="4" t="s">
        <v>6</v>
      </c>
    </row>
    <row r="5452" spans="1:9">
      <c r="A5452" t="n">
        <v>41661</v>
      </c>
      <c r="B5452" s="47" t="n">
        <v>51</v>
      </c>
      <c r="C5452" s="7" t="n">
        <v>3</v>
      </c>
      <c r="D5452" s="7" t="n">
        <v>61442</v>
      </c>
      <c r="E5452" s="7" t="s">
        <v>112</v>
      </c>
      <c r="F5452" s="7" t="s">
        <v>113</v>
      </c>
      <c r="G5452" s="7" t="s">
        <v>114</v>
      </c>
      <c r="H5452" s="7" t="s">
        <v>115</v>
      </c>
    </row>
    <row r="5453" spans="1:9">
      <c r="A5453" t="s">
        <v>4</v>
      </c>
      <c r="B5453" s="4" t="s">
        <v>5</v>
      </c>
      <c r="C5453" s="4" t="s">
        <v>14</v>
      </c>
      <c r="D5453" s="4" t="s">
        <v>10</v>
      </c>
      <c r="E5453" s="4" t="s">
        <v>6</v>
      </c>
      <c r="F5453" s="4" t="s">
        <v>6</v>
      </c>
      <c r="G5453" s="4" t="s">
        <v>6</v>
      </c>
      <c r="H5453" s="4" t="s">
        <v>6</v>
      </c>
    </row>
    <row r="5454" spans="1:9">
      <c r="A5454" t="n">
        <v>41674</v>
      </c>
      <c r="B5454" s="47" t="n">
        <v>51</v>
      </c>
      <c r="C5454" s="7" t="n">
        <v>3</v>
      </c>
      <c r="D5454" s="7" t="n">
        <v>61443</v>
      </c>
      <c r="E5454" s="7" t="s">
        <v>112</v>
      </c>
      <c r="F5454" s="7" t="s">
        <v>113</v>
      </c>
      <c r="G5454" s="7" t="s">
        <v>114</v>
      </c>
      <c r="H5454" s="7" t="s">
        <v>115</v>
      </c>
    </row>
    <row r="5455" spans="1:9">
      <c r="A5455" t="s">
        <v>4</v>
      </c>
      <c r="B5455" s="4" t="s">
        <v>5</v>
      </c>
      <c r="C5455" s="4" t="s">
        <v>14</v>
      </c>
      <c r="D5455" s="4" t="s">
        <v>10</v>
      </c>
      <c r="E5455" s="4" t="s">
        <v>6</v>
      </c>
      <c r="F5455" s="4" t="s">
        <v>6</v>
      </c>
      <c r="G5455" s="4" t="s">
        <v>6</v>
      </c>
      <c r="H5455" s="4" t="s">
        <v>6</v>
      </c>
    </row>
    <row r="5456" spans="1:9">
      <c r="A5456" t="n">
        <v>41687</v>
      </c>
      <c r="B5456" s="47" t="n">
        <v>51</v>
      </c>
      <c r="C5456" s="7" t="n">
        <v>3</v>
      </c>
      <c r="D5456" s="7" t="n">
        <v>61444</v>
      </c>
      <c r="E5456" s="7" t="s">
        <v>112</v>
      </c>
      <c r="F5456" s="7" t="s">
        <v>113</v>
      </c>
      <c r="G5456" s="7" t="s">
        <v>114</v>
      </c>
      <c r="H5456" s="7" t="s">
        <v>115</v>
      </c>
    </row>
    <row r="5457" spans="1:8">
      <c r="A5457" t="s">
        <v>4</v>
      </c>
      <c r="B5457" s="4" t="s">
        <v>5</v>
      </c>
      <c r="C5457" s="4" t="s">
        <v>14</v>
      </c>
      <c r="D5457" s="4" t="s">
        <v>10</v>
      </c>
      <c r="E5457" s="4" t="s">
        <v>6</v>
      </c>
      <c r="F5457" s="4" t="s">
        <v>6</v>
      </c>
      <c r="G5457" s="4" t="s">
        <v>6</v>
      </c>
      <c r="H5457" s="4" t="s">
        <v>6</v>
      </c>
    </row>
    <row r="5458" spans="1:8">
      <c r="A5458" t="n">
        <v>41700</v>
      </c>
      <c r="B5458" s="47" t="n">
        <v>51</v>
      </c>
      <c r="C5458" s="7" t="n">
        <v>3</v>
      </c>
      <c r="D5458" s="7" t="n">
        <v>61445</v>
      </c>
      <c r="E5458" s="7" t="s">
        <v>112</v>
      </c>
      <c r="F5458" s="7" t="s">
        <v>113</v>
      </c>
      <c r="G5458" s="7" t="s">
        <v>114</v>
      </c>
      <c r="H5458" s="7" t="s">
        <v>115</v>
      </c>
    </row>
    <row r="5459" spans="1:8">
      <c r="A5459" t="s">
        <v>4</v>
      </c>
      <c r="B5459" s="4" t="s">
        <v>5</v>
      </c>
      <c r="C5459" s="4" t="s">
        <v>14</v>
      </c>
      <c r="D5459" s="4" t="s">
        <v>10</v>
      </c>
      <c r="E5459" s="4" t="s">
        <v>6</v>
      </c>
      <c r="F5459" s="4" t="s">
        <v>6</v>
      </c>
      <c r="G5459" s="4" t="s">
        <v>6</v>
      </c>
      <c r="H5459" s="4" t="s">
        <v>6</v>
      </c>
    </row>
    <row r="5460" spans="1:8">
      <c r="A5460" t="n">
        <v>41713</v>
      </c>
      <c r="B5460" s="47" t="n">
        <v>51</v>
      </c>
      <c r="C5460" s="7" t="n">
        <v>3</v>
      </c>
      <c r="D5460" s="7" t="n">
        <v>61446</v>
      </c>
      <c r="E5460" s="7" t="s">
        <v>112</v>
      </c>
      <c r="F5460" s="7" t="s">
        <v>113</v>
      </c>
      <c r="G5460" s="7" t="s">
        <v>114</v>
      </c>
      <c r="H5460" s="7" t="s">
        <v>115</v>
      </c>
    </row>
    <row r="5461" spans="1:8">
      <c r="A5461" t="s">
        <v>4</v>
      </c>
      <c r="B5461" s="4" t="s">
        <v>5</v>
      </c>
      <c r="C5461" s="4" t="s">
        <v>14</v>
      </c>
      <c r="D5461" s="4" t="s">
        <v>10</v>
      </c>
      <c r="E5461" s="4" t="s">
        <v>6</v>
      </c>
      <c r="F5461" s="4" t="s">
        <v>6</v>
      </c>
      <c r="G5461" s="4" t="s">
        <v>6</v>
      </c>
      <c r="H5461" s="4" t="s">
        <v>6</v>
      </c>
    </row>
    <row r="5462" spans="1:8">
      <c r="A5462" t="n">
        <v>41726</v>
      </c>
      <c r="B5462" s="47" t="n">
        <v>51</v>
      </c>
      <c r="C5462" s="7" t="n">
        <v>3</v>
      </c>
      <c r="D5462" s="7" t="n">
        <v>7032</v>
      </c>
      <c r="E5462" s="7" t="s">
        <v>112</v>
      </c>
      <c r="F5462" s="7" t="s">
        <v>113</v>
      </c>
      <c r="G5462" s="7" t="s">
        <v>114</v>
      </c>
      <c r="H5462" s="7" t="s">
        <v>115</v>
      </c>
    </row>
    <row r="5463" spans="1:8">
      <c r="A5463" t="s">
        <v>4</v>
      </c>
      <c r="B5463" s="4" t="s">
        <v>5</v>
      </c>
      <c r="C5463" s="4" t="s">
        <v>10</v>
      </c>
      <c r="D5463" s="4" t="s">
        <v>14</v>
      </c>
      <c r="E5463" s="4" t="s">
        <v>20</v>
      </c>
      <c r="F5463" s="4" t="s">
        <v>10</v>
      </c>
    </row>
    <row r="5464" spans="1:8">
      <c r="A5464" t="n">
        <v>41739</v>
      </c>
      <c r="B5464" s="54" t="n">
        <v>59</v>
      </c>
      <c r="C5464" s="7" t="n">
        <v>0</v>
      </c>
      <c r="D5464" s="7" t="n">
        <v>1</v>
      </c>
      <c r="E5464" s="7" t="n">
        <v>0.150000005960464</v>
      </c>
      <c r="F5464" s="7" t="n">
        <v>0</v>
      </c>
    </row>
    <row r="5465" spans="1:8">
      <c r="A5465" t="s">
        <v>4</v>
      </c>
      <c r="B5465" s="4" t="s">
        <v>5</v>
      </c>
      <c r="C5465" s="4" t="s">
        <v>10</v>
      </c>
      <c r="D5465" s="4" t="s">
        <v>14</v>
      </c>
      <c r="E5465" s="4" t="s">
        <v>20</v>
      </c>
      <c r="F5465" s="4" t="s">
        <v>10</v>
      </c>
    </row>
    <row r="5466" spans="1:8">
      <c r="A5466" t="n">
        <v>41749</v>
      </c>
      <c r="B5466" s="54" t="n">
        <v>59</v>
      </c>
      <c r="C5466" s="7" t="n">
        <v>61491</v>
      </c>
      <c r="D5466" s="7" t="n">
        <v>1</v>
      </c>
      <c r="E5466" s="7" t="n">
        <v>0.150000005960464</v>
      </c>
      <c r="F5466" s="7" t="n">
        <v>0</v>
      </c>
    </row>
    <row r="5467" spans="1:8">
      <c r="A5467" t="s">
        <v>4</v>
      </c>
      <c r="B5467" s="4" t="s">
        <v>5</v>
      </c>
      <c r="C5467" s="4" t="s">
        <v>10</v>
      </c>
    </row>
    <row r="5468" spans="1:8">
      <c r="A5468" t="n">
        <v>41759</v>
      </c>
      <c r="B5468" s="26" t="n">
        <v>16</v>
      </c>
      <c r="C5468" s="7" t="n">
        <v>50</v>
      </c>
    </row>
    <row r="5469" spans="1:8">
      <c r="A5469" t="s">
        <v>4</v>
      </c>
      <c r="B5469" s="4" t="s">
        <v>5</v>
      </c>
      <c r="C5469" s="4" t="s">
        <v>10</v>
      </c>
      <c r="D5469" s="4" t="s">
        <v>14</v>
      </c>
      <c r="E5469" s="4" t="s">
        <v>20</v>
      </c>
      <c r="F5469" s="4" t="s">
        <v>10</v>
      </c>
    </row>
    <row r="5470" spans="1:8">
      <c r="A5470" t="n">
        <v>41762</v>
      </c>
      <c r="B5470" s="54" t="n">
        <v>59</v>
      </c>
      <c r="C5470" s="7" t="n">
        <v>61492</v>
      </c>
      <c r="D5470" s="7" t="n">
        <v>1</v>
      </c>
      <c r="E5470" s="7" t="n">
        <v>0.150000005960464</v>
      </c>
      <c r="F5470" s="7" t="n">
        <v>0</v>
      </c>
    </row>
    <row r="5471" spans="1:8">
      <c r="A5471" t="s">
        <v>4</v>
      </c>
      <c r="B5471" s="4" t="s">
        <v>5</v>
      </c>
      <c r="C5471" s="4" t="s">
        <v>10</v>
      </c>
      <c r="D5471" s="4" t="s">
        <v>14</v>
      </c>
      <c r="E5471" s="4" t="s">
        <v>20</v>
      </c>
      <c r="F5471" s="4" t="s">
        <v>10</v>
      </c>
    </row>
    <row r="5472" spans="1:8">
      <c r="A5472" t="n">
        <v>41772</v>
      </c>
      <c r="B5472" s="54" t="n">
        <v>59</v>
      </c>
      <c r="C5472" s="7" t="n">
        <v>61493</v>
      </c>
      <c r="D5472" s="7" t="n">
        <v>1</v>
      </c>
      <c r="E5472" s="7" t="n">
        <v>0.150000005960464</v>
      </c>
      <c r="F5472" s="7" t="n">
        <v>0</v>
      </c>
    </row>
    <row r="5473" spans="1:8">
      <c r="A5473" t="s">
        <v>4</v>
      </c>
      <c r="B5473" s="4" t="s">
        <v>5</v>
      </c>
      <c r="C5473" s="4" t="s">
        <v>10</v>
      </c>
    </row>
    <row r="5474" spans="1:8">
      <c r="A5474" t="n">
        <v>41782</v>
      </c>
      <c r="B5474" s="26" t="n">
        <v>16</v>
      </c>
      <c r="C5474" s="7" t="n">
        <v>50</v>
      </c>
    </row>
    <row r="5475" spans="1:8">
      <c r="A5475" t="s">
        <v>4</v>
      </c>
      <c r="B5475" s="4" t="s">
        <v>5</v>
      </c>
      <c r="C5475" s="4" t="s">
        <v>10</v>
      </c>
      <c r="D5475" s="4" t="s">
        <v>14</v>
      </c>
      <c r="E5475" s="4" t="s">
        <v>20</v>
      </c>
      <c r="F5475" s="4" t="s">
        <v>10</v>
      </c>
    </row>
    <row r="5476" spans="1:8">
      <c r="A5476" t="n">
        <v>41785</v>
      </c>
      <c r="B5476" s="54" t="n">
        <v>59</v>
      </c>
      <c r="C5476" s="7" t="n">
        <v>61494</v>
      </c>
      <c r="D5476" s="7" t="n">
        <v>1</v>
      </c>
      <c r="E5476" s="7" t="n">
        <v>0.150000005960464</v>
      </c>
      <c r="F5476" s="7" t="n">
        <v>0</v>
      </c>
    </row>
    <row r="5477" spans="1:8">
      <c r="A5477" t="s">
        <v>4</v>
      </c>
      <c r="B5477" s="4" t="s">
        <v>5</v>
      </c>
      <c r="C5477" s="4" t="s">
        <v>10</v>
      </c>
      <c r="D5477" s="4" t="s">
        <v>14</v>
      </c>
      <c r="E5477" s="4" t="s">
        <v>20</v>
      </c>
      <c r="F5477" s="4" t="s">
        <v>10</v>
      </c>
    </row>
    <row r="5478" spans="1:8">
      <c r="A5478" t="n">
        <v>41795</v>
      </c>
      <c r="B5478" s="54" t="n">
        <v>59</v>
      </c>
      <c r="C5478" s="7" t="n">
        <v>61495</v>
      </c>
      <c r="D5478" s="7" t="n">
        <v>1</v>
      </c>
      <c r="E5478" s="7" t="n">
        <v>0.150000005960464</v>
      </c>
      <c r="F5478" s="7" t="n">
        <v>0</v>
      </c>
    </row>
    <row r="5479" spans="1:8">
      <c r="A5479" t="s">
        <v>4</v>
      </c>
      <c r="B5479" s="4" t="s">
        <v>5</v>
      </c>
      <c r="C5479" s="4" t="s">
        <v>10</v>
      </c>
    </row>
    <row r="5480" spans="1:8">
      <c r="A5480" t="n">
        <v>41805</v>
      </c>
      <c r="B5480" s="26" t="n">
        <v>16</v>
      </c>
      <c r="C5480" s="7" t="n">
        <v>50</v>
      </c>
    </row>
    <row r="5481" spans="1:8">
      <c r="A5481" t="s">
        <v>4</v>
      </c>
      <c r="B5481" s="4" t="s">
        <v>5</v>
      </c>
      <c r="C5481" s="4" t="s">
        <v>10</v>
      </c>
      <c r="D5481" s="4" t="s">
        <v>14</v>
      </c>
      <c r="E5481" s="4" t="s">
        <v>20</v>
      </c>
      <c r="F5481" s="4" t="s">
        <v>10</v>
      </c>
    </row>
    <row r="5482" spans="1:8">
      <c r="A5482" t="n">
        <v>41808</v>
      </c>
      <c r="B5482" s="54" t="n">
        <v>59</v>
      </c>
      <c r="C5482" s="7" t="n">
        <v>61496</v>
      </c>
      <c r="D5482" s="7" t="n">
        <v>1</v>
      </c>
      <c r="E5482" s="7" t="n">
        <v>0.150000005960464</v>
      </c>
      <c r="F5482" s="7" t="n">
        <v>0</v>
      </c>
    </row>
    <row r="5483" spans="1:8">
      <c r="A5483" t="s">
        <v>4</v>
      </c>
      <c r="B5483" s="4" t="s">
        <v>5</v>
      </c>
      <c r="C5483" s="4" t="s">
        <v>10</v>
      </c>
      <c r="D5483" s="4" t="s">
        <v>14</v>
      </c>
      <c r="E5483" s="4" t="s">
        <v>20</v>
      </c>
      <c r="F5483" s="4" t="s">
        <v>10</v>
      </c>
    </row>
    <row r="5484" spans="1:8">
      <c r="A5484" t="n">
        <v>41818</v>
      </c>
      <c r="B5484" s="54" t="n">
        <v>59</v>
      </c>
      <c r="C5484" s="7" t="n">
        <v>7032</v>
      </c>
      <c r="D5484" s="7" t="n">
        <v>1</v>
      </c>
      <c r="E5484" s="7" t="n">
        <v>0.150000005960464</v>
      </c>
      <c r="F5484" s="7" t="n">
        <v>0</v>
      </c>
    </row>
    <row r="5485" spans="1:8">
      <c r="A5485" t="s">
        <v>4</v>
      </c>
      <c r="B5485" s="4" t="s">
        <v>5</v>
      </c>
      <c r="C5485" s="4" t="s">
        <v>10</v>
      </c>
    </row>
    <row r="5486" spans="1:8">
      <c r="A5486" t="n">
        <v>41828</v>
      </c>
      <c r="B5486" s="26" t="n">
        <v>16</v>
      </c>
      <c r="C5486" s="7" t="n">
        <v>1000</v>
      </c>
    </row>
    <row r="5487" spans="1:8">
      <c r="A5487" t="s">
        <v>4</v>
      </c>
      <c r="B5487" s="4" t="s">
        <v>5</v>
      </c>
      <c r="C5487" s="4" t="s">
        <v>10</v>
      </c>
      <c r="D5487" s="4" t="s">
        <v>10</v>
      </c>
      <c r="E5487" s="4" t="s">
        <v>20</v>
      </c>
      <c r="F5487" s="4" t="s">
        <v>20</v>
      </c>
      <c r="G5487" s="4" t="s">
        <v>20</v>
      </c>
      <c r="H5487" s="4" t="s">
        <v>20</v>
      </c>
      <c r="I5487" s="4" t="s">
        <v>14</v>
      </c>
      <c r="J5487" s="4" t="s">
        <v>10</v>
      </c>
    </row>
    <row r="5488" spans="1:8">
      <c r="A5488" t="n">
        <v>41831</v>
      </c>
      <c r="B5488" s="49" t="n">
        <v>55</v>
      </c>
      <c r="C5488" s="7" t="n">
        <v>31</v>
      </c>
      <c r="D5488" s="7" t="n">
        <v>65024</v>
      </c>
      <c r="E5488" s="7" t="n">
        <v>0</v>
      </c>
      <c r="F5488" s="7" t="n">
        <v>0</v>
      </c>
      <c r="G5488" s="7" t="n">
        <v>50</v>
      </c>
      <c r="H5488" s="7" t="n">
        <v>6</v>
      </c>
      <c r="I5488" s="7" t="n">
        <v>0</v>
      </c>
      <c r="J5488" s="7" t="n">
        <v>0</v>
      </c>
    </row>
    <row r="5489" spans="1:10">
      <c r="A5489" t="s">
        <v>4</v>
      </c>
      <c r="B5489" s="4" t="s">
        <v>5</v>
      </c>
      <c r="C5489" s="4" t="s">
        <v>10</v>
      </c>
      <c r="D5489" s="4" t="s">
        <v>14</v>
      </c>
      <c r="E5489" s="4" t="s">
        <v>6</v>
      </c>
      <c r="F5489" s="4" t="s">
        <v>20</v>
      </c>
      <c r="G5489" s="4" t="s">
        <v>20</v>
      </c>
      <c r="H5489" s="4" t="s">
        <v>20</v>
      </c>
    </row>
    <row r="5490" spans="1:10">
      <c r="A5490" t="n">
        <v>41855</v>
      </c>
      <c r="B5490" s="61" t="n">
        <v>48</v>
      </c>
      <c r="C5490" s="7" t="n">
        <v>31</v>
      </c>
      <c r="D5490" s="7" t="n">
        <v>0</v>
      </c>
      <c r="E5490" s="7" t="s">
        <v>278</v>
      </c>
      <c r="F5490" s="7" t="n">
        <v>-1</v>
      </c>
      <c r="G5490" s="7" t="n">
        <v>1</v>
      </c>
      <c r="H5490" s="7" t="n">
        <v>0</v>
      </c>
    </row>
    <row r="5491" spans="1:10">
      <c r="A5491" t="s">
        <v>4</v>
      </c>
      <c r="B5491" s="4" t="s">
        <v>5</v>
      </c>
      <c r="C5491" s="4" t="s">
        <v>14</v>
      </c>
      <c r="D5491" s="4" t="s">
        <v>10</v>
      </c>
      <c r="E5491" s="4" t="s">
        <v>20</v>
      </c>
      <c r="F5491" s="4" t="s">
        <v>10</v>
      </c>
      <c r="G5491" s="4" t="s">
        <v>9</v>
      </c>
      <c r="H5491" s="4" t="s">
        <v>9</v>
      </c>
      <c r="I5491" s="4" t="s">
        <v>10</v>
      </c>
      <c r="J5491" s="4" t="s">
        <v>10</v>
      </c>
      <c r="K5491" s="4" t="s">
        <v>9</v>
      </c>
      <c r="L5491" s="4" t="s">
        <v>9</v>
      </c>
      <c r="M5491" s="4" t="s">
        <v>9</v>
      </c>
      <c r="N5491" s="4" t="s">
        <v>9</v>
      </c>
      <c r="O5491" s="4" t="s">
        <v>6</v>
      </c>
    </row>
    <row r="5492" spans="1:10">
      <c r="A5492" t="n">
        <v>41881</v>
      </c>
      <c r="B5492" s="14" t="n">
        <v>50</v>
      </c>
      <c r="C5492" s="7" t="n">
        <v>0</v>
      </c>
      <c r="D5492" s="7" t="n">
        <v>4344</v>
      </c>
      <c r="E5492" s="7" t="n">
        <v>0.800000011920929</v>
      </c>
      <c r="F5492" s="7" t="n">
        <v>0</v>
      </c>
      <c r="G5492" s="7" t="n">
        <v>0</v>
      </c>
      <c r="H5492" s="7" t="n">
        <v>-1073741824</v>
      </c>
      <c r="I5492" s="7" t="n">
        <v>0</v>
      </c>
      <c r="J5492" s="7" t="n">
        <v>65533</v>
      </c>
      <c r="K5492" s="7" t="n">
        <v>0</v>
      </c>
      <c r="L5492" s="7" t="n">
        <v>0</v>
      </c>
      <c r="M5492" s="7" t="n">
        <v>0</v>
      </c>
      <c r="N5492" s="7" t="n">
        <v>0</v>
      </c>
      <c r="O5492" s="7" t="s">
        <v>13</v>
      </c>
    </row>
    <row r="5493" spans="1:10">
      <c r="A5493" t="s">
        <v>4</v>
      </c>
      <c r="B5493" s="4" t="s">
        <v>5</v>
      </c>
      <c r="C5493" s="4" t="s">
        <v>10</v>
      </c>
    </row>
    <row r="5494" spans="1:10">
      <c r="A5494" t="n">
        <v>41920</v>
      </c>
      <c r="B5494" s="26" t="n">
        <v>16</v>
      </c>
      <c r="C5494" s="7" t="n">
        <v>800</v>
      </c>
    </row>
    <row r="5495" spans="1:10">
      <c r="A5495" t="s">
        <v>4</v>
      </c>
      <c r="B5495" s="4" t="s">
        <v>5</v>
      </c>
      <c r="C5495" s="4" t="s">
        <v>10</v>
      </c>
      <c r="D5495" s="4" t="s">
        <v>14</v>
      </c>
      <c r="E5495" s="4" t="s">
        <v>14</v>
      </c>
      <c r="F5495" s="4" t="s">
        <v>6</v>
      </c>
    </row>
    <row r="5496" spans="1:10">
      <c r="A5496" t="n">
        <v>41923</v>
      </c>
      <c r="B5496" s="23" t="n">
        <v>20</v>
      </c>
      <c r="C5496" s="7" t="n">
        <v>7032</v>
      </c>
      <c r="D5496" s="7" t="n">
        <v>2</v>
      </c>
      <c r="E5496" s="7" t="n">
        <v>11</v>
      </c>
      <c r="F5496" s="7" t="s">
        <v>416</v>
      </c>
    </row>
    <row r="5497" spans="1:10">
      <c r="A5497" t="s">
        <v>4</v>
      </c>
      <c r="B5497" s="4" t="s">
        <v>5</v>
      </c>
      <c r="C5497" s="4" t="s">
        <v>14</v>
      </c>
      <c r="D5497" s="4" t="s">
        <v>10</v>
      </c>
      <c r="E5497" s="4" t="s">
        <v>20</v>
      </c>
    </row>
    <row r="5498" spans="1:10">
      <c r="A5498" t="n">
        <v>41934</v>
      </c>
      <c r="B5498" s="28" t="n">
        <v>58</v>
      </c>
      <c r="C5498" s="7" t="n">
        <v>101</v>
      </c>
      <c r="D5498" s="7" t="n">
        <v>300</v>
      </c>
      <c r="E5498" s="7" t="n">
        <v>1</v>
      </c>
    </row>
    <row r="5499" spans="1:10">
      <c r="A5499" t="s">
        <v>4</v>
      </c>
      <c r="B5499" s="4" t="s">
        <v>5</v>
      </c>
      <c r="C5499" s="4" t="s">
        <v>14</v>
      </c>
      <c r="D5499" s="4" t="s">
        <v>10</v>
      </c>
    </row>
    <row r="5500" spans="1:10">
      <c r="A5500" t="n">
        <v>41942</v>
      </c>
      <c r="B5500" s="28" t="n">
        <v>58</v>
      </c>
      <c r="C5500" s="7" t="n">
        <v>254</v>
      </c>
      <c r="D5500" s="7" t="n">
        <v>0</v>
      </c>
    </row>
    <row r="5501" spans="1:10">
      <c r="A5501" t="s">
        <v>4</v>
      </c>
      <c r="B5501" s="4" t="s">
        <v>5</v>
      </c>
      <c r="C5501" s="4" t="s">
        <v>14</v>
      </c>
    </row>
    <row r="5502" spans="1:10">
      <c r="A5502" t="n">
        <v>41946</v>
      </c>
      <c r="B5502" s="50" t="n">
        <v>116</v>
      </c>
      <c r="C5502" s="7" t="n">
        <v>0</v>
      </c>
    </row>
    <row r="5503" spans="1:10">
      <c r="A5503" t="s">
        <v>4</v>
      </c>
      <c r="B5503" s="4" t="s">
        <v>5</v>
      </c>
      <c r="C5503" s="4" t="s">
        <v>14</v>
      </c>
      <c r="D5503" s="4" t="s">
        <v>10</v>
      </c>
    </row>
    <row r="5504" spans="1:10">
      <c r="A5504" t="n">
        <v>41948</v>
      </c>
      <c r="B5504" s="50" t="n">
        <v>116</v>
      </c>
      <c r="C5504" s="7" t="n">
        <v>2</v>
      </c>
      <c r="D5504" s="7" t="n">
        <v>1</v>
      </c>
    </row>
    <row r="5505" spans="1:15">
      <c r="A5505" t="s">
        <v>4</v>
      </c>
      <c r="B5505" s="4" t="s">
        <v>5</v>
      </c>
      <c r="C5505" s="4" t="s">
        <v>14</v>
      </c>
      <c r="D5505" s="4" t="s">
        <v>9</v>
      </c>
    </row>
    <row r="5506" spans="1:15">
      <c r="A5506" t="n">
        <v>41952</v>
      </c>
      <c r="B5506" s="50" t="n">
        <v>116</v>
      </c>
      <c r="C5506" s="7" t="n">
        <v>5</v>
      </c>
      <c r="D5506" s="7" t="n">
        <v>1106247680</v>
      </c>
    </row>
    <row r="5507" spans="1:15">
      <c r="A5507" t="s">
        <v>4</v>
      </c>
      <c r="B5507" s="4" t="s">
        <v>5</v>
      </c>
      <c r="C5507" s="4" t="s">
        <v>14</v>
      </c>
      <c r="D5507" s="4" t="s">
        <v>10</v>
      </c>
    </row>
    <row r="5508" spans="1:15">
      <c r="A5508" t="n">
        <v>41958</v>
      </c>
      <c r="B5508" s="50" t="n">
        <v>116</v>
      </c>
      <c r="C5508" s="7" t="n">
        <v>6</v>
      </c>
      <c r="D5508" s="7" t="n">
        <v>1</v>
      </c>
    </row>
    <row r="5509" spans="1:15">
      <c r="A5509" t="s">
        <v>4</v>
      </c>
      <c r="B5509" s="4" t="s">
        <v>5</v>
      </c>
      <c r="C5509" s="4" t="s">
        <v>14</v>
      </c>
      <c r="D5509" s="4" t="s">
        <v>14</v>
      </c>
      <c r="E5509" s="4" t="s">
        <v>20</v>
      </c>
      <c r="F5509" s="4" t="s">
        <v>20</v>
      </c>
      <c r="G5509" s="4" t="s">
        <v>20</v>
      </c>
      <c r="H5509" s="4" t="s">
        <v>10</v>
      </c>
    </row>
    <row r="5510" spans="1:15">
      <c r="A5510" t="n">
        <v>41962</v>
      </c>
      <c r="B5510" s="32" t="n">
        <v>45</v>
      </c>
      <c r="C5510" s="7" t="n">
        <v>2</v>
      </c>
      <c r="D5510" s="7" t="n">
        <v>3</v>
      </c>
      <c r="E5510" s="7" t="n">
        <v>-11.4499998092651</v>
      </c>
      <c r="F5510" s="7" t="n">
        <v>-2.46000003814697</v>
      </c>
      <c r="G5510" s="7" t="n">
        <v>-190.690002441406</v>
      </c>
      <c r="H5510" s="7" t="n">
        <v>0</v>
      </c>
    </row>
    <row r="5511" spans="1:15">
      <c r="A5511" t="s">
        <v>4</v>
      </c>
      <c r="B5511" s="4" t="s">
        <v>5</v>
      </c>
      <c r="C5511" s="4" t="s">
        <v>14</v>
      </c>
      <c r="D5511" s="4" t="s">
        <v>14</v>
      </c>
      <c r="E5511" s="4" t="s">
        <v>20</v>
      </c>
      <c r="F5511" s="4" t="s">
        <v>20</v>
      </c>
      <c r="G5511" s="4" t="s">
        <v>20</v>
      </c>
      <c r="H5511" s="4" t="s">
        <v>10</v>
      </c>
      <c r="I5511" s="4" t="s">
        <v>14</v>
      </c>
    </row>
    <row r="5512" spans="1:15">
      <c r="A5512" t="n">
        <v>41979</v>
      </c>
      <c r="B5512" s="32" t="n">
        <v>45</v>
      </c>
      <c r="C5512" s="7" t="n">
        <v>4</v>
      </c>
      <c r="D5512" s="7" t="n">
        <v>3</v>
      </c>
      <c r="E5512" s="7" t="n">
        <v>7.32999992370605</v>
      </c>
      <c r="F5512" s="7" t="n">
        <v>209.860000610352</v>
      </c>
      <c r="G5512" s="7" t="n">
        <v>0</v>
      </c>
      <c r="H5512" s="7" t="n">
        <v>0</v>
      </c>
      <c r="I5512" s="7" t="n">
        <v>1</v>
      </c>
    </row>
    <row r="5513" spans="1:15">
      <c r="A5513" t="s">
        <v>4</v>
      </c>
      <c r="B5513" s="4" t="s">
        <v>5</v>
      </c>
      <c r="C5513" s="4" t="s">
        <v>14</v>
      </c>
      <c r="D5513" s="4" t="s">
        <v>14</v>
      </c>
      <c r="E5513" s="4" t="s">
        <v>20</v>
      </c>
      <c r="F5513" s="4" t="s">
        <v>10</v>
      </c>
    </row>
    <row r="5514" spans="1:15">
      <c r="A5514" t="n">
        <v>41997</v>
      </c>
      <c r="B5514" s="32" t="n">
        <v>45</v>
      </c>
      <c r="C5514" s="7" t="n">
        <v>5</v>
      </c>
      <c r="D5514" s="7" t="n">
        <v>3</v>
      </c>
      <c r="E5514" s="7" t="n">
        <v>5.09999990463257</v>
      </c>
      <c r="F5514" s="7" t="n">
        <v>0</v>
      </c>
    </row>
    <row r="5515" spans="1:15">
      <c r="A5515" t="s">
        <v>4</v>
      </c>
      <c r="B5515" s="4" t="s">
        <v>5</v>
      </c>
      <c r="C5515" s="4" t="s">
        <v>14</v>
      </c>
      <c r="D5515" s="4" t="s">
        <v>14</v>
      </c>
      <c r="E5515" s="4" t="s">
        <v>20</v>
      </c>
      <c r="F5515" s="4" t="s">
        <v>10</v>
      </c>
    </row>
    <row r="5516" spans="1:15">
      <c r="A5516" t="n">
        <v>42006</v>
      </c>
      <c r="B5516" s="32" t="n">
        <v>45</v>
      </c>
      <c r="C5516" s="7" t="n">
        <v>11</v>
      </c>
      <c r="D5516" s="7" t="n">
        <v>3</v>
      </c>
      <c r="E5516" s="7" t="n">
        <v>19.6000003814697</v>
      </c>
      <c r="F5516" s="7" t="n">
        <v>0</v>
      </c>
    </row>
    <row r="5517" spans="1:15">
      <c r="A5517" t="s">
        <v>4</v>
      </c>
      <c r="B5517" s="4" t="s">
        <v>5</v>
      </c>
      <c r="C5517" s="4" t="s">
        <v>14</v>
      </c>
      <c r="D5517" s="4" t="s">
        <v>14</v>
      </c>
      <c r="E5517" s="4" t="s">
        <v>20</v>
      </c>
      <c r="F5517" s="4" t="s">
        <v>20</v>
      </c>
      <c r="G5517" s="4" t="s">
        <v>20</v>
      </c>
      <c r="H5517" s="4" t="s">
        <v>10</v>
      </c>
    </row>
    <row r="5518" spans="1:15">
      <c r="A5518" t="n">
        <v>42015</v>
      </c>
      <c r="B5518" s="32" t="n">
        <v>45</v>
      </c>
      <c r="C5518" s="7" t="n">
        <v>2</v>
      </c>
      <c r="D5518" s="7" t="n">
        <v>3</v>
      </c>
      <c r="E5518" s="7" t="n">
        <v>-11.4499998092651</v>
      </c>
      <c r="F5518" s="7" t="n">
        <v>-2.46000003814697</v>
      </c>
      <c r="G5518" s="7" t="n">
        <v>-190.690002441406</v>
      </c>
      <c r="H5518" s="7" t="n">
        <v>15000</v>
      </c>
    </row>
    <row r="5519" spans="1:15">
      <c r="A5519" t="s">
        <v>4</v>
      </c>
      <c r="B5519" s="4" t="s">
        <v>5</v>
      </c>
      <c r="C5519" s="4" t="s">
        <v>14</v>
      </c>
      <c r="D5519" s="4" t="s">
        <v>14</v>
      </c>
      <c r="E5519" s="4" t="s">
        <v>20</v>
      </c>
      <c r="F5519" s="4" t="s">
        <v>20</v>
      </c>
      <c r="G5519" s="4" t="s">
        <v>20</v>
      </c>
      <c r="H5519" s="4" t="s">
        <v>10</v>
      </c>
      <c r="I5519" s="4" t="s">
        <v>14</v>
      </c>
    </row>
    <row r="5520" spans="1:15">
      <c r="A5520" t="n">
        <v>42032</v>
      </c>
      <c r="B5520" s="32" t="n">
        <v>45</v>
      </c>
      <c r="C5520" s="7" t="n">
        <v>4</v>
      </c>
      <c r="D5520" s="7" t="n">
        <v>3</v>
      </c>
      <c r="E5520" s="7" t="n">
        <v>7.32999992370605</v>
      </c>
      <c r="F5520" s="7" t="n">
        <v>214.929992675781</v>
      </c>
      <c r="G5520" s="7" t="n">
        <v>0</v>
      </c>
      <c r="H5520" s="7" t="n">
        <v>15000</v>
      </c>
      <c r="I5520" s="7" t="n">
        <v>1</v>
      </c>
    </row>
    <row r="5521" spans="1:9">
      <c r="A5521" t="s">
        <v>4</v>
      </c>
      <c r="B5521" s="4" t="s">
        <v>5</v>
      </c>
      <c r="C5521" s="4" t="s">
        <v>14</v>
      </c>
      <c r="D5521" s="4" t="s">
        <v>14</v>
      </c>
      <c r="E5521" s="4" t="s">
        <v>20</v>
      </c>
      <c r="F5521" s="4" t="s">
        <v>10</v>
      </c>
    </row>
    <row r="5522" spans="1:9">
      <c r="A5522" t="n">
        <v>42050</v>
      </c>
      <c r="B5522" s="32" t="n">
        <v>45</v>
      </c>
      <c r="C5522" s="7" t="n">
        <v>5</v>
      </c>
      <c r="D5522" s="7" t="n">
        <v>3</v>
      </c>
      <c r="E5522" s="7" t="n">
        <v>5.59999990463257</v>
      </c>
      <c r="F5522" s="7" t="n">
        <v>15000</v>
      </c>
    </row>
    <row r="5523" spans="1:9">
      <c r="A5523" t="s">
        <v>4</v>
      </c>
      <c r="B5523" s="4" t="s">
        <v>5</v>
      </c>
      <c r="C5523" s="4" t="s">
        <v>10</v>
      </c>
      <c r="D5523" s="4" t="s">
        <v>10</v>
      </c>
      <c r="E5523" s="4" t="s">
        <v>10</v>
      </c>
    </row>
    <row r="5524" spans="1:9">
      <c r="A5524" t="n">
        <v>42059</v>
      </c>
      <c r="B5524" s="66" t="n">
        <v>61</v>
      </c>
      <c r="C5524" s="7" t="n">
        <v>0</v>
      </c>
      <c r="D5524" s="7" t="n">
        <v>65533</v>
      </c>
      <c r="E5524" s="7" t="n">
        <v>0</v>
      </c>
    </row>
    <row r="5525" spans="1:9">
      <c r="A5525" t="s">
        <v>4</v>
      </c>
      <c r="B5525" s="4" t="s">
        <v>5</v>
      </c>
      <c r="C5525" s="4" t="s">
        <v>10</v>
      </c>
      <c r="D5525" s="4" t="s">
        <v>10</v>
      </c>
      <c r="E5525" s="4" t="s">
        <v>10</v>
      </c>
    </row>
    <row r="5526" spans="1:9">
      <c r="A5526" t="n">
        <v>42066</v>
      </c>
      <c r="B5526" s="66" t="n">
        <v>61</v>
      </c>
      <c r="C5526" s="7" t="n">
        <v>61491</v>
      </c>
      <c r="D5526" s="7" t="n">
        <v>65533</v>
      </c>
      <c r="E5526" s="7" t="n">
        <v>0</v>
      </c>
    </row>
    <row r="5527" spans="1:9">
      <c r="A5527" t="s">
        <v>4</v>
      </c>
      <c r="B5527" s="4" t="s">
        <v>5</v>
      </c>
      <c r="C5527" s="4" t="s">
        <v>10</v>
      </c>
      <c r="D5527" s="4" t="s">
        <v>10</v>
      </c>
      <c r="E5527" s="4" t="s">
        <v>10</v>
      </c>
    </row>
    <row r="5528" spans="1:9">
      <c r="A5528" t="n">
        <v>42073</v>
      </c>
      <c r="B5528" s="66" t="n">
        <v>61</v>
      </c>
      <c r="C5528" s="7" t="n">
        <v>61492</v>
      </c>
      <c r="D5528" s="7" t="n">
        <v>65533</v>
      </c>
      <c r="E5528" s="7" t="n">
        <v>0</v>
      </c>
    </row>
    <row r="5529" spans="1:9">
      <c r="A5529" t="s">
        <v>4</v>
      </c>
      <c r="B5529" s="4" t="s">
        <v>5</v>
      </c>
      <c r="C5529" s="4" t="s">
        <v>10</v>
      </c>
      <c r="D5529" s="4" t="s">
        <v>10</v>
      </c>
      <c r="E5529" s="4" t="s">
        <v>10</v>
      </c>
    </row>
    <row r="5530" spans="1:9">
      <c r="A5530" t="n">
        <v>42080</v>
      </c>
      <c r="B5530" s="66" t="n">
        <v>61</v>
      </c>
      <c r="C5530" s="7" t="n">
        <v>61493</v>
      </c>
      <c r="D5530" s="7" t="n">
        <v>65533</v>
      </c>
      <c r="E5530" s="7" t="n">
        <v>0</v>
      </c>
    </row>
    <row r="5531" spans="1:9">
      <c r="A5531" t="s">
        <v>4</v>
      </c>
      <c r="B5531" s="4" t="s">
        <v>5</v>
      </c>
      <c r="C5531" s="4" t="s">
        <v>10</v>
      </c>
      <c r="D5531" s="4" t="s">
        <v>10</v>
      </c>
      <c r="E5531" s="4" t="s">
        <v>10</v>
      </c>
    </row>
    <row r="5532" spans="1:9">
      <c r="A5532" t="n">
        <v>42087</v>
      </c>
      <c r="B5532" s="66" t="n">
        <v>61</v>
      </c>
      <c r="C5532" s="7" t="n">
        <v>61494</v>
      </c>
      <c r="D5532" s="7" t="n">
        <v>65533</v>
      </c>
      <c r="E5532" s="7" t="n">
        <v>0</v>
      </c>
    </row>
    <row r="5533" spans="1:9">
      <c r="A5533" t="s">
        <v>4</v>
      </c>
      <c r="B5533" s="4" t="s">
        <v>5</v>
      </c>
      <c r="C5533" s="4" t="s">
        <v>10</v>
      </c>
      <c r="D5533" s="4" t="s">
        <v>10</v>
      </c>
      <c r="E5533" s="4" t="s">
        <v>10</v>
      </c>
    </row>
    <row r="5534" spans="1:9">
      <c r="A5534" t="n">
        <v>42094</v>
      </c>
      <c r="B5534" s="66" t="n">
        <v>61</v>
      </c>
      <c r="C5534" s="7" t="n">
        <v>61495</v>
      </c>
      <c r="D5534" s="7" t="n">
        <v>65533</v>
      </c>
      <c r="E5534" s="7" t="n">
        <v>0</v>
      </c>
    </row>
    <row r="5535" spans="1:9">
      <c r="A5535" t="s">
        <v>4</v>
      </c>
      <c r="B5535" s="4" t="s">
        <v>5</v>
      </c>
      <c r="C5535" s="4" t="s">
        <v>10</v>
      </c>
      <c r="D5535" s="4" t="s">
        <v>10</v>
      </c>
      <c r="E5535" s="4" t="s">
        <v>10</v>
      </c>
    </row>
    <row r="5536" spans="1:9">
      <c r="A5536" t="n">
        <v>42101</v>
      </c>
      <c r="B5536" s="66" t="n">
        <v>61</v>
      </c>
      <c r="C5536" s="7" t="n">
        <v>61496</v>
      </c>
      <c r="D5536" s="7" t="n">
        <v>65533</v>
      </c>
      <c r="E5536" s="7" t="n">
        <v>0</v>
      </c>
    </row>
    <row r="5537" spans="1:6">
      <c r="A5537" t="s">
        <v>4</v>
      </c>
      <c r="B5537" s="4" t="s">
        <v>5</v>
      </c>
      <c r="C5537" s="4" t="s">
        <v>14</v>
      </c>
      <c r="D5537" s="4" t="s">
        <v>10</v>
      </c>
    </row>
    <row r="5538" spans="1:6">
      <c r="A5538" t="n">
        <v>42108</v>
      </c>
      <c r="B5538" s="28" t="n">
        <v>58</v>
      </c>
      <c r="C5538" s="7" t="n">
        <v>255</v>
      </c>
      <c r="D5538" s="7" t="n">
        <v>0</v>
      </c>
    </row>
    <row r="5539" spans="1:6">
      <c r="A5539" t="s">
        <v>4</v>
      </c>
      <c r="B5539" s="4" t="s">
        <v>5</v>
      </c>
      <c r="C5539" s="4" t="s">
        <v>14</v>
      </c>
      <c r="D5539" s="41" t="s">
        <v>92</v>
      </c>
      <c r="E5539" s="4" t="s">
        <v>5</v>
      </c>
      <c r="F5539" s="4" t="s">
        <v>14</v>
      </c>
      <c r="G5539" s="4" t="s">
        <v>10</v>
      </c>
      <c r="H5539" s="41" t="s">
        <v>93</v>
      </c>
      <c r="I5539" s="4" t="s">
        <v>14</v>
      </c>
      <c r="J5539" s="4" t="s">
        <v>21</v>
      </c>
    </row>
    <row r="5540" spans="1:6">
      <c r="A5540" t="n">
        <v>42112</v>
      </c>
      <c r="B5540" s="11" t="n">
        <v>5</v>
      </c>
      <c r="C5540" s="7" t="n">
        <v>28</v>
      </c>
      <c r="D5540" s="41" t="s">
        <v>3</v>
      </c>
      <c r="E5540" s="31" t="n">
        <v>64</v>
      </c>
      <c r="F5540" s="7" t="n">
        <v>5</v>
      </c>
      <c r="G5540" s="7" t="n">
        <v>11</v>
      </c>
      <c r="H5540" s="41" t="s">
        <v>3</v>
      </c>
      <c r="I5540" s="7" t="n">
        <v>1</v>
      </c>
      <c r="J5540" s="12" t="n">
        <f t="normal" ca="1">A5616</f>
        <v>0</v>
      </c>
    </row>
    <row r="5541" spans="1:6">
      <c r="A5541" t="s">
        <v>4</v>
      </c>
      <c r="B5541" s="4" t="s">
        <v>5</v>
      </c>
      <c r="C5541" s="4" t="s">
        <v>14</v>
      </c>
      <c r="D5541" s="4" t="s">
        <v>10</v>
      </c>
      <c r="E5541" s="4" t="s">
        <v>6</v>
      </c>
    </row>
    <row r="5542" spans="1:6">
      <c r="A5542" t="n">
        <v>42123</v>
      </c>
      <c r="B5542" s="47" t="n">
        <v>51</v>
      </c>
      <c r="C5542" s="7" t="n">
        <v>4</v>
      </c>
      <c r="D5542" s="7" t="n">
        <v>11</v>
      </c>
      <c r="E5542" s="7" t="s">
        <v>327</v>
      </c>
    </row>
    <row r="5543" spans="1:6">
      <c r="A5543" t="s">
        <v>4</v>
      </c>
      <c r="B5543" s="4" t="s">
        <v>5</v>
      </c>
      <c r="C5543" s="4" t="s">
        <v>10</v>
      </c>
    </row>
    <row r="5544" spans="1:6">
      <c r="A5544" t="n">
        <v>42137</v>
      </c>
      <c r="B5544" s="26" t="n">
        <v>16</v>
      </c>
      <c r="C5544" s="7" t="n">
        <v>0</v>
      </c>
    </row>
    <row r="5545" spans="1:6">
      <c r="A5545" t="s">
        <v>4</v>
      </c>
      <c r="B5545" s="4" t="s">
        <v>5</v>
      </c>
      <c r="C5545" s="4" t="s">
        <v>10</v>
      </c>
      <c r="D5545" s="4" t="s">
        <v>14</v>
      </c>
      <c r="E5545" s="4" t="s">
        <v>9</v>
      </c>
      <c r="F5545" s="4" t="s">
        <v>117</v>
      </c>
      <c r="G5545" s="4" t="s">
        <v>14</v>
      </c>
      <c r="H5545" s="4" t="s">
        <v>14</v>
      </c>
    </row>
    <row r="5546" spans="1:6">
      <c r="A5546" t="n">
        <v>42140</v>
      </c>
      <c r="B5546" s="51" t="n">
        <v>26</v>
      </c>
      <c r="C5546" s="7" t="n">
        <v>11</v>
      </c>
      <c r="D5546" s="7" t="n">
        <v>17</v>
      </c>
      <c r="E5546" s="7" t="n">
        <v>10436</v>
      </c>
      <c r="F5546" s="7" t="s">
        <v>426</v>
      </c>
      <c r="G5546" s="7" t="n">
        <v>2</v>
      </c>
      <c r="H5546" s="7" t="n">
        <v>0</v>
      </c>
    </row>
    <row r="5547" spans="1:6">
      <c r="A5547" t="s">
        <v>4</v>
      </c>
      <c r="B5547" s="4" t="s">
        <v>5</v>
      </c>
    </row>
    <row r="5548" spans="1:6">
      <c r="A5548" t="n">
        <v>42197</v>
      </c>
      <c r="B5548" s="52" t="n">
        <v>28</v>
      </c>
    </row>
    <row r="5549" spans="1:6">
      <c r="A5549" t="s">
        <v>4</v>
      </c>
      <c r="B5549" s="4" t="s">
        <v>5</v>
      </c>
      <c r="C5549" s="4" t="s">
        <v>10</v>
      </c>
    </row>
    <row r="5550" spans="1:6">
      <c r="A5550" t="n">
        <v>42198</v>
      </c>
      <c r="B5550" s="26" t="n">
        <v>16</v>
      </c>
      <c r="C5550" s="7" t="n">
        <v>500</v>
      </c>
    </row>
    <row r="5551" spans="1:6">
      <c r="A5551" t="s">
        <v>4</v>
      </c>
      <c r="B5551" s="4" t="s">
        <v>5</v>
      </c>
      <c r="C5551" s="4" t="s">
        <v>14</v>
      </c>
      <c r="D5551" s="41" t="s">
        <v>92</v>
      </c>
      <c r="E5551" s="4" t="s">
        <v>5</v>
      </c>
      <c r="F5551" s="4" t="s">
        <v>14</v>
      </c>
      <c r="G5551" s="4" t="s">
        <v>10</v>
      </c>
      <c r="H5551" s="41" t="s">
        <v>93</v>
      </c>
      <c r="I5551" s="4" t="s">
        <v>14</v>
      </c>
      <c r="J5551" s="4" t="s">
        <v>21</v>
      </c>
    </row>
    <row r="5552" spans="1:6">
      <c r="A5552" t="n">
        <v>42201</v>
      </c>
      <c r="B5552" s="11" t="n">
        <v>5</v>
      </c>
      <c r="C5552" s="7" t="n">
        <v>28</v>
      </c>
      <c r="D5552" s="41" t="s">
        <v>3</v>
      </c>
      <c r="E5552" s="31" t="n">
        <v>64</v>
      </c>
      <c r="F5552" s="7" t="n">
        <v>5</v>
      </c>
      <c r="G5552" s="7" t="n">
        <v>1</v>
      </c>
      <c r="H5552" s="41" t="s">
        <v>3</v>
      </c>
      <c r="I5552" s="7" t="n">
        <v>1</v>
      </c>
      <c r="J5552" s="12" t="n">
        <f t="normal" ca="1">A5556</f>
        <v>0</v>
      </c>
    </row>
    <row r="5553" spans="1:10">
      <c r="A5553" t="s">
        <v>4</v>
      </c>
      <c r="B5553" s="4" t="s">
        <v>5</v>
      </c>
      <c r="C5553" s="4" t="s">
        <v>14</v>
      </c>
      <c r="D5553" s="4" t="s">
        <v>10</v>
      </c>
      <c r="E5553" s="4" t="s">
        <v>20</v>
      </c>
      <c r="F5553" s="4" t="s">
        <v>10</v>
      </c>
      <c r="G5553" s="4" t="s">
        <v>9</v>
      </c>
      <c r="H5553" s="4" t="s">
        <v>9</v>
      </c>
      <c r="I5553" s="4" t="s">
        <v>10</v>
      </c>
      <c r="J5553" s="4" t="s">
        <v>10</v>
      </c>
      <c r="K5553" s="4" t="s">
        <v>9</v>
      </c>
      <c r="L5553" s="4" t="s">
        <v>9</v>
      </c>
      <c r="M5553" s="4" t="s">
        <v>9</v>
      </c>
      <c r="N5553" s="4" t="s">
        <v>9</v>
      </c>
      <c r="O5553" s="4" t="s">
        <v>6</v>
      </c>
    </row>
    <row r="5554" spans="1:10">
      <c r="A5554" t="n">
        <v>42212</v>
      </c>
      <c r="B5554" s="14" t="n">
        <v>50</v>
      </c>
      <c r="C5554" s="7" t="n">
        <v>50</v>
      </c>
      <c r="D5554" s="7" t="n">
        <v>1952</v>
      </c>
      <c r="E5554" s="7" t="n">
        <v>0.899999976158142</v>
      </c>
      <c r="F5554" s="7" t="n">
        <v>0</v>
      </c>
      <c r="G5554" s="7" t="n">
        <v>0</v>
      </c>
      <c r="H5554" s="7" t="n">
        <v>0</v>
      </c>
      <c r="I5554" s="7" t="n">
        <v>0</v>
      </c>
      <c r="J5554" s="7" t="n">
        <v>1</v>
      </c>
      <c r="K5554" s="7" t="n">
        <v>0</v>
      </c>
      <c r="L5554" s="7" t="n">
        <v>0</v>
      </c>
      <c r="M5554" s="7" t="n">
        <v>0</v>
      </c>
      <c r="N5554" s="7" t="n">
        <v>0</v>
      </c>
      <c r="O5554" s="7" t="s">
        <v>13</v>
      </c>
    </row>
    <row r="5555" spans="1:10">
      <c r="A5555" t="s">
        <v>4</v>
      </c>
      <c r="B5555" s="4" t="s">
        <v>5</v>
      </c>
      <c r="C5555" s="4" t="s">
        <v>14</v>
      </c>
      <c r="D5555" s="41" t="s">
        <v>92</v>
      </c>
      <c r="E5555" s="4" t="s">
        <v>5</v>
      </c>
      <c r="F5555" s="4" t="s">
        <v>14</v>
      </c>
      <c r="G5555" s="4" t="s">
        <v>10</v>
      </c>
      <c r="H5555" s="41" t="s">
        <v>93</v>
      </c>
      <c r="I5555" s="4" t="s">
        <v>14</v>
      </c>
      <c r="J5555" s="4" t="s">
        <v>21</v>
      </c>
    </row>
    <row r="5556" spans="1:10">
      <c r="A5556" t="n">
        <v>42251</v>
      </c>
      <c r="B5556" s="11" t="n">
        <v>5</v>
      </c>
      <c r="C5556" s="7" t="n">
        <v>28</v>
      </c>
      <c r="D5556" s="41" t="s">
        <v>3</v>
      </c>
      <c r="E5556" s="31" t="n">
        <v>64</v>
      </c>
      <c r="F5556" s="7" t="n">
        <v>5</v>
      </c>
      <c r="G5556" s="7" t="n">
        <v>3</v>
      </c>
      <c r="H5556" s="41" t="s">
        <v>3</v>
      </c>
      <c r="I5556" s="7" t="n">
        <v>1</v>
      </c>
      <c r="J5556" s="12" t="n">
        <f t="normal" ca="1">A5560</f>
        <v>0</v>
      </c>
    </row>
    <row r="5557" spans="1:10">
      <c r="A5557" t="s">
        <v>4</v>
      </c>
      <c r="B5557" s="4" t="s">
        <v>5</v>
      </c>
      <c r="C5557" s="4" t="s">
        <v>14</v>
      </c>
      <c r="D5557" s="4" t="s">
        <v>10</v>
      </c>
      <c r="E5557" s="4" t="s">
        <v>20</v>
      </c>
      <c r="F5557" s="4" t="s">
        <v>10</v>
      </c>
      <c r="G5557" s="4" t="s">
        <v>9</v>
      </c>
      <c r="H5557" s="4" t="s">
        <v>9</v>
      </c>
      <c r="I5557" s="4" t="s">
        <v>10</v>
      </c>
      <c r="J5557" s="4" t="s">
        <v>10</v>
      </c>
      <c r="K5557" s="4" t="s">
        <v>9</v>
      </c>
      <c r="L5557" s="4" t="s">
        <v>9</v>
      </c>
      <c r="M5557" s="4" t="s">
        <v>9</v>
      </c>
      <c r="N5557" s="4" t="s">
        <v>9</v>
      </c>
      <c r="O5557" s="4" t="s">
        <v>6</v>
      </c>
    </row>
    <row r="5558" spans="1:10">
      <c r="A5558" t="n">
        <v>42262</v>
      </c>
      <c r="B5558" s="14" t="n">
        <v>50</v>
      </c>
      <c r="C5558" s="7" t="n">
        <v>50</v>
      </c>
      <c r="D5558" s="7" t="n">
        <v>2953</v>
      </c>
      <c r="E5558" s="7" t="n">
        <v>0.899999976158142</v>
      </c>
      <c r="F5558" s="7" t="n">
        <v>0</v>
      </c>
      <c r="G5558" s="7" t="n">
        <v>0</v>
      </c>
      <c r="H5558" s="7" t="n">
        <v>0</v>
      </c>
      <c r="I5558" s="7" t="n">
        <v>0</v>
      </c>
      <c r="J5558" s="7" t="n">
        <v>3</v>
      </c>
      <c r="K5558" s="7" t="n">
        <v>0</v>
      </c>
      <c r="L5558" s="7" t="n">
        <v>0</v>
      </c>
      <c r="M5558" s="7" t="n">
        <v>0</v>
      </c>
      <c r="N5558" s="7" t="n">
        <v>0</v>
      </c>
      <c r="O5558" s="7" t="s">
        <v>13</v>
      </c>
    </row>
    <row r="5559" spans="1:10">
      <c r="A5559" t="s">
        <v>4</v>
      </c>
      <c r="B5559" s="4" t="s">
        <v>5</v>
      </c>
      <c r="C5559" s="4" t="s">
        <v>14</v>
      </c>
      <c r="D5559" s="41" t="s">
        <v>92</v>
      </c>
      <c r="E5559" s="4" t="s">
        <v>5</v>
      </c>
      <c r="F5559" s="4" t="s">
        <v>14</v>
      </c>
      <c r="G5559" s="4" t="s">
        <v>10</v>
      </c>
      <c r="H5559" s="41" t="s">
        <v>93</v>
      </c>
      <c r="I5559" s="4" t="s">
        <v>14</v>
      </c>
      <c r="J5559" s="4" t="s">
        <v>21</v>
      </c>
    </row>
    <row r="5560" spans="1:10">
      <c r="A5560" t="n">
        <v>42301</v>
      </c>
      <c r="B5560" s="11" t="n">
        <v>5</v>
      </c>
      <c r="C5560" s="7" t="n">
        <v>28</v>
      </c>
      <c r="D5560" s="41" t="s">
        <v>3</v>
      </c>
      <c r="E5560" s="31" t="n">
        <v>64</v>
      </c>
      <c r="F5560" s="7" t="n">
        <v>5</v>
      </c>
      <c r="G5560" s="7" t="n">
        <v>5</v>
      </c>
      <c r="H5560" s="41" t="s">
        <v>3</v>
      </c>
      <c r="I5560" s="7" t="n">
        <v>1</v>
      </c>
      <c r="J5560" s="12" t="n">
        <f t="normal" ca="1">A5564</f>
        <v>0</v>
      </c>
    </row>
    <row r="5561" spans="1:10">
      <c r="A5561" t="s">
        <v>4</v>
      </c>
      <c r="B5561" s="4" t="s">
        <v>5</v>
      </c>
      <c r="C5561" s="4" t="s">
        <v>14</v>
      </c>
      <c r="D5561" s="4" t="s">
        <v>10</v>
      </c>
      <c r="E5561" s="4" t="s">
        <v>20</v>
      </c>
      <c r="F5561" s="4" t="s">
        <v>10</v>
      </c>
      <c r="G5561" s="4" t="s">
        <v>9</v>
      </c>
      <c r="H5561" s="4" t="s">
        <v>9</v>
      </c>
      <c r="I5561" s="4" t="s">
        <v>10</v>
      </c>
      <c r="J5561" s="4" t="s">
        <v>10</v>
      </c>
      <c r="K5561" s="4" t="s">
        <v>9</v>
      </c>
      <c r="L5561" s="4" t="s">
        <v>9</v>
      </c>
      <c r="M5561" s="4" t="s">
        <v>9</v>
      </c>
      <c r="N5561" s="4" t="s">
        <v>9</v>
      </c>
      <c r="O5561" s="4" t="s">
        <v>6</v>
      </c>
    </row>
    <row r="5562" spans="1:10">
      <c r="A5562" t="n">
        <v>42312</v>
      </c>
      <c r="B5562" s="14" t="n">
        <v>50</v>
      </c>
      <c r="C5562" s="7" t="n">
        <v>50</v>
      </c>
      <c r="D5562" s="7" t="n">
        <v>3951</v>
      </c>
      <c r="E5562" s="7" t="n">
        <v>0.899999976158142</v>
      </c>
      <c r="F5562" s="7" t="n">
        <v>0</v>
      </c>
      <c r="G5562" s="7" t="n">
        <v>0</v>
      </c>
      <c r="H5562" s="7" t="n">
        <v>0</v>
      </c>
      <c r="I5562" s="7" t="n">
        <v>0</v>
      </c>
      <c r="J5562" s="7" t="n">
        <v>5</v>
      </c>
      <c r="K5562" s="7" t="n">
        <v>0</v>
      </c>
      <c r="L5562" s="7" t="n">
        <v>0</v>
      </c>
      <c r="M5562" s="7" t="n">
        <v>0</v>
      </c>
      <c r="N5562" s="7" t="n">
        <v>0</v>
      </c>
      <c r="O5562" s="7" t="s">
        <v>13</v>
      </c>
    </row>
    <row r="5563" spans="1:10">
      <c r="A5563" t="s">
        <v>4</v>
      </c>
      <c r="B5563" s="4" t="s">
        <v>5</v>
      </c>
      <c r="C5563" s="4" t="s">
        <v>10</v>
      </c>
    </row>
    <row r="5564" spans="1:10">
      <c r="A5564" t="n">
        <v>42351</v>
      </c>
      <c r="B5564" s="26" t="n">
        <v>16</v>
      </c>
      <c r="C5564" s="7" t="n">
        <v>20</v>
      </c>
    </row>
    <row r="5565" spans="1:10">
      <c r="A5565" t="s">
        <v>4</v>
      </c>
      <c r="B5565" s="4" t="s">
        <v>5</v>
      </c>
      <c r="C5565" s="4" t="s">
        <v>14</v>
      </c>
      <c r="D5565" s="41" t="s">
        <v>92</v>
      </c>
      <c r="E5565" s="4" t="s">
        <v>5</v>
      </c>
      <c r="F5565" s="4" t="s">
        <v>14</v>
      </c>
      <c r="G5565" s="4" t="s">
        <v>10</v>
      </c>
      <c r="H5565" s="41" t="s">
        <v>93</v>
      </c>
      <c r="I5565" s="4" t="s">
        <v>14</v>
      </c>
      <c r="J5565" s="4" t="s">
        <v>21</v>
      </c>
    </row>
    <row r="5566" spans="1:10">
      <c r="A5566" t="n">
        <v>42354</v>
      </c>
      <c r="B5566" s="11" t="n">
        <v>5</v>
      </c>
      <c r="C5566" s="7" t="n">
        <v>28</v>
      </c>
      <c r="D5566" s="41" t="s">
        <v>3</v>
      </c>
      <c r="E5566" s="31" t="n">
        <v>64</v>
      </c>
      <c r="F5566" s="7" t="n">
        <v>5</v>
      </c>
      <c r="G5566" s="7" t="n">
        <v>7</v>
      </c>
      <c r="H5566" s="41" t="s">
        <v>3</v>
      </c>
      <c r="I5566" s="7" t="n">
        <v>1</v>
      </c>
      <c r="J5566" s="12" t="n">
        <f t="normal" ca="1">A5570</f>
        <v>0</v>
      </c>
    </row>
    <row r="5567" spans="1:10">
      <c r="A5567" t="s">
        <v>4</v>
      </c>
      <c r="B5567" s="4" t="s">
        <v>5</v>
      </c>
      <c r="C5567" s="4" t="s">
        <v>14</v>
      </c>
      <c r="D5567" s="4" t="s">
        <v>10</v>
      </c>
      <c r="E5567" s="4" t="s">
        <v>20</v>
      </c>
      <c r="F5567" s="4" t="s">
        <v>10</v>
      </c>
      <c r="G5567" s="4" t="s">
        <v>9</v>
      </c>
      <c r="H5567" s="4" t="s">
        <v>9</v>
      </c>
      <c r="I5567" s="4" t="s">
        <v>10</v>
      </c>
      <c r="J5567" s="4" t="s">
        <v>10</v>
      </c>
      <c r="K5567" s="4" t="s">
        <v>9</v>
      </c>
      <c r="L5567" s="4" t="s">
        <v>9</v>
      </c>
      <c r="M5567" s="4" t="s">
        <v>9</v>
      </c>
      <c r="N5567" s="4" t="s">
        <v>9</v>
      </c>
      <c r="O5567" s="4" t="s">
        <v>6</v>
      </c>
    </row>
    <row r="5568" spans="1:10">
      <c r="A5568" t="n">
        <v>42365</v>
      </c>
      <c r="B5568" s="14" t="n">
        <v>50</v>
      </c>
      <c r="C5568" s="7" t="n">
        <v>50</v>
      </c>
      <c r="D5568" s="7" t="n">
        <v>4952</v>
      </c>
      <c r="E5568" s="7" t="n">
        <v>0.899999976158142</v>
      </c>
      <c r="F5568" s="7" t="n">
        <v>0</v>
      </c>
      <c r="G5568" s="7" t="n">
        <v>0</v>
      </c>
      <c r="H5568" s="7" t="n">
        <v>0</v>
      </c>
      <c r="I5568" s="7" t="n">
        <v>0</v>
      </c>
      <c r="J5568" s="7" t="n">
        <v>7</v>
      </c>
      <c r="K5568" s="7" t="n">
        <v>0</v>
      </c>
      <c r="L5568" s="7" t="n">
        <v>0</v>
      </c>
      <c r="M5568" s="7" t="n">
        <v>0</v>
      </c>
      <c r="N5568" s="7" t="n">
        <v>0</v>
      </c>
      <c r="O5568" s="7" t="s">
        <v>13</v>
      </c>
    </row>
    <row r="5569" spans="1:15">
      <c r="A5569" t="s">
        <v>4</v>
      </c>
      <c r="B5569" s="4" t="s">
        <v>5</v>
      </c>
      <c r="C5569" s="4" t="s">
        <v>14</v>
      </c>
      <c r="D5569" s="41" t="s">
        <v>92</v>
      </c>
      <c r="E5569" s="4" t="s">
        <v>5</v>
      </c>
      <c r="F5569" s="4" t="s">
        <v>14</v>
      </c>
      <c r="G5569" s="4" t="s">
        <v>10</v>
      </c>
      <c r="H5569" s="41" t="s">
        <v>93</v>
      </c>
      <c r="I5569" s="4" t="s">
        <v>14</v>
      </c>
      <c r="J5569" s="4" t="s">
        <v>21</v>
      </c>
    </row>
    <row r="5570" spans="1:15">
      <c r="A5570" t="n">
        <v>42404</v>
      </c>
      <c r="B5570" s="11" t="n">
        <v>5</v>
      </c>
      <c r="C5570" s="7" t="n">
        <v>28</v>
      </c>
      <c r="D5570" s="41" t="s">
        <v>3</v>
      </c>
      <c r="E5570" s="31" t="n">
        <v>64</v>
      </c>
      <c r="F5570" s="7" t="n">
        <v>5</v>
      </c>
      <c r="G5570" s="7" t="n">
        <v>9</v>
      </c>
      <c r="H5570" s="41" t="s">
        <v>3</v>
      </c>
      <c r="I5570" s="7" t="n">
        <v>1</v>
      </c>
      <c r="J5570" s="12" t="n">
        <f t="normal" ca="1">A5574</f>
        <v>0</v>
      </c>
    </row>
    <row r="5571" spans="1:15">
      <c r="A5571" t="s">
        <v>4</v>
      </c>
      <c r="B5571" s="4" t="s">
        <v>5</v>
      </c>
      <c r="C5571" s="4" t="s">
        <v>14</v>
      </c>
      <c r="D5571" s="4" t="s">
        <v>10</v>
      </c>
      <c r="E5571" s="4" t="s">
        <v>20</v>
      </c>
      <c r="F5571" s="4" t="s">
        <v>10</v>
      </c>
      <c r="G5571" s="4" t="s">
        <v>9</v>
      </c>
      <c r="H5571" s="4" t="s">
        <v>9</v>
      </c>
      <c r="I5571" s="4" t="s">
        <v>10</v>
      </c>
      <c r="J5571" s="4" t="s">
        <v>10</v>
      </c>
      <c r="K5571" s="4" t="s">
        <v>9</v>
      </c>
      <c r="L5571" s="4" t="s">
        <v>9</v>
      </c>
      <c r="M5571" s="4" t="s">
        <v>9</v>
      </c>
      <c r="N5571" s="4" t="s">
        <v>9</v>
      </c>
      <c r="O5571" s="4" t="s">
        <v>6</v>
      </c>
    </row>
    <row r="5572" spans="1:15">
      <c r="A5572" t="n">
        <v>42415</v>
      </c>
      <c r="B5572" s="14" t="n">
        <v>50</v>
      </c>
      <c r="C5572" s="7" t="n">
        <v>50</v>
      </c>
      <c r="D5572" s="7" t="n">
        <v>5951</v>
      </c>
      <c r="E5572" s="7" t="n">
        <v>0.800000011920929</v>
      </c>
      <c r="F5572" s="7" t="n">
        <v>0</v>
      </c>
      <c r="G5572" s="7" t="n">
        <v>0</v>
      </c>
      <c r="H5572" s="7" t="n">
        <v>0</v>
      </c>
      <c r="I5572" s="7" t="n">
        <v>0</v>
      </c>
      <c r="J5572" s="7" t="n">
        <v>9</v>
      </c>
      <c r="K5572" s="7" t="n">
        <v>0</v>
      </c>
      <c r="L5572" s="7" t="n">
        <v>0</v>
      </c>
      <c r="M5572" s="7" t="n">
        <v>0</v>
      </c>
      <c r="N5572" s="7" t="n">
        <v>0</v>
      </c>
      <c r="O5572" s="7" t="s">
        <v>13</v>
      </c>
    </row>
    <row r="5573" spans="1:15">
      <c r="A5573" t="s">
        <v>4</v>
      </c>
      <c r="B5573" s="4" t="s">
        <v>5</v>
      </c>
      <c r="C5573" s="4" t="s">
        <v>14</v>
      </c>
      <c r="D5573" s="41" t="s">
        <v>92</v>
      </c>
      <c r="E5573" s="4" t="s">
        <v>5</v>
      </c>
      <c r="F5573" s="4" t="s">
        <v>14</v>
      </c>
      <c r="G5573" s="4" t="s">
        <v>10</v>
      </c>
      <c r="H5573" s="41" t="s">
        <v>93</v>
      </c>
      <c r="I5573" s="4" t="s">
        <v>14</v>
      </c>
      <c r="J5573" s="4" t="s">
        <v>21</v>
      </c>
    </row>
    <row r="5574" spans="1:15">
      <c r="A5574" t="n">
        <v>42454</v>
      </c>
      <c r="B5574" s="11" t="n">
        <v>5</v>
      </c>
      <c r="C5574" s="7" t="n">
        <v>28</v>
      </c>
      <c r="D5574" s="41" t="s">
        <v>3</v>
      </c>
      <c r="E5574" s="31" t="n">
        <v>64</v>
      </c>
      <c r="F5574" s="7" t="n">
        <v>5</v>
      </c>
      <c r="G5574" s="7" t="n">
        <v>2</v>
      </c>
      <c r="H5574" s="41" t="s">
        <v>3</v>
      </c>
      <c r="I5574" s="7" t="n">
        <v>1</v>
      </c>
      <c r="J5574" s="12" t="n">
        <f t="normal" ca="1">A5578</f>
        <v>0</v>
      </c>
    </row>
    <row r="5575" spans="1:15">
      <c r="A5575" t="s">
        <v>4</v>
      </c>
      <c r="B5575" s="4" t="s">
        <v>5</v>
      </c>
      <c r="C5575" s="4" t="s">
        <v>14</v>
      </c>
      <c r="D5575" s="4" t="s">
        <v>10</v>
      </c>
      <c r="E5575" s="4" t="s">
        <v>20</v>
      </c>
      <c r="F5575" s="4" t="s">
        <v>10</v>
      </c>
      <c r="G5575" s="4" t="s">
        <v>9</v>
      </c>
      <c r="H5575" s="4" t="s">
        <v>9</v>
      </c>
      <c r="I5575" s="4" t="s">
        <v>10</v>
      </c>
      <c r="J5575" s="4" t="s">
        <v>10</v>
      </c>
      <c r="K5575" s="4" t="s">
        <v>9</v>
      </c>
      <c r="L5575" s="4" t="s">
        <v>9</v>
      </c>
      <c r="M5575" s="4" t="s">
        <v>9</v>
      </c>
      <c r="N5575" s="4" t="s">
        <v>9</v>
      </c>
      <c r="O5575" s="4" t="s">
        <v>6</v>
      </c>
    </row>
    <row r="5576" spans="1:15">
      <c r="A5576" t="n">
        <v>42465</v>
      </c>
      <c r="B5576" s="14" t="n">
        <v>50</v>
      </c>
      <c r="C5576" s="7" t="n">
        <v>50</v>
      </c>
      <c r="D5576" s="7" t="n">
        <v>6953</v>
      </c>
      <c r="E5576" s="7" t="n">
        <v>0.899999976158142</v>
      </c>
      <c r="F5576" s="7" t="n">
        <v>0</v>
      </c>
      <c r="G5576" s="7" t="n">
        <v>0</v>
      </c>
      <c r="H5576" s="7" t="n">
        <v>0</v>
      </c>
      <c r="I5576" s="7" t="n">
        <v>0</v>
      </c>
      <c r="J5576" s="7" t="n">
        <v>2</v>
      </c>
      <c r="K5576" s="7" t="n">
        <v>0</v>
      </c>
      <c r="L5576" s="7" t="n">
        <v>0</v>
      </c>
      <c r="M5576" s="7" t="n">
        <v>0</v>
      </c>
      <c r="N5576" s="7" t="n">
        <v>0</v>
      </c>
      <c r="O5576" s="7" t="s">
        <v>13</v>
      </c>
    </row>
    <row r="5577" spans="1:15">
      <c r="A5577" t="s">
        <v>4</v>
      </c>
      <c r="B5577" s="4" t="s">
        <v>5</v>
      </c>
      <c r="C5577" s="4" t="s">
        <v>10</v>
      </c>
    </row>
    <row r="5578" spans="1:15">
      <c r="A5578" t="n">
        <v>42504</v>
      </c>
      <c r="B5578" s="26" t="n">
        <v>16</v>
      </c>
      <c r="C5578" s="7" t="n">
        <v>20</v>
      </c>
    </row>
    <row r="5579" spans="1:15">
      <c r="A5579" t="s">
        <v>4</v>
      </c>
      <c r="B5579" s="4" t="s">
        <v>5</v>
      </c>
      <c r="C5579" s="4" t="s">
        <v>14</v>
      </c>
      <c r="D5579" s="41" t="s">
        <v>92</v>
      </c>
      <c r="E5579" s="4" t="s">
        <v>5</v>
      </c>
      <c r="F5579" s="4" t="s">
        <v>14</v>
      </c>
      <c r="G5579" s="4" t="s">
        <v>10</v>
      </c>
      <c r="H5579" s="41" t="s">
        <v>93</v>
      </c>
      <c r="I5579" s="4" t="s">
        <v>14</v>
      </c>
      <c r="J5579" s="4" t="s">
        <v>21</v>
      </c>
    </row>
    <row r="5580" spans="1:15">
      <c r="A5580" t="n">
        <v>42507</v>
      </c>
      <c r="B5580" s="11" t="n">
        <v>5</v>
      </c>
      <c r="C5580" s="7" t="n">
        <v>28</v>
      </c>
      <c r="D5580" s="41" t="s">
        <v>3</v>
      </c>
      <c r="E5580" s="31" t="n">
        <v>64</v>
      </c>
      <c r="F5580" s="7" t="n">
        <v>5</v>
      </c>
      <c r="G5580" s="7" t="n">
        <v>4</v>
      </c>
      <c r="H5580" s="41" t="s">
        <v>3</v>
      </c>
      <c r="I5580" s="7" t="n">
        <v>1</v>
      </c>
      <c r="J5580" s="12" t="n">
        <f t="normal" ca="1">A5584</f>
        <v>0</v>
      </c>
    </row>
    <row r="5581" spans="1:15">
      <c r="A5581" t="s">
        <v>4</v>
      </c>
      <c r="B5581" s="4" t="s">
        <v>5</v>
      </c>
      <c r="C5581" s="4" t="s">
        <v>14</v>
      </c>
      <c r="D5581" s="4" t="s">
        <v>10</v>
      </c>
      <c r="E5581" s="4" t="s">
        <v>20</v>
      </c>
      <c r="F5581" s="4" t="s">
        <v>10</v>
      </c>
      <c r="G5581" s="4" t="s">
        <v>9</v>
      </c>
      <c r="H5581" s="4" t="s">
        <v>9</v>
      </c>
      <c r="I5581" s="4" t="s">
        <v>10</v>
      </c>
      <c r="J5581" s="4" t="s">
        <v>10</v>
      </c>
      <c r="K5581" s="4" t="s">
        <v>9</v>
      </c>
      <c r="L5581" s="4" t="s">
        <v>9</v>
      </c>
      <c r="M5581" s="4" t="s">
        <v>9</v>
      </c>
      <c r="N5581" s="4" t="s">
        <v>9</v>
      </c>
      <c r="O5581" s="4" t="s">
        <v>6</v>
      </c>
    </row>
    <row r="5582" spans="1:15">
      <c r="A5582" t="n">
        <v>42518</v>
      </c>
      <c r="B5582" s="14" t="n">
        <v>50</v>
      </c>
      <c r="C5582" s="7" t="n">
        <v>50</v>
      </c>
      <c r="D5582" s="7" t="n">
        <v>7952</v>
      </c>
      <c r="E5582" s="7" t="n">
        <v>0.899999976158142</v>
      </c>
      <c r="F5582" s="7" t="n">
        <v>0</v>
      </c>
      <c r="G5582" s="7" t="n">
        <v>0</v>
      </c>
      <c r="H5582" s="7" t="n">
        <v>0</v>
      </c>
      <c r="I5582" s="7" t="n">
        <v>0</v>
      </c>
      <c r="J5582" s="7" t="n">
        <v>4</v>
      </c>
      <c r="K5582" s="7" t="n">
        <v>0</v>
      </c>
      <c r="L5582" s="7" t="n">
        <v>0</v>
      </c>
      <c r="M5582" s="7" t="n">
        <v>0</v>
      </c>
      <c r="N5582" s="7" t="n">
        <v>0</v>
      </c>
      <c r="O5582" s="7" t="s">
        <v>13</v>
      </c>
    </row>
    <row r="5583" spans="1:15">
      <c r="A5583" t="s">
        <v>4</v>
      </c>
      <c r="B5583" s="4" t="s">
        <v>5</v>
      </c>
      <c r="C5583" s="4" t="s">
        <v>14</v>
      </c>
      <c r="D5583" s="41" t="s">
        <v>92</v>
      </c>
      <c r="E5583" s="4" t="s">
        <v>5</v>
      </c>
      <c r="F5583" s="4" t="s">
        <v>14</v>
      </c>
      <c r="G5583" s="4" t="s">
        <v>10</v>
      </c>
      <c r="H5583" s="41" t="s">
        <v>93</v>
      </c>
      <c r="I5583" s="4" t="s">
        <v>14</v>
      </c>
      <c r="J5583" s="4" t="s">
        <v>21</v>
      </c>
    </row>
    <row r="5584" spans="1:15">
      <c r="A5584" t="n">
        <v>42557</v>
      </c>
      <c r="B5584" s="11" t="n">
        <v>5</v>
      </c>
      <c r="C5584" s="7" t="n">
        <v>28</v>
      </c>
      <c r="D5584" s="41" t="s">
        <v>3</v>
      </c>
      <c r="E5584" s="31" t="n">
        <v>64</v>
      </c>
      <c r="F5584" s="7" t="n">
        <v>5</v>
      </c>
      <c r="G5584" s="7" t="n">
        <v>6</v>
      </c>
      <c r="H5584" s="41" t="s">
        <v>3</v>
      </c>
      <c r="I5584" s="7" t="n">
        <v>1</v>
      </c>
      <c r="J5584" s="12" t="n">
        <f t="normal" ca="1">A5588</f>
        <v>0</v>
      </c>
    </row>
    <row r="5585" spans="1:15">
      <c r="A5585" t="s">
        <v>4</v>
      </c>
      <c r="B5585" s="4" t="s">
        <v>5</v>
      </c>
      <c r="C5585" s="4" t="s">
        <v>14</v>
      </c>
      <c r="D5585" s="4" t="s">
        <v>10</v>
      </c>
      <c r="E5585" s="4" t="s">
        <v>20</v>
      </c>
      <c r="F5585" s="4" t="s">
        <v>10</v>
      </c>
      <c r="G5585" s="4" t="s">
        <v>9</v>
      </c>
      <c r="H5585" s="4" t="s">
        <v>9</v>
      </c>
      <c r="I5585" s="4" t="s">
        <v>10</v>
      </c>
      <c r="J5585" s="4" t="s">
        <v>10</v>
      </c>
      <c r="K5585" s="4" t="s">
        <v>9</v>
      </c>
      <c r="L5585" s="4" t="s">
        <v>9</v>
      </c>
      <c r="M5585" s="4" t="s">
        <v>9</v>
      </c>
      <c r="N5585" s="4" t="s">
        <v>9</v>
      </c>
      <c r="O5585" s="4" t="s">
        <v>6</v>
      </c>
    </row>
    <row r="5586" spans="1:15">
      <c r="A5586" t="n">
        <v>42568</v>
      </c>
      <c r="B5586" s="14" t="n">
        <v>50</v>
      </c>
      <c r="C5586" s="7" t="n">
        <v>50</v>
      </c>
      <c r="D5586" s="7" t="n">
        <v>8952</v>
      </c>
      <c r="E5586" s="7" t="n">
        <v>0.899999976158142</v>
      </c>
      <c r="F5586" s="7" t="n">
        <v>0</v>
      </c>
      <c r="G5586" s="7" t="n">
        <v>0</v>
      </c>
      <c r="H5586" s="7" t="n">
        <v>0</v>
      </c>
      <c r="I5586" s="7" t="n">
        <v>0</v>
      </c>
      <c r="J5586" s="7" t="n">
        <v>6</v>
      </c>
      <c r="K5586" s="7" t="n">
        <v>0</v>
      </c>
      <c r="L5586" s="7" t="n">
        <v>0</v>
      </c>
      <c r="M5586" s="7" t="n">
        <v>0</v>
      </c>
      <c r="N5586" s="7" t="n">
        <v>0</v>
      </c>
      <c r="O5586" s="7" t="s">
        <v>13</v>
      </c>
    </row>
    <row r="5587" spans="1:15">
      <c r="A5587" t="s">
        <v>4</v>
      </c>
      <c r="B5587" s="4" t="s">
        <v>5</v>
      </c>
      <c r="C5587" s="4" t="s">
        <v>14</v>
      </c>
      <c r="D5587" s="41" t="s">
        <v>92</v>
      </c>
      <c r="E5587" s="4" t="s">
        <v>5</v>
      </c>
      <c r="F5587" s="4" t="s">
        <v>14</v>
      </c>
      <c r="G5587" s="4" t="s">
        <v>10</v>
      </c>
      <c r="H5587" s="41" t="s">
        <v>93</v>
      </c>
      <c r="I5587" s="4" t="s">
        <v>14</v>
      </c>
      <c r="J5587" s="4" t="s">
        <v>21</v>
      </c>
    </row>
    <row r="5588" spans="1:15">
      <c r="A5588" t="n">
        <v>42607</v>
      </c>
      <c r="B5588" s="11" t="n">
        <v>5</v>
      </c>
      <c r="C5588" s="7" t="n">
        <v>28</v>
      </c>
      <c r="D5588" s="41" t="s">
        <v>3</v>
      </c>
      <c r="E5588" s="31" t="n">
        <v>64</v>
      </c>
      <c r="F5588" s="7" t="n">
        <v>5</v>
      </c>
      <c r="G5588" s="7" t="n">
        <v>8</v>
      </c>
      <c r="H5588" s="41" t="s">
        <v>3</v>
      </c>
      <c r="I5588" s="7" t="n">
        <v>1</v>
      </c>
      <c r="J5588" s="12" t="n">
        <f t="normal" ca="1">A5592</f>
        <v>0</v>
      </c>
    </row>
    <row r="5589" spans="1:15">
      <c r="A5589" t="s">
        <v>4</v>
      </c>
      <c r="B5589" s="4" t="s">
        <v>5</v>
      </c>
      <c r="C5589" s="4" t="s">
        <v>14</v>
      </c>
      <c r="D5589" s="4" t="s">
        <v>10</v>
      </c>
      <c r="E5589" s="4" t="s">
        <v>20</v>
      </c>
      <c r="F5589" s="4" t="s">
        <v>10</v>
      </c>
      <c r="G5589" s="4" t="s">
        <v>9</v>
      </c>
      <c r="H5589" s="4" t="s">
        <v>9</v>
      </c>
      <c r="I5589" s="4" t="s">
        <v>10</v>
      </c>
      <c r="J5589" s="4" t="s">
        <v>10</v>
      </c>
      <c r="K5589" s="4" t="s">
        <v>9</v>
      </c>
      <c r="L5589" s="4" t="s">
        <v>9</v>
      </c>
      <c r="M5589" s="4" t="s">
        <v>9</v>
      </c>
      <c r="N5589" s="4" t="s">
        <v>9</v>
      </c>
      <c r="O5589" s="4" t="s">
        <v>6</v>
      </c>
    </row>
    <row r="5590" spans="1:15">
      <c r="A5590" t="n">
        <v>42618</v>
      </c>
      <c r="B5590" s="14" t="n">
        <v>50</v>
      </c>
      <c r="C5590" s="7" t="n">
        <v>50</v>
      </c>
      <c r="D5590" s="7" t="n">
        <v>9952</v>
      </c>
      <c r="E5590" s="7" t="n">
        <v>0.899999976158142</v>
      </c>
      <c r="F5590" s="7" t="n">
        <v>0</v>
      </c>
      <c r="G5590" s="7" t="n">
        <v>0</v>
      </c>
      <c r="H5590" s="7" t="n">
        <v>0</v>
      </c>
      <c r="I5590" s="7" t="n">
        <v>0</v>
      </c>
      <c r="J5590" s="7" t="n">
        <v>8</v>
      </c>
      <c r="K5590" s="7" t="n">
        <v>0</v>
      </c>
      <c r="L5590" s="7" t="n">
        <v>0</v>
      </c>
      <c r="M5590" s="7" t="n">
        <v>0</v>
      </c>
      <c r="N5590" s="7" t="n">
        <v>0</v>
      </c>
      <c r="O5590" s="7" t="s">
        <v>13</v>
      </c>
    </row>
    <row r="5591" spans="1:15">
      <c r="A5591" t="s">
        <v>4</v>
      </c>
      <c r="B5591" s="4" t="s">
        <v>5</v>
      </c>
      <c r="C5591" s="4" t="s">
        <v>10</v>
      </c>
    </row>
    <row r="5592" spans="1:15">
      <c r="A5592" t="n">
        <v>42657</v>
      </c>
      <c r="B5592" s="26" t="n">
        <v>16</v>
      </c>
      <c r="C5592" s="7" t="n">
        <v>20</v>
      </c>
    </row>
    <row r="5593" spans="1:15">
      <c r="A5593" t="s">
        <v>4</v>
      </c>
      <c r="B5593" s="4" t="s">
        <v>5</v>
      </c>
      <c r="C5593" s="4" t="s">
        <v>14</v>
      </c>
      <c r="D5593" s="4" t="s">
        <v>10</v>
      </c>
      <c r="E5593" s="4" t="s">
        <v>10</v>
      </c>
      <c r="F5593" s="4" t="s">
        <v>14</v>
      </c>
    </row>
    <row r="5594" spans="1:15">
      <c r="A5594" t="n">
        <v>42660</v>
      </c>
      <c r="B5594" s="55" t="n">
        <v>25</v>
      </c>
      <c r="C5594" s="7" t="n">
        <v>1</v>
      </c>
      <c r="D5594" s="7" t="n">
        <v>700</v>
      </c>
      <c r="E5594" s="7" t="n">
        <v>120</v>
      </c>
      <c r="F5594" s="7" t="n">
        <v>0</v>
      </c>
    </row>
    <row r="5595" spans="1:15">
      <c r="A5595" t="s">
        <v>4</v>
      </c>
      <c r="B5595" s="4" t="s">
        <v>5</v>
      </c>
      <c r="C5595" s="4" t="s">
        <v>14</v>
      </c>
      <c r="D5595" s="4" t="s">
        <v>20</v>
      </c>
      <c r="E5595" s="4" t="s">
        <v>20</v>
      </c>
      <c r="F5595" s="4" t="s">
        <v>20</v>
      </c>
    </row>
    <row r="5596" spans="1:15">
      <c r="A5596" t="n">
        <v>42667</v>
      </c>
      <c r="B5596" s="32" t="n">
        <v>45</v>
      </c>
      <c r="C5596" s="7" t="n">
        <v>9</v>
      </c>
      <c r="D5596" s="7" t="n">
        <v>0.100000001490116</v>
      </c>
      <c r="E5596" s="7" t="n">
        <v>0.100000001490116</v>
      </c>
      <c r="F5596" s="7" t="n">
        <v>0.5</v>
      </c>
    </row>
    <row r="5597" spans="1:15">
      <c r="A5597" t="s">
        <v>4</v>
      </c>
      <c r="B5597" s="4" t="s">
        <v>5</v>
      </c>
      <c r="C5597" s="4" t="s">
        <v>6</v>
      </c>
      <c r="D5597" s="4" t="s">
        <v>10</v>
      </c>
    </row>
    <row r="5598" spans="1:15">
      <c r="A5598" t="n">
        <v>42681</v>
      </c>
      <c r="B5598" s="56" t="n">
        <v>29</v>
      </c>
      <c r="C5598" s="7" t="s">
        <v>234</v>
      </c>
      <c r="D5598" s="7" t="n">
        <v>65533</v>
      </c>
    </row>
    <row r="5599" spans="1:15">
      <c r="A5599" t="s">
        <v>4</v>
      </c>
      <c r="B5599" s="4" t="s">
        <v>5</v>
      </c>
      <c r="C5599" s="4" t="s">
        <v>14</v>
      </c>
      <c r="D5599" s="4" t="s">
        <v>10</v>
      </c>
      <c r="E5599" s="4" t="s">
        <v>6</v>
      </c>
    </row>
    <row r="5600" spans="1:15">
      <c r="A5600" t="n">
        <v>42694</v>
      </c>
      <c r="B5600" s="47" t="n">
        <v>51</v>
      </c>
      <c r="C5600" s="7" t="n">
        <v>4</v>
      </c>
      <c r="D5600" s="7" t="n">
        <v>0</v>
      </c>
      <c r="E5600" s="7" t="s">
        <v>211</v>
      </c>
    </row>
    <row r="5601" spans="1:15">
      <c r="A5601" t="s">
        <v>4</v>
      </c>
      <c r="B5601" s="4" t="s">
        <v>5</v>
      </c>
      <c r="C5601" s="4" t="s">
        <v>10</v>
      </c>
    </row>
    <row r="5602" spans="1:15">
      <c r="A5602" t="n">
        <v>42707</v>
      </c>
      <c r="B5602" s="26" t="n">
        <v>16</v>
      </c>
      <c r="C5602" s="7" t="n">
        <v>0</v>
      </c>
    </row>
    <row r="5603" spans="1:15">
      <c r="A5603" t="s">
        <v>4</v>
      </c>
      <c r="B5603" s="4" t="s">
        <v>5</v>
      </c>
      <c r="C5603" s="4" t="s">
        <v>10</v>
      </c>
      <c r="D5603" s="4" t="s">
        <v>14</v>
      </c>
      <c r="E5603" s="4" t="s">
        <v>9</v>
      </c>
      <c r="F5603" s="4" t="s">
        <v>117</v>
      </c>
      <c r="G5603" s="4" t="s">
        <v>14</v>
      </c>
      <c r="H5603" s="4" t="s">
        <v>14</v>
      </c>
    </row>
    <row r="5604" spans="1:15">
      <c r="A5604" t="n">
        <v>42710</v>
      </c>
      <c r="B5604" s="51" t="n">
        <v>26</v>
      </c>
      <c r="C5604" s="7" t="n">
        <v>0</v>
      </c>
      <c r="D5604" s="7" t="n">
        <v>17</v>
      </c>
      <c r="E5604" s="7" t="n">
        <v>53952</v>
      </c>
      <c r="F5604" s="7" t="s">
        <v>236</v>
      </c>
      <c r="G5604" s="7" t="n">
        <v>2</v>
      </c>
      <c r="H5604" s="7" t="n">
        <v>0</v>
      </c>
    </row>
    <row r="5605" spans="1:15">
      <c r="A5605" t="s">
        <v>4</v>
      </c>
      <c r="B5605" s="4" t="s">
        <v>5</v>
      </c>
    </row>
    <row r="5606" spans="1:15">
      <c r="A5606" t="n">
        <v>42732</v>
      </c>
      <c r="B5606" s="52" t="n">
        <v>28</v>
      </c>
    </row>
    <row r="5607" spans="1:15">
      <c r="A5607" t="s">
        <v>4</v>
      </c>
      <c r="B5607" s="4" t="s">
        <v>5</v>
      </c>
      <c r="C5607" s="4" t="s">
        <v>6</v>
      </c>
      <c r="D5607" s="4" t="s">
        <v>10</v>
      </c>
    </row>
    <row r="5608" spans="1:15">
      <c r="A5608" t="n">
        <v>42733</v>
      </c>
      <c r="B5608" s="56" t="n">
        <v>29</v>
      </c>
      <c r="C5608" s="7" t="s">
        <v>13</v>
      </c>
      <c r="D5608" s="7" t="n">
        <v>65533</v>
      </c>
    </row>
    <row r="5609" spans="1:15">
      <c r="A5609" t="s">
        <v>4</v>
      </c>
      <c r="B5609" s="4" t="s">
        <v>5</v>
      </c>
      <c r="C5609" s="4" t="s">
        <v>10</v>
      </c>
      <c r="D5609" s="4" t="s">
        <v>14</v>
      </c>
    </row>
    <row r="5610" spans="1:15">
      <c r="A5610" t="n">
        <v>42737</v>
      </c>
      <c r="B5610" s="53" t="n">
        <v>89</v>
      </c>
      <c r="C5610" s="7" t="n">
        <v>65533</v>
      </c>
      <c r="D5610" s="7" t="n">
        <v>1</v>
      </c>
    </row>
    <row r="5611" spans="1:15">
      <c r="A5611" t="s">
        <v>4</v>
      </c>
      <c r="B5611" s="4" t="s">
        <v>5</v>
      </c>
      <c r="C5611" s="4" t="s">
        <v>14</v>
      </c>
      <c r="D5611" s="4" t="s">
        <v>10</v>
      </c>
      <c r="E5611" s="4" t="s">
        <v>10</v>
      </c>
      <c r="F5611" s="4" t="s">
        <v>14</v>
      </c>
    </row>
    <row r="5612" spans="1:15">
      <c r="A5612" t="n">
        <v>42741</v>
      </c>
      <c r="B5612" s="55" t="n">
        <v>25</v>
      </c>
      <c r="C5612" s="7" t="n">
        <v>1</v>
      </c>
      <c r="D5612" s="7" t="n">
        <v>65535</v>
      </c>
      <c r="E5612" s="7" t="n">
        <v>65535</v>
      </c>
      <c r="F5612" s="7" t="n">
        <v>0</v>
      </c>
    </row>
    <row r="5613" spans="1:15">
      <c r="A5613" t="s">
        <v>4</v>
      </c>
      <c r="B5613" s="4" t="s">
        <v>5</v>
      </c>
      <c r="C5613" s="4" t="s">
        <v>21</v>
      </c>
    </row>
    <row r="5614" spans="1:15">
      <c r="A5614" t="n">
        <v>42748</v>
      </c>
      <c r="B5614" s="15" t="n">
        <v>3</v>
      </c>
      <c r="C5614" s="12" t="n">
        <f t="normal" ca="1">A5686</f>
        <v>0</v>
      </c>
    </row>
    <row r="5615" spans="1:15">
      <c r="A5615" t="s">
        <v>4</v>
      </c>
      <c r="B5615" s="4" t="s">
        <v>5</v>
      </c>
      <c r="C5615" s="4" t="s">
        <v>14</v>
      </c>
      <c r="D5615" s="4" t="s">
        <v>10</v>
      </c>
      <c r="E5615" s="4" t="s">
        <v>6</v>
      </c>
    </row>
    <row r="5616" spans="1:15">
      <c r="A5616" t="n">
        <v>42753</v>
      </c>
      <c r="B5616" s="47" t="n">
        <v>51</v>
      </c>
      <c r="C5616" s="7" t="n">
        <v>4</v>
      </c>
      <c r="D5616" s="7" t="n">
        <v>0</v>
      </c>
      <c r="E5616" s="7" t="s">
        <v>327</v>
      </c>
    </row>
    <row r="5617" spans="1:8">
      <c r="A5617" t="s">
        <v>4</v>
      </c>
      <c r="B5617" s="4" t="s">
        <v>5</v>
      </c>
      <c r="C5617" s="4" t="s">
        <v>10</v>
      </c>
    </row>
    <row r="5618" spans="1:8">
      <c r="A5618" t="n">
        <v>42767</v>
      </c>
      <c r="B5618" s="26" t="n">
        <v>16</v>
      </c>
      <c r="C5618" s="7" t="n">
        <v>0</v>
      </c>
    </row>
    <row r="5619" spans="1:8">
      <c r="A5619" t="s">
        <v>4</v>
      </c>
      <c r="B5619" s="4" t="s">
        <v>5</v>
      </c>
      <c r="C5619" s="4" t="s">
        <v>10</v>
      </c>
      <c r="D5619" s="4" t="s">
        <v>14</v>
      </c>
      <c r="E5619" s="4" t="s">
        <v>9</v>
      </c>
      <c r="F5619" s="4" t="s">
        <v>117</v>
      </c>
      <c r="G5619" s="4" t="s">
        <v>14</v>
      </c>
      <c r="H5619" s="4" t="s">
        <v>14</v>
      </c>
    </row>
    <row r="5620" spans="1:8">
      <c r="A5620" t="n">
        <v>42770</v>
      </c>
      <c r="B5620" s="51" t="n">
        <v>26</v>
      </c>
      <c r="C5620" s="7" t="n">
        <v>0</v>
      </c>
      <c r="D5620" s="7" t="n">
        <v>17</v>
      </c>
      <c r="E5620" s="7" t="n">
        <v>53086</v>
      </c>
      <c r="F5620" s="7" t="s">
        <v>426</v>
      </c>
      <c r="G5620" s="7" t="n">
        <v>2</v>
      </c>
      <c r="H5620" s="7" t="n">
        <v>0</v>
      </c>
    </row>
    <row r="5621" spans="1:8">
      <c r="A5621" t="s">
        <v>4</v>
      </c>
      <c r="B5621" s="4" t="s">
        <v>5</v>
      </c>
    </row>
    <row r="5622" spans="1:8">
      <c r="A5622" t="n">
        <v>42827</v>
      </c>
      <c r="B5622" s="52" t="n">
        <v>28</v>
      </c>
    </row>
    <row r="5623" spans="1:8">
      <c r="A5623" t="s">
        <v>4</v>
      </c>
      <c r="B5623" s="4" t="s">
        <v>5</v>
      </c>
      <c r="C5623" s="4" t="s">
        <v>10</v>
      </c>
    </row>
    <row r="5624" spans="1:8">
      <c r="A5624" t="n">
        <v>42828</v>
      </c>
      <c r="B5624" s="26" t="n">
        <v>16</v>
      </c>
      <c r="C5624" s="7" t="n">
        <v>500</v>
      </c>
    </row>
    <row r="5625" spans="1:8">
      <c r="A5625" t="s">
        <v>4</v>
      </c>
      <c r="B5625" s="4" t="s">
        <v>5</v>
      </c>
      <c r="C5625" s="4" t="s">
        <v>14</v>
      </c>
      <c r="D5625" s="41" t="s">
        <v>92</v>
      </c>
      <c r="E5625" s="4" t="s">
        <v>5</v>
      </c>
      <c r="F5625" s="4" t="s">
        <v>14</v>
      </c>
      <c r="G5625" s="4" t="s">
        <v>10</v>
      </c>
      <c r="H5625" s="41" t="s">
        <v>93</v>
      </c>
      <c r="I5625" s="4" t="s">
        <v>14</v>
      </c>
      <c r="J5625" s="4" t="s">
        <v>21</v>
      </c>
    </row>
    <row r="5626" spans="1:8">
      <c r="A5626" t="n">
        <v>42831</v>
      </c>
      <c r="B5626" s="11" t="n">
        <v>5</v>
      </c>
      <c r="C5626" s="7" t="n">
        <v>28</v>
      </c>
      <c r="D5626" s="41" t="s">
        <v>3</v>
      </c>
      <c r="E5626" s="31" t="n">
        <v>64</v>
      </c>
      <c r="F5626" s="7" t="n">
        <v>5</v>
      </c>
      <c r="G5626" s="7" t="n">
        <v>1</v>
      </c>
      <c r="H5626" s="41" t="s">
        <v>3</v>
      </c>
      <c r="I5626" s="7" t="n">
        <v>1</v>
      </c>
      <c r="J5626" s="12" t="n">
        <f t="normal" ca="1">A5630</f>
        <v>0</v>
      </c>
    </row>
    <row r="5627" spans="1:8">
      <c r="A5627" t="s">
        <v>4</v>
      </c>
      <c r="B5627" s="4" t="s">
        <v>5</v>
      </c>
      <c r="C5627" s="4" t="s">
        <v>14</v>
      </c>
      <c r="D5627" s="4" t="s">
        <v>10</v>
      </c>
      <c r="E5627" s="4" t="s">
        <v>20</v>
      </c>
      <c r="F5627" s="4" t="s">
        <v>10</v>
      </c>
      <c r="G5627" s="4" t="s">
        <v>9</v>
      </c>
      <c r="H5627" s="4" t="s">
        <v>9</v>
      </c>
      <c r="I5627" s="4" t="s">
        <v>10</v>
      </c>
      <c r="J5627" s="4" t="s">
        <v>10</v>
      </c>
      <c r="K5627" s="4" t="s">
        <v>9</v>
      </c>
      <c r="L5627" s="4" t="s">
        <v>9</v>
      </c>
      <c r="M5627" s="4" t="s">
        <v>9</v>
      </c>
      <c r="N5627" s="4" t="s">
        <v>9</v>
      </c>
      <c r="O5627" s="4" t="s">
        <v>6</v>
      </c>
    </row>
    <row r="5628" spans="1:8">
      <c r="A5628" t="n">
        <v>42842</v>
      </c>
      <c r="B5628" s="14" t="n">
        <v>50</v>
      </c>
      <c r="C5628" s="7" t="n">
        <v>50</v>
      </c>
      <c r="D5628" s="7" t="n">
        <v>1951</v>
      </c>
      <c r="E5628" s="7" t="n">
        <v>0.800000011920929</v>
      </c>
      <c r="F5628" s="7" t="n">
        <v>0</v>
      </c>
      <c r="G5628" s="7" t="n">
        <v>0</v>
      </c>
      <c r="H5628" s="7" t="n">
        <v>0</v>
      </c>
      <c r="I5628" s="7" t="n">
        <v>0</v>
      </c>
      <c r="J5628" s="7" t="n">
        <v>1</v>
      </c>
      <c r="K5628" s="7" t="n">
        <v>0</v>
      </c>
      <c r="L5628" s="7" t="n">
        <v>0</v>
      </c>
      <c r="M5628" s="7" t="n">
        <v>0</v>
      </c>
      <c r="N5628" s="7" t="n">
        <v>0</v>
      </c>
      <c r="O5628" s="7" t="s">
        <v>13</v>
      </c>
    </row>
    <row r="5629" spans="1:8">
      <c r="A5629" t="s">
        <v>4</v>
      </c>
      <c r="B5629" s="4" t="s">
        <v>5</v>
      </c>
      <c r="C5629" s="4" t="s">
        <v>14</v>
      </c>
      <c r="D5629" s="41" t="s">
        <v>92</v>
      </c>
      <c r="E5629" s="4" t="s">
        <v>5</v>
      </c>
      <c r="F5629" s="4" t="s">
        <v>14</v>
      </c>
      <c r="G5629" s="4" t="s">
        <v>10</v>
      </c>
      <c r="H5629" s="41" t="s">
        <v>93</v>
      </c>
      <c r="I5629" s="4" t="s">
        <v>14</v>
      </c>
      <c r="J5629" s="4" t="s">
        <v>21</v>
      </c>
    </row>
    <row r="5630" spans="1:8">
      <c r="A5630" t="n">
        <v>42881</v>
      </c>
      <c r="B5630" s="11" t="n">
        <v>5</v>
      </c>
      <c r="C5630" s="7" t="n">
        <v>28</v>
      </c>
      <c r="D5630" s="41" t="s">
        <v>3</v>
      </c>
      <c r="E5630" s="31" t="n">
        <v>64</v>
      </c>
      <c r="F5630" s="7" t="n">
        <v>5</v>
      </c>
      <c r="G5630" s="7" t="n">
        <v>3</v>
      </c>
      <c r="H5630" s="41" t="s">
        <v>3</v>
      </c>
      <c r="I5630" s="7" t="n">
        <v>1</v>
      </c>
      <c r="J5630" s="12" t="n">
        <f t="normal" ca="1">A5634</f>
        <v>0</v>
      </c>
    </row>
    <row r="5631" spans="1:8">
      <c r="A5631" t="s">
        <v>4</v>
      </c>
      <c r="B5631" s="4" t="s">
        <v>5</v>
      </c>
      <c r="C5631" s="4" t="s">
        <v>14</v>
      </c>
      <c r="D5631" s="4" t="s">
        <v>10</v>
      </c>
      <c r="E5631" s="4" t="s">
        <v>20</v>
      </c>
      <c r="F5631" s="4" t="s">
        <v>10</v>
      </c>
      <c r="G5631" s="4" t="s">
        <v>9</v>
      </c>
      <c r="H5631" s="4" t="s">
        <v>9</v>
      </c>
      <c r="I5631" s="4" t="s">
        <v>10</v>
      </c>
      <c r="J5631" s="4" t="s">
        <v>10</v>
      </c>
      <c r="K5631" s="4" t="s">
        <v>9</v>
      </c>
      <c r="L5631" s="4" t="s">
        <v>9</v>
      </c>
      <c r="M5631" s="4" t="s">
        <v>9</v>
      </c>
      <c r="N5631" s="4" t="s">
        <v>9</v>
      </c>
      <c r="O5631" s="4" t="s">
        <v>6</v>
      </c>
    </row>
    <row r="5632" spans="1:8">
      <c r="A5632" t="n">
        <v>42892</v>
      </c>
      <c r="B5632" s="14" t="n">
        <v>50</v>
      </c>
      <c r="C5632" s="7" t="n">
        <v>50</v>
      </c>
      <c r="D5632" s="7" t="n">
        <v>2959</v>
      </c>
      <c r="E5632" s="7" t="n">
        <v>0.800000011920929</v>
      </c>
      <c r="F5632" s="7" t="n">
        <v>0</v>
      </c>
      <c r="G5632" s="7" t="n">
        <v>0</v>
      </c>
      <c r="H5632" s="7" t="n">
        <v>0</v>
      </c>
      <c r="I5632" s="7" t="n">
        <v>0</v>
      </c>
      <c r="J5632" s="7" t="n">
        <v>3</v>
      </c>
      <c r="K5632" s="7" t="n">
        <v>0</v>
      </c>
      <c r="L5632" s="7" t="n">
        <v>0</v>
      </c>
      <c r="M5632" s="7" t="n">
        <v>0</v>
      </c>
      <c r="N5632" s="7" t="n">
        <v>0</v>
      </c>
      <c r="O5632" s="7" t="s">
        <v>13</v>
      </c>
    </row>
    <row r="5633" spans="1:15">
      <c r="A5633" t="s">
        <v>4</v>
      </c>
      <c r="B5633" s="4" t="s">
        <v>5</v>
      </c>
      <c r="C5633" s="4" t="s">
        <v>14</v>
      </c>
      <c r="D5633" s="41" t="s">
        <v>92</v>
      </c>
      <c r="E5633" s="4" t="s">
        <v>5</v>
      </c>
      <c r="F5633" s="4" t="s">
        <v>14</v>
      </c>
      <c r="G5633" s="4" t="s">
        <v>10</v>
      </c>
      <c r="H5633" s="41" t="s">
        <v>93</v>
      </c>
      <c r="I5633" s="4" t="s">
        <v>14</v>
      </c>
      <c r="J5633" s="4" t="s">
        <v>21</v>
      </c>
    </row>
    <row r="5634" spans="1:15">
      <c r="A5634" t="n">
        <v>42931</v>
      </c>
      <c r="B5634" s="11" t="n">
        <v>5</v>
      </c>
      <c r="C5634" s="7" t="n">
        <v>28</v>
      </c>
      <c r="D5634" s="41" t="s">
        <v>3</v>
      </c>
      <c r="E5634" s="31" t="n">
        <v>64</v>
      </c>
      <c r="F5634" s="7" t="n">
        <v>5</v>
      </c>
      <c r="G5634" s="7" t="n">
        <v>5</v>
      </c>
      <c r="H5634" s="41" t="s">
        <v>3</v>
      </c>
      <c r="I5634" s="7" t="n">
        <v>1</v>
      </c>
      <c r="J5634" s="12" t="n">
        <f t="normal" ca="1">A5638</f>
        <v>0</v>
      </c>
    </row>
    <row r="5635" spans="1:15">
      <c r="A5635" t="s">
        <v>4</v>
      </c>
      <c r="B5635" s="4" t="s">
        <v>5</v>
      </c>
      <c r="C5635" s="4" t="s">
        <v>14</v>
      </c>
      <c r="D5635" s="4" t="s">
        <v>10</v>
      </c>
      <c r="E5635" s="4" t="s">
        <v>20</v>
      </c>
      <c r="F5635" s="4" t="s">
        <v>10</v>
      </c>
      <c r="G5635" s="4" t="s">
        <v>9</v>
      </c>
      <c r="H5635" s="4" t="s">
        <v>9</v>
      </c>
      <c r="I5635" s="4" t="s">
        <v>10</v>
      </c>
      <c r="J5635" s="4" t="s">
        <v>10</v>
      </c>
      <c r="K5635" s="4" t="s">
        <v>9</v>
      </c>
      <c r="L5635" s="4" t="s">
        <v>9</v>
      </c>
      <c r="M5635" s="4" t="s">
        <v>9</v>
      </c>
      <c r="N5635" s="4" t="s">
        <v>9</v>
      </c>
      <c r="O5635" s="4" t="s">
        <v>6</v>
      </c>
    </row>
    <row r="5636" spans="1:15">
      <c r="A5636" t="n">
        <v>42942</v>
      </c>
      <c r="B5636" s="14" t="n">
        <v>50</v>
      </c>
      <c r="C5636" s="7" t="n">
        <v>50</v>
      </c>
      <c r="D5636" s="7" t="n">
        <v>3950</v>
      </c>
      <c r="E5636" s="7" t="n">
        <v>0.699999988079071</v>
      </c>
      <c r="F5636" s="7" t="n">
        <v>0</v>
      </c>
      <c r="G5636" s="7" t="n">
        <v>0</v>
      </c>
      <c r="H5636" s="7" t="n">
        <v>0</v>
      </c>
      <c r="I5636" s="7" t="n">
        <v>0</v>
      </c>
      <c r="J5636" s="7" t="n">
        <v>5</v>
      </c>
      <c r="K5636" s="7" t="n">
        <v>0</v>
      </c>
      <c r="L5636" s="7" t="n">
        <v>0</v>
      </c>
      <c r="M5636" s="7" t="n">
        <v>0</v>
      </c>
      <c r="N5636" s="7" t="n">
        <v>0</v>
      </c>
      <c r="O5636" s="7" t="s">
        <v>13</v>
      </c>
    </row>
    <row r="5637" spans="1:15">
      <c r="A5637" t="s">
        <v>4</v>
      </c>
      <c r="B5637" s="4" t="s">
        <v>5</v>
      </c>
      <c r="C5637" s="4" t="s">
        <v>10</v>
      </c>
    </row>
    <row r="5638" spans="1:15">
      <c r="A5638" t="n">
        <v>42981</v>
      </c>
      <c r="B5638" s="26" t="n">
        <v>16</v>
      </c>
      <c r="C5638" s="7" t="n">
        <v>20</v>
      </c>
    </row>
    <row r="5639" spans="1:15">
      <c r="A5639" t="s">
        <v>4</v>
      </c>
      <c r="B5639" s="4" t="s">
        <v>5</v>
      </c>
      <c r="C5639" s="4" t="s">
        <v>14</v>
      </c>
      <c r="D5639" s="41" t="s">
        <v>92</v>
      </c>
      <c r="E5639" s="4" t="s">
        <v>5</v>
      </c>
      <c r="F5639" s="4" t="s">
        <v>14</v>
      </c>
      <c r="G5639" s="4" t="s">
        <v>10</v>
      </c>
      <c r="H5639" s="41" t="s">
        <v>93</v>
      </c>
      <c r="I5639" s="4" t="s">
        <v>14</v>
      </c>
      <c r="J5639" s="4" t="s">
        <v>21</v>
      </c>
    </row>
    <row r="5640" spans="1:15">
      <c r="A5640" t="n">
        <v>42984</v>
      </c>
      <c r="B5640" s="11" t="n">
        <v>5</v>
      </c>
      <c r="C5640" s="7" t="n">
        <v>28</v>
      </c>
      <c r="D5640" s="41" t="s">
        <v>3</v>
      </c>
      <c r="E5640" s="31" t="n">
        <v>64</v>
      </c>
      <c r="F5640" s="7" t="n">
        <v>5</v>
      </c>
      <c r="G5640" s="7" t="n">
        <v>7</v>
      </c>
      <c r="H5640" s="41" t="s">
        <v>3</v>
      </c>
      <c r="I5640" s="7" t="n">
        <v>1</v>
      </c>
      <c r="J5640" s="12" t="n">
        <f t="normal" ca="1">A5644</f>
        <v>0</v>
      </c>
    </row>
    <row r="5641" spans="1:15">
      <c r="A5641" t="s">
        <v>4</v>
      </c>
      <c r="B5641" s="4" t="s">
        <v>5</v>
      </c>
      <c r="C5641" s="4" t="s">
        <v>14</v>
      </c>
      <c r="D5641" s="4" t="s">
        <v>10</v>
      </c>
      <c r="E5641" s="4" t="s">
        <v>20</v>
      </c>
      <c r="F5641" s="4" t="s">
        <v>10</v>
      </c>
      <c r="G5641" s="4" t="s">
        <v>9</v>
      </c>
      <c r="H5641" s="4" t="s">
        <v>9</v>
      </c>
      <c r="I5641" s="4" t="s">
        <v>10</v>
      </c>
      <c r="J5641" s="4" t="s">
        <v>10</v>
      </c>
      <c r="K5641" s="4" t="s">
        <v>9</v>
      </c>
      <c r="L5641" s="4" t="s">
        <v>9</v>
      </c>
      <c r="M5641" s="4" t="s">
        <v>9</v>
      </c>
      <c r="N5641" s="4" t="s">
        <v>9</v>
      </c>
      <c r="O5641" s="4" t="s">
        <v>6</v>
      </c>
    </row>
    <row r="5642" spans="1:15">
      <c r="A5642" t="n">
        <v>42995</v>
      </c>
      <c r="B5642" s="14" t="n">
        <v>50</v>
      </c>
      <c r="C5642" s="7" t="n">
        <v>50</v>
      </c>
      <c r="D5642" s="7" t="n">
        <v>4952</v>
      </c>
      <c r="E5642" s="7" t="n">
        <v>0.800000011920929</v>
      </c>
      <c r="F5642" s="7" t="n">
        <v>0</v>
      </c>
      <c r="G5642" s="7" t="n">
        <v>0</v>
      </c>
      <c r="H5642" s="7" t="n">
        <v>0</v>
      </c>
      <c r="I5642" s="7" t="n">
        <v>0</v>
      </c>
      <c r="J5642" s="7" t="n">
        <v>7</v>
      </c>
      <c r="K5642" s="7" t="n">
        <v>0</v>
      </c>
      <c r="L5642" s="7" t="n">
        <v>0</v>
      </c>
      <c r="M5642" s="7" t="n">
        <v>0</v>
      </c>
      <c r="N5642" s="7" t="n">
        <v>0</v>
      </c>
      <c r="O5642" s="7" t="s">
        <v>13</v>
      </c>
    </row>
    <row r="5643" spans="1:15">
      <c r="A5643" t="s">
        <v>4</v>
      </c>
      <c r="B5643" s="4" t="s">
        <v>5</v>
      </c>
      <c r="C5643" s="4" t="s">
        <v>14</v>
      </c>
      <c r="D5643" s="41" t="s">
        <v>92</v>
      </c>
      <c r="E5643" s="4" t="s">
        <v>5</v>
      </c>
      <c r="F5643" s="4" t="s">
        <v>14</v>
      </c>
      <c r="G5643" s="4" t="s">
        <v>10</v>
      </c>
      <c r="H5643" s="41" t="s">
        <v>93</v>
      </c>
      <c r="I5643" s="4" t="s">
        <v>14</v>
      </c>
      <c r="J5643" s="4" t="s">
        <v>21</v>
      </c>
    </row>
    <row r="5644" spans="1:15">
      <c r="A5644" t="n">
        <v>43034</v>
      </c>
      <c r="B5644" s="11" t="n">
        <v>5</v>
      </c>
      <c r="C5644" s="7" t="n">
        <v>28</v>
      </c>
      <c r="D5644" s="41" t="s">
        <v>3</v>
      </c>
      <c r="E5644" s="31" t="n">
        <v>64</v>
      </c>
      <c r="F5644" s="7" t="n">
        <v>5</v>
      </c>
      <c r="G5644" s="7" t="n">
        <v>9</v>
      </c>
      <c r="H5644" s="41" t="s">
        <v>3</v>
      </c>
      <c r="I5644" s="7" t="n">
        <v>1</v>
      </c>
      <c r="J5644" s="12" t="n">
        <f t="normal" ca="1">A5648</f>
        <v>0</v>
      </c>
    </row>
    <row r="5645" spans="1:15">
      <c r="A5645" t="s">
        <v>4</v>
      </c>
      <c r="B5645" s="4" t="s">
        <v>5</v>
      </c>
      <c r="C5645" s="4" t="s">
        <v>14</v>
      </c>
      <c r="D5645" s="4" t="s">
        <v>10</v>
      </c>
      <c r="E5645" s="4" t="s">
        <v>20</v>
      </c>
      <c r="F5645" s="4" t="s">
        <v>10</v>
      </c>
      <c r="G5645" s="4" t="s">
        <v>9</v>
      </c>
      <c r="H5645" s="4" t="s">
        <v>9</v>
      </c>
      <c r="I5645" s="4" t="s">
        <v>10</v>
      </c>
      <c r="J5645" s="4" t="s">
        <v>10</v>
      </c>
      <c r="K5645" s="4" t="s">
        <v>9</v>
      </c>
      <c r="L5645" s="4" t="s">
        <v>9</v>
      </c>
      <c r="M5645" s="4" t="s">
        <v>9</v>
      </c>
      <c r="N5645" s="4" t="s">
        <v>9</v>
      </c>
      <c r="O5645" s="4" t="s">
        <v>6</v>
      </c>
    </row>
    <row r="5646" spans="1:15">
      <c r="A5646" t="n">
        <v>43045</v>
      </c>
      <c r="B5646" s="14" t="n">
        <v>50</v>
      </c>
      <c r="C5646" s="7" t="n">
        <v>50</v>
      </c>
      <c r="D5646" s="7" t="n">
        <v>5958</v>
      </c>
      <c r="E5646" s="7" t="n">
        <v>0.600000023841858</v>
      </c>
      <c r="F5646" s="7" t="n">
        <v>0</v>
      </c>
      <c r="G5646" s="7" t="n">
        <v>0</v>
      </c>
      <c r="H5646" s="7" t="n">
        <v>0</v>
      </c>
      <c r="I5646" s="7" t="n">
        <v>0</v>
      </c>
      <c r="J5646" s="7" t="n">
        <v>9</v>
      </c>
      <c r="K5646" s="7" t="n">
        <v>0</v>
      </c>
      <c r="L5646" s="7" t="n">
        <v>0</v>
      </c>
      <c r="M5646" s="7" t="n">
        <v>0</v>
      </c>
      <c r="N5646" s="7" t="n">
        <v>0</v>
      </c>
      <c r="O5646" s="7" t="s">
        <v>13</v>
      </c>
    </row>
    <row r="5647" spans="1:15">
      <c r="A5647" t="s">
        <v>4</v>
      </c>
      <c r="B5647" s="4" t="s">
        <v>5</v>
      </c>
      <c r="C5647" s="4" t="s">
        <v>14</v>
      </c>
      <c r="D5647" s="41" t="s">
        <v>92</v>
      </c>
      <c r="E5647" s="4" t="s">
        <v>5</v>
      </c>
      <c r="F5647" s="4" t="s">
        <v>14</v>
      </c>
      <c r="G5647" s="4" t="s">
        <v>10</v>
      </c>
      <c r="H5647" s="41" t="s">
        <v>93</v>
      </c>
      <c r="I5647" s="4" t="s">
        <v>14</v>
      </c>
      <c r="J5647" s="4" t="s">
        <v>21</v>
      </c>
    </row>
    <row r="5648" spans="1:15">
      <c r="A5648" t="n">
        <v>43084</v>
      </c>
      <c r="B5648" s="11" t="n">
        <v>5</v>
      </c>
      <c r="C5648" s="7" t="n">
        <v>28</v>
      </c>
      <c r="D5648" s="41" t="s">
        <v>3</v>
      </c>
      <c r="E5648" s="31" t="n">
        <v>64</v>
      </c>
      <c r="F5648" s="7" t="n">
        <v>5</v>
      </c>
      <c r="G5648" s="7" t="n">
        <v>2</v>
      </c>
      <c r="H5648" s="41" t="s">
        <v>3</v>
      </c>
      <c r="I5648" s="7" t="n">
        <v>1</v>
      </c>
      <c r="J5648" s="12" t="n">
        <f t="normal" ca="1">A5652</f>
        <v>0</v>
      </c>
    </row>
    <row r="5649" spans="1:15">
      <c r="A5649" t="s">
        <v>4</v>
      </c>
      <c r="B5649" s="4" t="s">
        <v>5</v>
      </c>
      <c r="C5649" s="4" t="s">
        <v>14</v>
      </c>
      <c r="D5649" s="4" t="s">
        <v>10</v>
      </c>
      <c r="E5649" s="4" t="s">
        <v>20</v>
      </c>
      <c r="F5649" s="4" t="s">
        <v>10</v>
      </c>
      <c r="G5649" s="4" t="s">
        <v>9</v>
      </c>
      <c r="H5649" s="4" t="s">
        <v>9</v>
      </c>
      <c r="I5649" s="4" t="s">
        <v>10</v>
      </c>
      <c r="J5649" s="4" t="s">
        <v>10</v>
      </c>
      <c r="K5649" s="4" t="s">
        <v>9</v>
      </c>
      <c r="L5649" s="4" t="s">
        <v>9</v>
      </c>
      <c r="M5649" s="4" t="s">
        <v>9</v>
      </c>
      <c r="N5649" s="4" t="s">
        <v>9</v>
      </c>
      <c r="O5649" s="4" t="s">
        <v>6</v>
      </c>
    </row>
    <row r="5650" spans="1:15">
      <c r="A5650" t="n">
        <v>43095</v>
      </c>
      <c r="B5650" s="14" t="n">
        <v>50</v>
      </c>
      <c r="C5650" s="7" t="n">
        <v>50</v>
      </c>
      <c r="D5650" s="7" t="n">
        <v>6950</v>
      </c>
      <c r="E5650" s="7" t="n">
        <v>0.800000011920929</v>
      </c>
      <c r="F5650" s="7" t="n">
        <v>0</v>
      </c>
      <c r="G5650" s="7" t="n">
        <v>0</v>
      </c>
      <c r="H5650" s="7" t="n">
        <v>0</v>
      </c>
      <c r="I5650" s="7" t="n">
        <v>0</v>
      </c>
      <c r="J5650" s="7" t="n">
        <v>2</v>
      </c>
      <c r="K5650" s="7" t="n">
        <v>0</v>
      </c>
      <c r="L5650" s="7" t="n">
        <v>0</v>
      </c>
      <c r="M5650" s="7" t="n">
        <v>0</v>
      </c>
      <c r="N5650" s="7" t="n">
        <v>0</v>
      </c>
      <c r="O5650" s="7" t="s">
        <v>13</v>
      </c>
    </row>
    <row r="5651" spans="1:15">
      <c r="A5651" t="s">
        <v>4</v>
      </c>
      <c r="B5651" s="4" t="s">
        <v>5</v>
      </c>
      <c r="C5651" s="4" t="s">
        <v>10</v>
      </c>
    </row>
    <row r="5652" spans="1:15">
      <c r="A5652" t="n">
        <v>43134</v>
      </c>
      <c r="B5652" s="26" t="n">
        <v>16</v>
      </c>
      <c r="C5652" s="7" t="n">
        <v>20</v>
      </c>
    </row>
    <row r="5653" spans="1:15">
      <c r="A5653" t="s">
        <v>4</v>
      </c>
      <c r="B5653" s="4" t="s">
        <v>5</v>
      </c>
      <c r="C5653" s="4" t="s">
        <v>14</v>
      </c>
      <c r="D5653" s="41" t="s">
        <v>92</v>
      </c>
      <c r="E5653" s="4" t="s">
        <v>5</v>
      </c>
      <c r="F5653" s="4" t="s">
        <v>14</v>
      </c>
      <c r="G5653" s="4" t="s">
        <v>10</v>
      </c>
      <c r="H5653" s="41" t="s">
        <v>93</v>
      </c>
      <c r="I5653" s="4" t="s">
        <v>14</v>
      </c>
      <c r="J5653" s="4" t="s">
        <v>21</v>
      </c>
    </row>
    <row r="5654" spans="1:15">
      <c r="A5654" t="n">
        <v>43137</v>
      </c>
      <c r="B5654" s="11" t="n">
        <v>5</v>
      </c>
      <c r="C5654" s="7" t="n">
        <v>28</v>
      </c>
      <c r="D5654" s="41" t="s">
        <v>3</v>
      </c>
      <c r="E5654" s="31" t="n">
        <v>64</v>
      </c>
      <c r="F5654" s="7" t="n">
        <v>5</v>
      </c>
      <c r="G5654" s="7" t="n">
        <v>4</v>
      </c>
      <c r="H5654" s="41" t="s">
        <v>3</v>
      </c>
      <c r="I5654" s="7" t="n">
        <v>1</v>
      </c>
      <c r="J5654" s="12" t="n">
        <f t="normal" ca="1">A5658</f>
        <v>0</v>
      </c>
    </row>
    <row r="5655" spans="1:15">
      <c r="A5655" t="s">
        <v>4</v>
      </c>
      <c r="B5655" s="4" t="s">
        <v>5</v>
      </c>
      <c r="C5655" s="4" t="s">
        <v>14</v>
      </c>
      <c r="D5655" s="4" t="s">
        <v>10</v>
      </c>
      <c r="E5655" s="4" t="s">
        <v>20</v>
      </c>
      <c r="F5655" s="4" t="s">
        <v>10</v>
      </c>
      <c r="G5655" s="4" t="s">
        <v>9</v>
      </c>
      <c r="H5655" s="4" t="s">
        <v>9</v>
      </c>
      <c r="I5655" s="4" t="s">
        <v>10</v>
      </c>
      <c r="J5655" s="4" t="s">
        <v>10</v>
      </c>
      <c r="K5655" s="4" t="s">
        <v>9</v>
      </c>
      <c r="L5655" s="4" t="s">
        <v>9</v>
      </c>
      <c r="M5655" s="4" t="s">
        <v>9</v>
      </c>
      <c r="N5655" s="4" t="s">
        <v>9</v>
      </c>
      <c r="O5655" s="4" t="s">
        <v>6</v>
      </c>
    </row>
    <row r="5656" spans="1:15">
      <c r="A5656" t="n">
        <v>43148</v>
      </c>
      <c r="B5656" s="14" t="n">
        <v>50</v>
      </c>
      <c r="C5656" s="7" t="n">
        <v>50</v>
      </c>
      <c r="D5656" s="7" t="n">
        <v>7959</v>
      </c>
      <c r="E5656" s="7" t="n">
        <v>0.800000011920929</v>
      </c>
      <c r="F5656" s="7" t="n">
        <v>0</v>
      </c>
      <c r="G5656" s="7" t="n">
        <v>0</v>
      </c>
      <c r="H5656" s="7" t="n">
        <v>0</v>
      </c>
      <c r="I5656" s="7" t="n">
        <v>0</v>
      </c>
      <c r="J5656" s="7" t="n">
        <v>4</v>
      </c>
      <c r="K5656" s="7" t="n">
        <v>0</v>
      </c>
      <c r="L5656" s="7" t="n">
        <v>0</v>
      </c>
      <c r="M5656" s="7" t="n">
        <v>0</v>
      </c>
      <c r="N5656" s="7" t="n">
        <v>0</v>
      </c>
      <c r="O5656" s="7" t="s">
        <v>13</v>
      </c>
    </row>
    <row r="5657" spans="1:15">
      <c r="A5657" t="s">
        <v>4</v>
      </c>
      <c r="B5657" s="4" t="s">
        <v>5</v>
      </c>
      <c r="C5657" s="4" t="s">
        <v>14</v>
      </c>
      <c r="D5657" s="41" t="s">
        <v>92</v>
      </c>
      <c r="E5657" s="4" t="s">
        <v>5</v>
      </c>
      <c r="F5657" s="4" t="s">
        <v>14</v>
      </c>
      <c r="G5657" s="4" t="s">
        <v>10</v>
      </c>
      <c r="H5657" s="41" t="s">
        <v>93</v>
      </c>
      <c r="I5657" s="4" t="s">
        <v>14</v>
      </c>
      <c r="J5657" s="4" t="s">
        <v>21</v>
      </c>
    </row>
    <row r="5658" spans="1:15">
      <c r="A5658" t="n">
        <v>43187</v>
      </c>
      <c r="B5658" s="11" t="n">
        <v>5</v>
      </c>
      <c r="C5658" s="7" t="n">
        <v>28</v>
      </c>
      <c r="D5658" s="41" t="s">
        <v>3</v>
      </c>
      <c r="E5658" s="31" t="n">
        <v>64</v>
      </c>
      <c r="F5658" s="7" t="n">
        <v>5</v>
      </c>
      <c r="G5658" s="7" t="n">
        <v>6</v>
      </c>
      <c r="H5658" s="41" t="s">
        <v>3</v>
      </c>
      <c r="I5658" s="7" t="n">
        <v>1</v>
      </c>
      <c r="J5658" s="12" t="n">
        <f t="normal" ca="1">A5662</f>
        <v>0</v>
      </c>
    </row>
    <row r="5659" spans="1:15">
      <c r="A5659" t="s">
        <v>4</v>
      </c>
      <c r="B5659" s="4" t="s">
        <v>5</v>
      </c>
      <c r="C5659" s="4" t="s">
        <v>14</v>
      </c>
      <c r="D5659" s="4" t="s">
        <v>10</v>
      </c>
      <c r="E5659" s="4" t="s">
        <v>20</v>
      </c>
      <c r="F5659" s="4" t="s">
        <v>10</v>
      </c>
      <c r="G5659" s="4" t="s">
        <v>9</v>
      </c>
      <c r="H5659" s="4" t="s">
        <v>9</v>
      </c>
      <c r="I5659" s="4" t="s">
        <v>10</v>
      </c>
      <c r="J5659" s="4" t="s">
        <v>10</v>
      </c>
      <c r="K5659" s="4" t="s">
        <v>9</v>
      </c>
      <c r="L5659" s="4" t="s">
        <v>9</v>
      </c>
      <c r="M5659" s="4" t="s">
        <v>9</v>
      </c>
      <c r="N5659" s="4" t="s">
        <v>9</v>
      </c>
      <c r="O5659" s="4" t="s">
        <v>6</v>
      </c>
    </row>
    <row r="5660" spans="1:15">
      <c r="A5660" t="n">
        <v>43198</v>
      </c>
      <c r="B5660" s="14" t="n">
        <v>50</v>
      </c>
      <c r="C5660" s="7" t="n">
        <v>50</v>
      </c>
      <c r="D5660" s="7" t="n">
        <v>8950</v>
      </c>
      <c r="E5660" s="7" t="n">
        <v>0.800000011920929</v>
      </c>
      <c r="F5660" s="7" t="n">
        <v>0</v>
      </c>
      <c r="G5660" s="7" t="n">
        <v>0</v>
      </c>
      <c r="H5660" s="7" t="n">
        <v>0</v>
      </c>
      <c r="I5660" s="7" t="n">
        <v>0</v>
      </c>
      <c r="J5660" s="7" t="n">
        <v>6</v>
      </c>
      <c r="K5660" s="7" t="n">
        <v>0</v>
      </c>
      <c r="L5660" s="7" t="n">
        <v>0</v>
      </c>
      <c r="M5660" s="7" t="n">
        <v>0</v>
      </c>
      <c r="N5660" s="7" t="n">
        <v>0</v>
      </c>
      <c r="O5660" s="7" t="s">
        <v>13</v>
      </c>
    </row>
    <row r="5661" spans="1:15">
      <c r="A5661" t="s">
        <v>4</v>
      </c>
      <c r="B5661" s="4" t="s">
        <v>5</v>
      </c>
      <c r="C5661" s="4" t="s">
        <v>14</v>
      </c>
      <c r="D5661" s="41" t="s">
        <v>92</v>
      </c>
      <c r="E5661" s="4" t="s">
        <v>5</v>
      </c>
      <c r="F5661" s="4" t="s">
        <v>14</v>
      </c>
      <c r="G5661" s="4" t="s">
        <v>10</v>
      </c>
      <c r="H5661" s="41" t="s">
        <v>93</v>
      </c>
      <c r="I5661" s="4" t="s">
        <v>14</v>
      </c>
      <c r="J5661" s="4" t="s">
        <v>21</v>
      </c>
    </row>
    <row r="5662" spans="1:15">
      <c r="A5662" t="n">
        <v>43237</v>
      </c>
      <c r="B5662" s="11" t="n">
        <v>5</v>
      </c>
      <c r="C5662" s="7" t="n">
        <v>28</v>
      </c>
      <c r="D5662" s="41" t="s">
        <v>3</v>
      </c>
      <c r="E5662" s="31" t="n">
        <v>64</v>
      </c>
      <c r="F5662" s="7" t="n">
        <v>5</v>
      </c>
      <c r="G5662" s="7" t="n">
        <v>8</v>
      </c>
      <c r="H5662" s="41" t="s">
        <v>3</v>
      </c>
      <c r="I5662" s="7" t="n">
        <v>1</v>
      </c>
      <c r="J5662" s="12" t="n">
        <f t="normal" ca="1">A5666</f>
        <v>0</v>
      </c>
    </row>
    <row r="5663" spans="1:15">
      <c r="A5663" t="s">
        <v>4</v>
      </c>
      <c r="B5663" s="4" t="s">
        <v>5</v>
      </c>
      <c r="C5663" s="4" t="s">
        <v>14</v>
      </c>
      <c r="D5663" s="4" t="s">
        <v>10</v>
      </c>
      <c r="E5663" s="4" t="s">
        <v>20</v>
      </c>
      <c r="F5663" s="4" t="s">
        <v>10</v>
      </c>
      <c r="G5663" s="4" t="s">
        <v>9</v>
      </c>
      <c r="H5663" s="4" t="s">
        <v>9</v>
      </c>
      <c r="I5663" s="4" t="s">
        <v>10</v>
      </c>
      <c r="J5663" s="4" t="s">
        <v>10</v>
      </c>
      <c r="K5663" s="4" t="s">
        <v>9</v>
      </c>
      <c r="L5663" s="4" t="s">
        <v>9</v>
      </c>
      <c r="M5663" s="4" t="s">
        <v>9</v>
      </c>
      <c r="N5663" s="4" t="s">
        <v>9</v>
      </c>
      <c r="O5663" s="4" t="s">
        <v>6</v>
      </c>
    </row>
    <row r="5664" spans="1:15">
      <c r="A5664" t="n">
        <v>43248</v>
      </c>
      <c r="B5664" s="14" t="n">
        <v>50</v>
      </c>
      <c r="C5664" s="7" t="n">
        <v>50</v>
      </c>
      <c r="D5664" s="7" t="n">
        <v>9951</v>
      </c>
      <c r="E5664" s="7" t="n">
        <v>0.800000011920929</v>
      </c>
      <c r="F5664" s="7" t="n">
        <v>0</v>
      </c>
      <c r="G5664" s="7" t="n">
        <v>0</v>
      </c>
      <c r="H5664" s="7" t="n">
        <v>0</v>
      </c>
      <c r="I5664" s="7" t="n">
        <v>0</v>
      </c>
      <c r="J5664" s="7" t="n">
        <v>8</v>
      </c>
      <c r="K5664" s="7" t="n">
        <v>0</v>
      </c>
      <c r="L5664" s="7" t="n">
        <v>0</v>
      </c>
      <c r="M5664" s="7" t="n">
        <v>0</v>
      </c>
      <c r="N5664" s="7" t="n">
        <v>0</v>
      </c>
      <c r="O5664" s="7" t="s">
        <v>13</v>
      </c>
    </row>
    <row r="5665" spans="1:15">
      <c r="A5665" t="s">
        <v>4</v>
      </c>
      <c r="B5665" s="4" t="s">
        <v>5</v>
      </c>
      <c r="C5665" s="4" t="s">
        <v>14</v>
      </c>
      <c r="D5665" s="4" t="s">
        <v>10</v>
      </c>
      <c r="E5665" s="4" t="s">
        <v>10</v>
      </c>
      <c r="F5665" s="4" t="s">
        <v>14</v>
      </c>
    </row>
    <row r="5666" spans="1:15">
      <c r="A5666" t="n">
        <v>43287</v>
      </c>
      <c r="B5666" s="55" t="n">
        <v>25</v>
      </c>
      <c r="C5666" s="7" t="n">
        <v>1</v>
      </c>
      <c r="D5666" s="7" t="n">
        <v>700</v>
      </c>
      <c r="E5666" s="7" t="n">
        <v>120</v>
      </c>
      <c r="F5666" s="7" t="n">
        <v>0</v>
      </c>
    </row>
    <row r="5667" spans="1:15">
      <c r="A5667" t="s">
        <v>4</v>
      </c>
      <c r="B5667" s="4" t="s">
        <v>5</v>
      </c>
      <c r="C5667" s="4" t="s">
        <v>14</v>
      </c>
      <c r="D5667" s="4" t="s">
        <v>20</v>
      </c>
      <c r="E5667" s="4" t="s">
        <v>20</v>
      </c>
      <c r="F5667" s="4" t="s">
        <v>20</v>
      </c>
    </row>
    <row r="5668" spans="1:15">
      <c r="A5668" t="n">
        <v>43294</v>
      </c>
      <c r="B5668" s="32" t="n">
        <v>45</v>
      </c>
      <c r="C5668" s="7" t="n">
        <v>9</v>
      </c>
      <c r="D5668" s="7" t="n">
        <v>0.100000001490116</v>
      </c>
      <c r="E5668" s="7" t="n">
        <v>0.100000001490116</v>
      </c>
      <c r="F5668" s="7" t="n">
        <v>0.5</v>
      </c>
    </row>
    <row r="5669" spans="1:15">
      <c r="A5669" t="s">
        <v>4</v>
      </c>
      <c r="B5669" s="4" t="s">
        <v>5</v>
      </c>
      <c r="C5669" s="4" t="s">
        <v>6</v>
      </c>
      <c r="D5669" s="4" t="s">
        <v>10</v>
      </c>
    </row>
    <row r="5670" spans="1:15">
      <c r="A5670" t="n">
        <v>43308</v>
      </c>
      <c r="B5670" s="56" t="n">
        <v>29</v>
      </c>
      <c r="C5670" s="7" t="s">
        <v>234</v>
      </c>
      <c r="D5670" s="7" t="n">
        <v>65533</v>
      </c>
    </row>
    <row r="5671" spans="1:15">
      <c r="A5671" t="s">
        <v>4</v>
      </c>
      <c r="B5671" s="4" t="s">
        <v>5</v>
      </c>
      <c r="C5671" s="4" t="s">
        <v>14</v>
      </c>
      <c r="D5671" s="4" t="s">
        <v>10</v>
      </c>
      <c r="E5671" s="4" t="s">
        <v>6</v>
      </c>
    </row>
    <row r="5672" spans="1:15">
      <c r="A5672" t="n">
        <v>43321</v>
      </c>
      <c r="B5672" s="47" t="n">
        <v>51</v>
      </c>
      <c r="C5672" s="7" t="n">
        <v>4</v>
      </c>
      <c r="D5672" s="7" t="n">
        <v>0</v>
      </c>
      <c r="E5672" s="7" t="s">
        <v>211</v>
      </c>
    </row>
    <row r="5673" spans="1:15">
      <c r="A5673" t="s">
        <v>4</v>
      </c>
      <c r="B5673" s="4" t="s">
        <v>5</v>
      </c>
      <c r="C5673" s="4" t="s">
        <v>10</v>
      </c>
    </row>
    <row r="5674" spans="1:15">
      <c r="A5674" t="n">
        <v>43334</v>
      </c>
      <c r="B5674" s="26" t="n">
        <v>16</v>
      </c>
      <c r="C5674" s="7" t="n">
        <v>0</v>
      </c>
    </row>
    <row r="5675" spans="1:15">
      <c r="A5675" t="s">
        <v>4</v>
      </c>
      <c r="B5675" s="4" t="s">
        <v>5</v>
      </c>
      <c r="C5675" s="4" t="s">
        <v>10</v>
      </c>
      <c r="D5675" s="4" t="s">
        <v>14</v>
      </c>
      <c r="E5675" s="4" t="s">
        <v>9</v>
      </c>
      <c r="F5675" s="4" t="s">
        <v>117</v>
      </c>
      <c r="G5675" s="4" t="s">
        <v>14</v>
      </c>
      <c r="H5675" s="4" t="s">
        <v>14</v>
      </c>
    </row>
    <row r="5676" spans="1:15">
      <c r="A5676" t="n">
        <v>43337</v>
      </c>
      <c r="B5676" s="51" t="n">
        <v>26</v>
      </c>
      <c r="C5676" s="7" t="n">
        <v>0</v>
      </c>
      <c r="D5676" s="7" t="n">
        <v>17</v>
      </c>
      <c r="E5676" s="7" t="n">
        <v>59999</v>
      </c>
      <c r="F5676" s="7" t="s">
        <v>236</v>
      </c>
      <c r="G5676" s="7" t="n">
        <v>2</v>
      </c>
      <c r="H5676" s="7" t="n">
        <v>0</v>
      </c>
    </row>
    <row r="5677" spans="1:15">
      <c r="A5677" t="s">
        <v>4</v>
      </c>
      <c r="B5677" s="4" t="s">
        <v>5</v>
      </c>
    </row>
    <row r="5678" spans="1:15">
      <c r="A5678" t="n">
        <v>43359</v>
      </c>
      <c r="B5678" s="52" t="n">
        <v>28</v>
      </c>
    </row>
    <row r="5679" spans="1:15">
      <c r="A5679" t="s">
        <v>4</v>
      </c>
      <c r="B5679" s="4" t="s">
        <v>5</v>
      </c>
      <c r="C5679" s="4" t="s">
        <v>6</v>
      </c>
      <c r="D5679" s="4" t="s">
        <v>10</v>
      </c>
    </row>
    <row r="5680" spans="1:15">
      <c r="A5680" t="n">
        <v>43360</v>
      </c>
      <c r="B5680" s="56" t="n">
        <v>29</v>
      </c>
      <c r="C5680" s="7" t="s">
        <v>13</v>
      </c>
      <c r="D5680" s="7" t="n">
        <v>65533</v>
      </c>
    </row>
    <row r="5681" spans="1:8">
      <c r="A5681" t="s">
        <v>4</v>
      </c>
      <c r="B5681" s="4" t="s">
        <v>5</v>
      </c>
      <c r="C5681" s="4" t="s">
        <v>10</v>
      </c>
      <c r="D5681" s="4" t="s">
        <v>14</v>
      </c>
    </row>
    <row r="5682" spans="1:8">
      <c r="A5682" t="n">
        <v>43364</v>
      </c>
      <c r="B5682" s="53" t="n">
        <v>89</v>
      </c>
      <c r="C5682" s="7" t="n">
        <v>65533</v>
      </c>
      <c r="D5682" s="7" t="n">
        <v>1</v>
      </c>
    </row>
    <row r="5683" spans="1:8">
      <c r="A5683" t="s">
        <v>4</v>
      </c>
      <c r="B5683" s="4" t="s">
        <v>5</v>
      </c>
      <c r="C5683" s="4" t="s">
        <v>14</v>
      </c>
      <c r="D5683" s="4" t="s">
        <v>10</v>
      </c>
      <c r="E5683" s="4" t="s">
        <v>10</v>
      </c>
      <c r="F5683" s="4" t="s">
        <v>14</v>
      </c>
    </row>
    <row r="5684" spans="1:8">
      <c r="A5684" t="n">
        <v>43368</v>
      </c>
      <c r="B5684" s="55" t="n">
        <v>25</v>
      </c>
      <c r="C5684" s="7" t="n">
        <v>1</v>
      </c>
      <c r="D5684" s="7" t="n">
        <v>65535</v>
      </c>
      <c r="E5684" s="7" t="n">
        <v>65535</v>
      </c>
      <c r="F5684" s="7" t="n">
        <v>0</v>
      </c>
    </row>
    <row r="5685" spans="1:8">
      <c r="A5685" t="s">
        <v>4</v>
      </c>
      <c r="B5685" s="4" t="s">
        <v>5</v>
      </c>
      <c r="C5685" s="4" t="s">
        <v>10</v>
      </c>
      <c r="D5685" s="4" t="s">
        <v>14</v>
      </c>
    </row>
    <row r="5686" spans="1:8">
      <c r="A5686" t="n">
        <v>43375</v>
      </c>
      <c r="B5686" s="53" t="n">
        <v>89</v>
      </c>
      <c r="C5686" s="7" t="n">
        <v>65533</v>
      </c>
      <c r="D5686" s="7" t="n">
        <v>1</v>
      </c>
    </row>
    <row r="5687" spans="1:8">
      <c r="A5687" t="s">
        <v>4</v>
      </c>
      <c r="B5687" s="4" t="s">
        <v>5</v>
      </c>
      <c r="C5687" s="4" t="s">
        <v>14</v>
      </c>
      <c r="D5687" s="4" t="s">
        <v>20</v>
      </c>
      <c r="E5687" s="4" t="s">
        <v>10</v>
      </c>
      <c r="F5687" s="4" t="s">
        <v>14</v>
      </c>
    </row>
    <row r="5688" spans="1:8">
      <c r="A5688" t="n">
        <v>43379</v>
      </c>
      <c r="B5688" s="13" t="n">
        <v>49</v>
      </c>
      <c r="C5688" s="7" t="n">
        <v>3</v>
      </c>
      <c r="D5688" s="7" t="n">
        <v>1</v>
      </c>
      <c r="E5688" s="7" t="n">
        <v>500</v>
      </c>
      <c r="F5688" s="7" t="n">
        <v>0</v>
      </c>
    </row>
    <row r="5689" spans="1:8">
      <c r="A5689" t="s">
        <v>4</v>
      </c>
      <c r="B5689" s="4" t="s">
        <v>5</v>
      </c>
      <c r="C5689" s="4" t="s">
        <v>14</v>
      </c>
      <c r="D5689" s="4" t="s">
        <v>14</v>
      </c>
      <c r="E5689" s="4" t="s">
        <v>20</v>
      </c>
      <c r="F5689" s="4" t="s">
        <v>10</v>
      </c>
    </row>
    <row r="5690" spans="1:8">
      <c r="A5690" t="n">
        <v>43388</v>
      </c>
      <c r="B5690" s="32" t="n">
        <v>45</v>
      </c>
      <c r="C5690" s="7" t="n">
        <v>5</v>
      </c>
      <c r="D5690" s="7" t="n">
        <v>3</v>
      </c>
      <c r="E5690" s="7" t="n">
        <v>7.59999990463257</v>
      </c>
      <c r="F5690" s="7" t="n">
        <v>2000</v>
      </c>
    </row>
    <row r="5691" spans="1:8">
      <c r="A5691" t="s">
        <v>4</v>
      </c>
      <c r="B5691" s="4" t="s">
        <v>5</v>
      </c>
      <c r="C5691" s="4" t="s">
        <v>10</v>
      </c>
      <c r="D5691" s="4" t="s">
        <v>10</v>
      </c>
      <c r="E5691" s="4" t="s">
        <v>20</v>
      </c>
      <c r="F5691" s="4" t="s">
        <v>20</v>
      </c>
      <c r="G5691" s="4" t="s">
        <v>20</v>
      </c>
      <c r="H5691" s="4" t="s">
        <v>20</v>
      </c>
      <c r="I5691" s="4" t="s">
        <v>14</v>
      </c>
      <c r="J5691" s="4" t="s">
        <v>10</v>
      </c>
    </row>
    <row r="5692" spans="1:8">
      <c r="A5692" t="n">
        <v>43397</v>
      </c>
      <c r="B5692" s="49" t="n">
        <v>55</v>
      </c>
      <c r="C5692" s="7" t="n">
        <v>0</v>
      </c>
      <c r="D5692" s="7" t="n">
        <v>65024</v>
      </c>
      <c r="E5692" s="7" t="n">
        <v>0</v>
      </c>
      <c r="F5692" s="7" t="n">
        <v>0</v>
      </c>
      <c r="G5692" s="7" t="n">
        <v>50</v>
      </c>
      <c r="H5692" s="7" t="n">
        <v>4</v>
      </c>
      <c r="I5692" s="7" t="n">
        <v>2</v>
      </c>
      <c r="J5692" s="7" t="n">
        <v>0</v>
      </c>
    </row>
    <row r="5693" spans="1:8">
      <c r="A5693" t="s">
        <v>4</v>
      </c>
      <c r="B5693" s="4" t="s">
        <v>5</v>
      </c>
      <c r="C5693" s="4" t="s">
        <v>10</v>
      </c>
    </row>
    <row r="5694" spans="1:8">
      <c r="A5694" t="n">
        <v>43421</v>
      </c>
      <c r="B5694" s="26" t="n">
        <v>16</v>
      </c>
      <c r="C5694" s="7" t="n">
        <v>50</v>
      </c>
    </row>
    <row r="5695" spans="1:8">
      <c r="A5695" t="s">
        <v>4</v>
      </c>
      <c r="B5695" s="4" t="s">
        <v>5</v>
      </c>
      <c r="C5695" s="4" t="s">
        <v>10</v>
      </c>
      <c r="D5695" s="4" t="s">
        <v>10</v>
      </c>
      <c r="E5695" s="4" t="s">
        <v>20</v>
      </c>
      <c r="F5695" s="4" t="s">
        <v>20</v>
      </c>
      <c r="G5695" s="4" t="s">
        <v>20</v>
      </c>
      <c r="H5695" s="4" t="s">
        <v>20</v>
      </c>
      <c r="I5695" s="4" t="s">
        <v>14</v>
      </c>
      <c r="J5695" s="4" t="s">
        <v>10</v>
      </c>
    </row>
    <row r="5696" spans="1:8">
      <c r="A5696" t="n">
        <v>43424</v>
      </c>
      <c r="B5696" s="49" t="n">
        <v>55</v>
      </c>
      <c r="C5696" s="7" t="n">
        <v>61491</v>
      </c>
      <c r="D5696" s="7" t="n">
        <v>65024</v>
      </c>
      <c r="E5696" s="7" t="n">
        <v>0</v>
      </c>
      <c r="F5696" s="7" t="n">
        <v>0</v>
      </c>
      <c r="G5696" s="7" t="n">
        <v>50</v>
      </c>
      <c r="H5696" s="7" t="n">
        <v>4</v>
      </c>
      <c r="I5696" s="7" t="n">
        <v>2</v>
      </c>
      <c r="J5696" s="7" t="n">
        <v>0</v>
      </c>
    </row>
    <row r="5697" spans="1:10">
      <c r="A5697" t="s">
        <v>4</v>
      </c>
      <c r="B5697" s="4" t="s">
        <v>5</v>
      </c>
      <c r="C5697" s="4" t="s">
        <v>10</v>
      </c>
    </row>
    <row r="5698" spans="1:10">
      <c r="A5698" t="n">
        <v>43448</v>
      </c>
      <c r="B5698" s="26" t="n">
        <v>16</v>
      </c>
      <c r="C5698" s="7" t="n">
        <v>50</v>
      </c>
    </row>
    <row r="5699" spans="1:10">
      <c r="A5699" t="s">
        <v>4</v>
      </c>
      <c r="B5699" s="4" t="s">
        <v>5</v>
      </c>
      <c r="C5699" s="4" t="s">
        <v>10</v>
      </c>
      <c r="D5699" s="4" t="s">
        <v>10</v>
      </c>
      <c r="E5699" s="4" t="s">
        <v>20</v>
      </c>
      <c r="F5699" s="4" t="s">
        <v>20</v>
      </c>
      <c r="G5699" s="4" t="s">
        <v>20</v>
      </c>
      <c r="H5699" s="4" t="s">
        <v>20</v>
      </c>
      <c r="I5699" s="4" t="s">
        <v>14</v>
      </c>
      <c r="J5699" s="4" t="s">
        <v>10</v>
      </c>
    </row>
    <row r="5700" spans="1:10">
      <c r="A5700" t="n">
        <v>43451</v>
      </c>
      <c r="B5700" s="49" t="n">
        <v>55</v>
      </c>
      <c r="C5700" s="7" t="n">
        <v>61492</v>
      </c>
      <c r="D5700" s="7" t="n">
        <v>65024</v>
      </c>
      <c r="E5700" s="7" t="n">
        <v>0</v>
      </c>
      <c r="F5700" s="7" t="n">
        <v>0</v>
      </c>
      <c r="G5700" s="7" t="n">
        <v>50</v>
      </c>
      <c r="H5700" s="7" t="n">
        <v>4</v>
      </c>
      <c r="I5700" s="7" t="n">
        <v>2</v>
      </c>
      <c r="J5700" s="7" t="n">
        <v>0</v>
      </c>
    </row>
    <row r="5701" spans="1:10">
      <c r="A5701" t="s">
        <v>4</v>
      </c>
      <c r="B5701" s="4" t="s">
        <v>5</v>
      </c>
      <c r="C5701" s="4" t="s">
        <v>10</v>
      </c>
    </row>
    <row r="5702" spans="1:10">
      <c r="A5702" t="n">
        <v>43475</v>
      </c>
      <c r="B5702" s="26" t="n">
        <v>16</v>
      </c>
      <c r="C5702" s="7" t="n">
        <v>50</v>
      </c>
    </row>
    <row r="5703" spans="1:10">
      <c r="A5703" t="s">
        <v>4</v>
      </c>
      <c r="B5703" s="4" t="s">
        <v>5</v>
      </c>
      <c r="C5703" s="4" t="s">
        <v>10</v>
      </c>
      <c r="D5703" s="4" t="s">
        <v>10</v>
      </c>
      <c r="E5703" s="4" t="s">
        <v>20</v>
      </c>
      <c r="F5703" s="4" t="s">
        <v>20</v>
      </c>
      <c r="G5703" s="4" t="s">
        <v>20</v>
      </c>
      <c r="H5703" s="4" t="s">
        <v>20</v>
      </c>
      <c r="I5703" s="4" t="s">
        <v>14</v>
      </c>
      <c r="J5703" s="4" t="s">
        <v>10</v>
      </c>
    </row>
    <row r="5704" spans="1:10">
      <c r="A5704" t="n">
        <v>43478</v>
      </c>
      <c r="B5704" s="49" t="n">
        <v>55</v>
      </c>
      <c r="C5704" s="7" t="n">
        <v>61493</v>
      </c>
      <c r="D5704" s="7" t="n">
        <v>65024</v>
      </c>
      <c r="E5704" s="7" t="n">
        <v>0</v>
      </c>
      <c r="F5704" s="7" t="n">
        <v>0</v>
      </c>
      <c r="G5704" s="7" t="n">
        <v>50</v>
      </c>
      <c r="H5704" s="7" t="n">
        <v>4</v>
      </c>
      <c r="I5704" s="7" t="n">
        <v>2</v>
      </c>
      <c r="J5704" s="7" t="n">
        <v>0</v>
      </c>
    </row>
    <row r="5705" spans="1:10">
      <c r="A5705" t="s">
        <v>4</v>
      </c>
      <c r="B5705" s="4" t="s">
        <v>5</v>
      </c>
      <c r="C5705" s="4" t="s">
        <v>10</v>
      </c>
    </row>
    <row r="5706" spans="1:10">
      <c r="A5706" t="n">
        <v>43502</v>
      </c>
      <c r="B5706" s="26" t="n">
        <v>16</v>
      </c>
      <c r="C5706" s="7" t="n">
        <v>50</v>
      </c>
    </row>
    <row r="5707" spans="1:10">
      <c r="A5707" t="s">
        <v>4</v>
      </c>
      <c r="B5707" s="4" t="s">
        <v>5</v>
      </c>
      <c r="C5707" s="4" t="s">
        <v>10</v>
      </c>
      <c r="D5707" s="4" t="s">
        <v>10</v>
      </c>
      <c r="E5707" s="4" t="s">
        <v>20</v>
      </c>
      <c r="F5707" s="4" t="s">
        <v>20</v>
      </c>
      <c r="G5707" s="4" t="s">
        <v>20</v>
      </c>
      <c r="H5707" s="4" t="s">
        <v>20</v>
      </c>
      <c r="I5707" s="4" t="s">
        <v>14</v>
      </c>
      <c r="J5707" s="4" t="s">
        <v>10</v>
      </c>
    </row>
    <row r="5708" spans="1:10">
      <c r="A5708" t="n">
        <v>43505</v>
      </c>
      <c r="B5708" s="49" t="n">
        <v>55</v>
      </c>
      <c r="C5708" s="7" t="n">
        <v>61494</v>
      </c>
      <c r="D5708" s="7" t="n">
        <v>65024</v>
      </c>
      <c r="E5708" s="7" t="n">
        <v>0</v>
      </c>
      <c r="F5708" s="7" t="n">
        <v>0</v>
      </c>
      <c r="G5708" s="7" t="n">
        <v>50</v>
      </c>
      <c r="H5708" s="7" t="n">
        <v>4</v>
      </c>
      <c r="I5708" s="7" t="n">
        <v>2</v>
      </c>
      <c r="J5708" s="7" t="n">
        <v>0</v>
      </c>
    </row>
    <row r="5709" spans="1:10">
      <c r="A5709" t="s">
        <v>4</v>
      </c>
      <c r="B5709" s="4" t="s">
        <v>5</v>
      </c>
      <c r="C5709" s="4" t="s">
        <v>10</v>
      </c>
    </row>
    <row r="5710" spans="1:10">
      <c r="A5710" t="n">
        <v>43529</v>
      </c>
      <c r="B5710" s="26" t="n">
        <v>16</v>
      </c>
      <c r="C5710" s="7" t="n">
        <v>50</v>
      </c>
    </row>
    <row r="5711" spans="1:10">
      <c r="A5711" t="s">
        <v>4</v>
      </c>
      <c r="B5711" s="4" t="s">
        <v>5</v>
      </c>
      <c r="C5711" s="4" t="s">
        <v>10</v>
      </c>
      <c r="D5711" s="4" t="s">
        <v>10</v>
      </c>
      <c r="E5711" s="4" t="s">
        <v>20</v>
      </c>
      <c r="F5711" s="4" t="s">
        <v>20</v>
      </c>
      <c r="G5711" s="4" t="s">
        <v>20</v>
      </c>
      <c r="H5711" s="4" t="s">
        <v>20</v>
      </c>
      <c r="I5711" s="4" t="s">
        <v>14</v>
      </c>
      <c r="J5711" s="4" t="s">
        <v>10</v>
      </c>
    </row>
    <row r="5712" spans="1:10">
      <c r="A5712" t="n">
        <v>43532</v>
      </c>
      <c r="B5712" s="49" t="n">
        <v>55</v>
      </c>
      <c r="C5712" s="7" t="n">
        <v>61495</v>
      </c>
      <c r="D5712" s="7" t="n">
        <v>65024</v>
      </c>
      <c r="E5712" s="7" t="n">
        <v>0</v>
      </c>
      <c r="F5712" s="7" t="n">
        <v>0</v>
      </c>
      <c r="G5712" s="7" t="n">
        <v>50</v>
      </c>
      <c r="H5712" s="7" t="n">
        <v>4</v>
      </c>
      <c r="I5712" s="7" t="n">
        <v>2</v>
      </c>
      <c r="J5712" s="7" t="n">
        <v>0</v>
      </c>
    </row>
    <row r="5713" spans="1:10">
      <c r="A5713" t="s">
        <v>4</v>
      </c>
      <c r="B5713" s="4" t="s">
        <v>5</v>
      </c>
      <c r="C5713" s="4" t="s">
        <v>10</v>
      </c>
    </row>
    <row r="5714" spans="1:10">
      <c r="A5714" t="n">
        <v>43556</v>
      </c>
      <c r="B5714" s="26" t="n">
        <v>16</v>
      </c>
      <c r="C5714" s="7" t="n">
        <v>50</v>
      </c>
    </row>
    <row r="5715" spans="1:10">
      <c r="A5715" t="s">
        <v>4</v>
      </c>
      <c r="B5715" s="4" t="s">
        <v>5</v>
      </c>
      <c r="C5715" s="4" t="s">
        <v>10</v>
      </c>
      <c r="D5715" s="4" t="s">
        <v>10</v>
      </c>
      <c r="E5715" s="4" t="s">
        <v>20</v>
      </c>
      <c r="F5715" s="4" t="s">
        <v>20</v>
      </c>
      <c r="G5715" s="4" t="s">
        <v>20</v>
      </c>
      <c r="H5715" s="4" t="s">
        <v>20</v>
      </c>
      <c r="I5715" s="4" t="s">
        <v>14</v>
      </c>
      <c r="J5715" s="4" t="s">
        <v>10</v>
      </c>
    </row>
    <row r="5716" spans="1:10">
      <c r="A5716" t="n">
        <v>43559</v>
      </c>
      <c r="B5716" s="49" t="n">
        <v>55</v>
      </c>
      <c r="C5716" s="7" t="n">
        <v>61496</v>
      </c>
      <c r="D5716" s="7" t="n">
        <v>65024</v>
      </c>
      <c r="E5716" s="7" t="n">
        <v>0</v>
      </c>
      <c r="F5716" s="7" t="n">
        <v>0</v>
      </c>
      <c r="G5716" s="7" t="n">
        <v>50</v>
      </c>
      <c r="H5716" s="7" t="n">
        <v>4</v>
      </c>
      <c r="I5716" s="7" t="n">
        <v>2</v>
      </c>
      <c r="J5716" s="7" t="n">
        <v>0</v>
      </c>
    </row>
    <row r="5717" spans="1:10">
      <c r="A5717" t="s">
        <v>4</v>
      </c>
      <c r="B5717" s="4" t="s">
        <v>5</v>
      </c>
      <c r="C5717" s="4" t="s">
        <v>14</v>
      </c>
      <c r="D5717" s="4" t="s">
        <v>10</v>
      </c>
      <c r="E5717" s="4" t="s">
        <v>20</v>
      </c>
    </row>
    <row r="5718" spans="1:10">
      <c r="A5718" t="n">
        <v>43583</v>
      </c>
      <c r="B5718" s="28" t="n">
        <v>58</v>
      </c>
      <c r="C5718" s="7" t="n">
        <v>0</v>
      </c>
      <c r="D5718" s="7" t="n">
        <v>1000</v>
      </c>
      <c r="E5718" s="7" t="n">
        <v>1</v>
      </c>
    </row>
    <row r="5719" spans="1:10">
      <c r="A5719" t="s">
        <v>4</v>
      </c>
      <c r="B5719" s="4" t="s">
        <v>5</v>
      </c>
      <c r="C5719" s="4" t="s">
        <v>14</v>
      </c>
      <c r="D5719" s="4" t="s">
        <v>10</v>
      </c>
    </row>
    <row r="5720" spans="1:10">
      <c r="A5720" t="n">
        <v>43591</v>
      </c>
      <c r="B5720" s="28" t="n">
        <v>58</v>
      </c>
      <c r="C5720" s="7" t="n">
        <v>255</v>
      </c>
      <c r="D5720" s="7" t="n">
        <v>0</v>
      </c>
    </row>
    <row r="5721" spans="1:10">
      <c r="A5721" t="s">
        <v>4</v>
      </c>
      <c r="B5721" s="4" t="s">
        <v>5</v>
      </c>
      <c r="C5721" s="4" t="s">
        <v>14</v>
      </c>
      <c r="D5721" s="4" t="s">
        <v>10</v>
      </c>
      <c r="E5721" s="4" t="s">
        <v>10</v>
      </c>
    </row>
    <row r="5722" spans="1:10">
      <c r="A5722" t="n">
        <v>43595</v>
      </c>
      <c r="B5722" s="14" t="n">
        <v>50</v>
      </c>
      <c r="C5722" s="7" t="n">
        <v>1</v>
      </c>
      <c r="D5722" s="7" t="n">
        <v>4515</v>
      </c>
      <c r="E5722" s="7" t="n">
        <v>4000</v>
      </c>
    </row>
    <row r="5723" spans="1:10">
      <c r="A5723" t="s">
        <v>4</v>
      </c>
      <c r="B5723" s="4" t="s">
        <v>5</v>
      </c>
      <c r="C5723" s="4" t="s">
        <v>14</v>
      </c>
      <c r="D5723" s="4" t="s">
        <v>10</v>
      </c>
      <c r="E5723" s="4" t="s">
        <v>10</v>
      </c>
    </row>
    <row r="5724" spans="1:10">
      <c r="A5724" t="n">
        <v>43601</v>
      </c>
      <c r="B5724" s="14" t="n">
        <v>50</v>
      </c>
      <c r="C5724" s="7" t="n">
        <v>1</v>
      </c>
      <c r="D5724" s="7" t="n">
        <v>2108</v>
      </c>
      <c r="E5724" s="7" t="n">
        <v>4000</v>
      </c>
    </row>
    <row r="5725" spans="1:10">
      <c r="A5725" t="s">
        <v>4</v>
      </c>
      <c r="B5725" s="4" t="s">
        <v>5</v>
      </c>
      <c r="C5725" s="4" t="s">
        <v>14</v>
      </c>
      <c r="D5725" s="4" t="s">
        <v>10</v>
      </c>
      <c r="E5725" s="4" t="s">
        <v>10</v>
      </c>
    </row>
    <row r="5726" spans="1:10">
      <c r="A5726" t="n">
        <v>43607</v>
      </c>
      <c r="B5726" s="14" t="n">
        <v>50</v>
      </c>
      <c r="C5726" s="7" t="n">
        <v>1</v>
      </c>
      <c r="D5726" s="7" t="n">
        <v>4516</v>
      </c>
      <c r="E5726" s="7" t="n">
        <v>4000</v>
      </c>
    </row>
    <row r="5727" spans="1:10">
      <c r="A5727" t="s">
        <v>4</v>
      </c>
      <c r="B5727" s="4" t="s">
        <v>5</v>
      </c>
      <c r="C5727" s="4" t="s">
        <v>14</v>
      </c>
      <c r="D5727" s="4" t="s">
        <v>10</v>
      </c>
      <c r="E5727" s="4" t="s">
        <v>10</v>
      </c>
    </row>
    <row r="5728" spans="1:10">
      <c r="A5728" t="n">
        <v>43613</v>
      </c>
      <c r="B5728" s="14" t="n">
        <v>50</v>
      </c>
      <c r="C5728" s="7" t="n">
        <v>1</v>
      </c>
      <c r="D5728" s="7" t="n">
        <v>4523</v>
      </c>
      <c r="E5728" s="7" t="n">
        <v>4000</v>
      </c>
    </row>
    <row r="5729" spans="1:10">
      <c r="A5729" t="s">
        <v>4</v>
      </c>
      <c r="B5729" s="4" t="s">
        <v>5</v>
      </c>
      <c r="C5729" s="4" t="s">
        <v>10</v>
      </c>
      <c r="D5729" s="4" t="s">
        <v>14</v>
      </c>
    </row>
    <row r="5730" spans="1:10">
      <c r="A5730" t="n">
        <v>43619</v>
      </c>
      <c r="B5730" s="71" t="n">
        <v>21</v>
      </c>
      <c r="C5730" s="7" t="n">
        <v>7032</v>
      </c>
      <c r="D5730" s="7" t="n">
        <v>2</v>
      </c>
    </row>
    <row r="5731" spans="1:10">
      <c r="A5731" t="s">
        <v>4</v>
      </c>
      <c r="B5731" s="4" t="s">
        <v>5</v>
      </c>
      <c r="C5731" s="4" t="s">
        <v>14</v>
      </c>
      <c r="D5731" s="4" t="s">
        <v>10</v>
      </c>
      <c r="E5731" s="4" t="s">
        <v>20</v>
      </c>
    </row>
    <row r="5732" spans="1:10">
      <c r="A5732" t="n">
        <v>43623</v>
      </c>
      <c r="B5732" s="28" t="n">
        <v>58</v>
      </c>
      <c r="C5732" s="7" t="n">
        <v>100</v>
      </c>
      <c r="D5732" s="7" t="n">
        <v>1000</v>
      </c>
      <c r="E5732" s="7" t="n">
        <v>1</v>
      </c>
    </row>
    <row r="5733" spans="1:10">
      <c r="A5733" t="s">
        <v>4</v>
      </c>
      <c r="B5733" s="4" t="s">
        <v>5</v>
      </c>
      <c r="C5733" s="4" t="s">
        <v>14</v>
      </c>
    </row>
    <row r="5734" spans="1:10">
      <c r="A5734" t="n">
        <v>43631</v>
      </c>
      <c r="B5734" s="50" t="n">
        <v>116</v>
      </c>
      <c r="C5734" s="7" t="n">
        <v>0</v>
      </c>
    </row>
    <row r="5735" spans="1:10">
      <c r="A5735" t="s">
        <v>4</v>
      </c>
      <c r="B5735" s="4" t="s">
        <v>5</v>
      </c>
      <c r="C5735" s="4" t="s">
        <v>14</v>
      </c>
      <c r="D5735" s="4" t="s">
        <v>10</v>
      </c>
    </row>
    <row r="5736" spans="1:10">
      <c r="A5736" t="n">
        <v>43633</v>
      </c>
      <c r="B5736" s="50" t="n">
        <v>116</v>
      </c>
      <c r="C5736" s="7" t="n">
        <v>2</v>
      </c>
      <c r="D5736" s="7" t="n">
        <v>1</v>
      </c>
    </row>
    <row r="5737" spans="1:10">
      <c r="A5737" t="s">
        <v>4</v>
      </c>
      <c r="B5737" s="4" t="s">
        <v>5</v>
      </c>
      <c r="C5737" s="4" t="s">
        <v>14</v>
      </c>
      <c r="D5737" s="4" t="s">
        <v>9</v>
      </c>
    </row>
    <row r="5738" spans="1:10">
      <c r="A5738" t="n">
        <v>43637</v>
      </c>
      <c r="B5738" s="50" t="n">
        <v>116</v>
      </c>
      <c r="C5738" s="7" t="n">
        <v>5</v>
      </c>
      <c r="D5738" s="7" t="n">
        <v>1117782016</v>
      </c>
    </row>
    <row r="5739" spans="1:10">
      <c r="A5739" t="s">
        <v>4</v>
      </c>
      <c r="B5739" s="4" t="s">
        <v>5</v>
      </c>
      <c r="C5739" s="4" t="s">
        <v>14</v>
      </c>
      <c r="D5739" s="4" t="s">
        <v>10</v>
      </c>
    </row>
    <row r="5740" spans="1:10">
      <c r="A5740" t="n">
        <v>43643</v>
      </c>
      <c r="B5740" s="50" t="n">
        <v>116</v>
      </c>
      <c r="C5740" s="7" t="n">
        <v>6</v>
      </c>
      <c r="D5740" s="7" t="n">
        <v>1</v>
      </c>
    </row>
    <row r="5741" spans="1:10">
      <c r="A5741" t="s">
        <v>4</v>
      </c>
      <c r="B5741" s="4" t="s">
        <v>5</v>
      </c>
      <c r="C5741" s="4" t="s">
        <v>14</v>
      </c>
      <c r="D5741" s="4" t="s">
        <v>14</v>
      </c>
      <c r="E5741" s="4" t="s">
        <v>20</v>
      </c>
      <c r="F5741" s="4" t="s">
        <v>20</v>
      </c>
      <c r="G5741" s="4" t="s">
        <v>20</v>
      </c>
      <c r="H5741" s="4" t="s">
        <v>10</v>
      </c>
    </row>
    <row r="5742" spans="1:10">
      <c r="A5742" t="n">
        <v>43647</v>
      </c>
      <c r="B5742" s="32" t="n">
        <v>45</v>
      </c>
      <c r="C5742" s="7" t="n">
        <v>2</v>
      </c>
      <c r="D5742" s="7" t="n">
        <v>3</v>
      </c>
      <c r="E5742" s="7" t="n">
        <v>0.0399999991059303</v>
      </c>
      <c r="F5742" s="7" t="n">
        <v>1.07000005245209</v>
      </c>
      <c r="G5742" s="7" t="n">
        <v>-233.399993896484</v>
      </c>
      <c r="H5742" s="7" t="n">
        <v>0</v>
      </c>
    </row>
    <row r="5743" spans="1:10">
      <c r="A5743" t="s">
        <v>4</v>
      </c>
      <c r="B5743" s="4" t="s">
        <v>5</v>
      </c>
      <c r="C5743" s="4" t="s">
        <v>14</v>
      </c>
      <c r="D5743" s="4" t="s">
        <v>14</v>
      </c>
      <c r="E5743" s="4" t="s">
        <v>20</v>
      </c>
      <c r="F5743" s="4" t="s">
        <v>20</v>
      </c>
      <c r="G5743" s="4" t="s">
        <v>20</v>
      </c>
      <c r="H5743" s="4" t="s">
        <v>10</v>
      </c>
      <c r="I5743" s="4" t="s">
        <v>14</v>
      </c>
    </row>
    <row r="5744" spans="1:10">
      <c r="A5744" t="n">
        <v>43664</v>
      </c>
      <c r="B5744" s="32" t="n">
        <v>45</v>
      </c>
      <c r="C5744" s="7" t="n">
        <v>4</v>
      </c>
      <c r="D5744" s="7" t="n">
        <v>3</v>
      </c>
      <c r="E5744" s="7" t="n">
        <v>14.6999998092651</v>
      </c>
      <c r="F5744" s="7" t="n">
        <v>180.309997558594</v>
      </c>
      <c r="G5744" s="7" t="n">
        <v>6</v>
      </c>
      <c r="H5744" s="7" t="n">
        <v>0</v>
      </c>
      <c r="I5744" s="7" t="n">
        <v>1</v>
      </c>
    </row>
    <row r="5745" spans="1:9">
      <c r="A5745" t="s">
        <v>4</v>
      </c>
      <c r="B5745" s="4" t="s">
        <v>5</v>
      </c>
      <c r="C5745" s="4" t="s">
        <v>14</v>
      </c>
      <c r="D5745" s="4" t="s">
        <v>14</v>
      </c>
      <c r="E5745" s="4" t="s">
        <v>20</v>
      </c>
      <c r="F5745" s="4" t="s">
        <v>10</v>
      </c>
    </row>
    <row r="5746" spans="1:9">
      <c r="A5746" t="n">
        <v>43682</v>
      </c>
      <c r="B5746" s="32" t="n">
        <v>45</v>
      </c>
      <c r="C5746" s="7" t="n">
        <v>5</v>
      </c>
      <c r="D5746" s="7" t="n">
        <v>3</v>
      </c>
      <c r="E5746" s="7" t="n">
        <v>8</v>
      </c>
      <c r="F5746" s="7" t="n">
        <v>0</v>
      </c>
    </row>
    <row r="5747" spans="1:9">
      <c r="A5747" t="s">
        <v>4</v>
      </c>
      <c r="B5747" s="4" t="s">
        <v>5</v>
      </c>
      <c r="C5747" s="4" t="s">
        <v>14</v>
      </c>
      <c r="D5747" s="4" t="s">
        <v>14</v>
      </c>
      <c r="E5747" s="4" t="s">
        <v>20</v>
      </c>
      <c r="F5747" s="4" t="s">
        <v>10</v>
      </c>
    </row>
    <row r="5748" spans="1:9">
      <c r="A5748" t="n">
        <v>43691</v>
      </c>
      <c r="B5748" s="32" t="n">
        <v>45</v>
      </c>
      <c r="C5748" s="7" t="n">
        <v>11</v>
      </c>
      <c r="D5748" s="7" t="n">
        <v>3</v>
      </c>
      <c r="E5748" s="7" t="n">
        <v>28.7999992370605</v>
      </c>
      <c r="F5748" s="7" t="n">
        <v>0</v>
      </c>
    </row>
    <row r="5749" spans="1:9">
      <c r="A5749" t="s">
        <v>4</v>
      </c>
      <c r="B5749" s="4" t="s">
        <v>5</v>
      </c>
      <c r="C5749" s="4" t="s">
        <v>14</v>
      </c>
      <c r="D5749" s="4" t="s">
        <v>14</v>
      </c>
      <c r="E5749" s="4" t="s">
        <v>20</v>
      </c>
      <c r="F5749" s="4" t="s">
        <v>20</v>
      </c>
      <c r="G5749" s="4" t="s">
        <v>20</v>
      </c>
      <c r="H5749" s="4" t="s">
        <v>10</v>
      </c>
    </row>
    <row r="5750" spans="1:9">
      <c r="A5750" t="n">
        <v>43700</v>
      </c>
      <c r="B5750" s="32" t="n">
        <v>45</v>
      </c>
      <c r="C5750" s="7" t="n">
        <v>2</v>
      </c>
      <c r="D5750" s="7" t="n">
        <v>3</v>
      </c>
      <c r="E5750" s="7" t="n">
        <v>0.0399999991059303</v>
      </c>
      <c r="F5750" s="7" t="n">
        <v>10.2700004577637</v>
      </c>
      <c r="G5750" s="7" t="n">
        <v>-233.399993896484</v>
      </c>
      <c r="H5750" s="7" t="n">
        <v>5000</v>
      </c>
    </row>
    <row r="5751" spans="1:9">
      <c r="A5751" t="s">
        <v>4</v>
      </c>
      <c r="B5751" s="4" t="s">
        <v>5</v>
      </c>
      <c r="C5751" s="4" t="s">
        <v>14</v>
      </c>
      <c r="D5751" s="4" t="s">
        <v>14</v>
      </c>
      <c r="E5751" s="4" t="s">
        <v>20</v>
      </c>
      <c r="F5751" s="4" t="s">
        <v>20</v>
      </c>
      <c r="G5751" s="4" t="s">
        <v>20</v>
      </c>
      <c r="H5751" s="4" t="s">
        <v>10</v>
      </c>
      <c r="I5751" s="4" t="s">
        <v>14</v>
      </c>
    </row>
    <row r="5752" spans="1:9">
      <c r="A5752" t="n">
        <v>43717</v>
      </c>
      <c r="B5752" s="32" t="n">
        <v>45</v>
      </c>
      <c r="C5752" s="7" t="n">
        <v>4</v>
      </c>
      <c r="D5752" s="7" t="n">
        <v>3</v>
      </c>
      <c r="E5752" s="7" t="n">
        <v>28.0799999237061</v>
      </c>
      <c r="F5752" s="7" t="n">
        <v>180.309997558594</v>
      </c>
      <c r="G5752" s="7" t="n">
        <v>6</v>
      </c>
      <c r="H5752" s="7" t="n">
        <v>5000</v>
      </c>
      <c r="I5752" s="7" t="n">
        <v>1</v>
      </c>
    </row>
    <row r="5753" spans="1:9">
      <c r="A5753" t="s">
        <v>4</v>
      </c>
      <c r="B5753" s="4" t="s">
        <v>5</v>
      </c>
      <c r="C5753" s="4" t="s">
        <v>14</v>
      </c>
      <c r="D5753" s="4" t="s">
        <v>14</v>
      </c>
      <c r="E5753" s="4" t="s">
        <v>20</v>
      </c>
      <c r="F5753" s="4" t="s">
        <v>10</v>
      </c>
    </row>
    <row r="5754" spans="1:9">
      <c r="A5754" t="n">
        <v>43735</v>
      </c>
      <c r="B5754" s="32" t="n">
        <v>45</v>
      </c>
      <c r="C5754" s="7" t="n">
        <v>5</v>
      </c>
      <c r="D5754" s="7" t="n">
        <v>3</v>
      </c>
      <c r="E5754" s="7" t="n">
        <v>8.19999980926514</v>
      </c>
      <c r="F5754" s="7" t="n">
        <v>5000</v>
      </c>
    </row>
    <row r="5755" spans="1:9">
      <c r="A5755" t="s">
        <v>4</v>
      </c>
      <c r="B5755" s="4" t="s">
        <v>5</v>
      </c>
      <c r="C5755" s="4" t="s">
        <v>14</v>
      </c>
      <c r="D5755" s="4" t="s">
        <v>14</v>
      </c>
      <c r="E5755" s="4" t="s">
        <v>20</v>
      </c>
      <c r="F5755" s="4" t="s">
        <v>10</v>
      </c>
    </row>
    <row r="5756" spans="1:9">
      <c r="A5756" t="n">
        <v>43744</v>
      </c>
      <c r="B5756" s="32" t="n">
        <v>45</v>
      </c>
      <c r="C5756" s="7" t="n">
        <v>11</v>
      </c>
      <c r="D5756" s="7" t="n">
        <v>3</v>
      </c>
      <c r="E5756" s="7" t="n">
        <v>28.7999992370605</v>
      </c>
      <c r="F5756" s="7" t="n">
        <v>5000</v>
      </c>
    </row>
    <row r="5757" spans="1:9">
      <c r="A5757" t="s">
        <v>4</v>
      </c>
      <c r="B5757" s="4" t="s">
        <v>5</v>
      </c>
      <c r="C5757" s="4" t="s">
        <v>10</v>
      </c>
      <c r="D5757" s="4" t="s">
        <v>14</v>
      </c>
    </row>
    <row r="5758" spans="1:9">
      <c r="A5758" t="n">
        <v>43753</v>
      </c>
      <c r="B5758" s="58" t="n">
        <v>56</v>
      </c>
      <c r="C5758" s="7" t="n">
        <v>31</v>
      </c>
      <c r="D5758" s="7" t="n">
        <v>1</v>
      </c>
    </row>
    <row r="5759" spans="1:9">
      <c r="A5759" t="s">
        <v>4</v>
      </c>
      <c r="B5759" s="4" t="s">
        <v>5</v>
      </c>
      <c r="C5759" s="4" t="s">
        <v>10</v>
      </c>
      <c r="D5759" s="4" t="s">
        <v>14</v>
      </c>
      <c r="E5759" s="4" t="s">
        <v>14</v>
      </c>
      <c r="F5759" s="4" t="s">
        <v>6</v>
      </c>
    </row>
    <row r="5760" spans="1:9">
      <c r="A5760" t="n">
        <v>43757</v>
      </c>
      <c r="B5760" s="23" t="n">
        <v>20</v>
      </c>
      <c r="C5760" s="7" t="n">
        <v>31</v>
      </c>
      <c r="D5760" s="7" t="n">
        <v>3</v>
      </c>
      <c r="E5760" s="7" t="n">
        <v>11</v>
      </c>
      <c r="F5760" s="7" t="s">
        <v>413</v>
      </c>
    </row>
    <row r="5761" spans="1:9">
      <c r="A5761" t="s">
        <v>4</v>
      </c>
      <c r="B5761" s="4" t="s">
        <v>5</v>
      </c>
      <c r="C5761" s="4" t="s">
        <v>10</v>
      </c>
      <c r="D5761" s="4" t="s">
        <v>14</v>
      </c>
      <c r="E5761" s="4" t="s">
        <v>14</v>
      </c>
      <c r="F5761" s="4" t="s">
        <v>6</v>
      </c>
    </row>
    <row r="5762" spans="1:9">
      <c r="A5762" t="n">
        <v>43784</v>
      </c>
      <c r="B5762" s="23" t="n">
        <v>20</v>
      </c>
      <c r="C5762" s="7" t="n">
        <v>1000</v>
      </c>
      <c r="D5762" s="7" t="n">
        <v>3</v>
      </c>
      <c r="E5762" s="7" t="n">
        <v>11</v>
      </c>
      <c r="F5762" s="7" t="s">
        <v>414</v>
      </c>
    </row>
    <row r="5763" spans="1:9">
      <c r="A5763" t="s">
        <v>4</v>
      </c>
      <c r="B5763" s="4" t="s">
        <v>5</v>
      </c>
      <c r="C5763" s="4" t="s">
        <v>10</v>
      </c>
      <c r="D5763" s="4" t="s">
        <v>14</v>
      </c>
    </row>
    <row r="5764" spans="1:9">
      <c r="A5764" t="n">
        <v>43812</v>
      </c>
      <c r="B5764" s="58" t="n">
        <v>56</v>
      </c>
      <c r="C5764" s="7" t="n">
        <v>0</v>
      </c>
      <c r="D5764" s="7" t="n">
        <v>1</v>
      </c>
    </row>
    <row r="5765" spans="1:9">
      <c r="A5765" t="s">
        <v>4</v>
      </c>
      <c r="B5765" s="4" t="s">
        <v>5</v>
      </c>
      <c r="C5765" s="4" t="s">
        <v>10</v>
      </c>
      <c r="D5765" s="4" t="s">
        <v>14</v>
      </c>
    </row>
    <row r="5766" spans="1:9">
      <c r="A5766" t="n">
        <v>43816</v>
      </c>
      <c r="B5766" s="58" t="n">
        <v>56</v>
      </c>
      <c r="C5766" s="7" t="n">
        <v>61491</v>
      </c>
      <c r="D5766" s="7" t="n">
        <v>1</v>
      </c>
    </row>
    <row r="5767" spans="1:9">
      <c r="A5767" t="s">
        <v>4</v>
      </c>
      <c r="B5767" s="4" t="s">
        <v>5</v>
      </c>
      <c r="C5767" s="4" t="s">
        <v>10</v>
      </c>
      <c r="D5767" s="4" t="s">
        <v>14</v>
      </c>
    </row>
    <row r="5768" spans="1:9">
      <c r="A5768" t="n">
        <v>43820</v>
      </c>
      <c r="B5768" s="58" t="n">
        <v>56</v>
      </c>
      <c r="C5768" s="7" t="n">
        <v>61492</v>
      </c>
      <c r="D5768" s="7" t="n">
        <v>1</v>
      </c>
    </row>
    <row r="5769" spans="1:9">
      <c r="A5769" t="s">
        <v>4</v>
      </c>
      <c r="B5769" s="4" t="s">
        <v>5</v>
      </c>
      <c r="C5769" s="4" t="s">
        <v>10</v>
      </c>
      <c r="D5769" s="4" t="s">
        <v>14</v>
      </c>
    </row>
    <row r="5770" spans="1:9">
      <c r="A5770" t="n">
        <v>43824</v>
      </c>
      <c r="B5770" s="58" t="n">
        <v>56</v>
      </c>
      <c r="C5770" s="7" t="n">
        <v>61493</v>
      </c>
      <c r="D5770" s="7" t="n">
        <v>1</v>
      </c>
    </row>
    <row r="5771" spans="1:9">
      <c r="A5771" t="s">
        <v>4</v>
      </c>
      <c r="B5771" s="4" t="s">
        <v>5</v>
      </c>
      <c r="C5771" s="4" t="s">
        <v>10</v>
      </c>
      <c r="D5771" s="4" t="s">
        <v>14</v>
      </c>
    </row>
    <row r="5772" spans="1:9">
      <c r="A5772" t="n">
        <v>43828</v>
      </c>
      <c r="B5772" s="58" t="n">
        <v>56</v>
      </c>
      <c r="C5772" s="7" t="n">
        <v>61494</v>
      </c>
      <c r="D5772" s="7" t="n">
        <v>1</v>
      </c>
    </row>
    <row r="5773" spans="1:9">
      <c r="A5773" t="s">
        <v>4</v>
      </c>
      <c r="B5773" s="4" t="s">
        <v>5</v>
      </c>
      <c r="C5773" s="4" t="s">
        <v>10</v>
      </c>
      <c r="D5773" s="4" t="s">
        <v>14</v>
      </c>
    </row>
    <row r="5774" spans="1:9">
      <c r="A5774" t="n">
        <v>43832</v>
      </c>
      <c r="B5774" s="58" t="n">
        <v>56</v>
      </c>
      <c r="C5774" s="7" t="n">
        <v>61495</v>
      </c>
      <c r="D5774" s="7" t="n">
        <v>1</v>
      </c>
    </row>
    <row r="5775" spans="1:9">
      <c r="A5775" t="s">
        <v>4</v>
      </c>
      <c r="B5775" s="4" t="s">
        <v>5</v>
      </c>
      <c r="C5775" s="4" t="s">
        <v>10</v>
      </c>
      <c r="D5775" s="4" t="s">
        <v>14</v>
      </c>
    </row>
    <row r="5776" spans="1:9">
      <c r="A5776" t="n">
        <v>43836</v>
      </c>
      <c r="B5776" s="58" t="n">
        <v>56</v>
      </c>
      <c r="C5776" s="7" t="n">
        <v>61496</v>
      </c>
      <c r="D5776" s="7" t="n">
        <v>1</v>
      </c>
    </row>
    <row r="5777" spans="1:6">
      <c r="A5777" t="s">
        <v>4</v>
      </c>
      <c r="B5777" s="4" t="s">
        <v>5</v>
      </c>
      <c r="C5777" s="4" t="s">
        <v>10</v>
      </c>
      <c r="D5777" s="4" t="s">
        <v>14</v>
      </c>
    </row>
    <row r="5778" spans="1:6">
      <c r="A5778" t="n">
        <v>43840</v>
      </c>
      <c r="B5778" s="58" t="n">
        <v>56</v>
      </c>
      <c r="C5778" s="7" t="n">
        <v>7032</v>
      </c>
      <c r="D5778" s="7" t="n">
        <v>1</v>
      </c>
    </row>
    <row r="5779" spans="1:6">
      <c r="A5779" t="s">
        <v>4</v>
      </c>
      <c r="B5779" s="4" t="s">
        <v>5</v>
      </c>
      <c r="C5779" s="4" t="s">
        <v>10</v>
      </c>
      <c r="D5779" s="4" t="s">
        <v>20</v>
      </c>
      <c r="E5779" s="4" t="s">
        <v>20</v>
      </c>
      <c r="F5779" s="4" t="s">
        <v>20</v>
      </c>
      <c r="G5779" s="4" t="s">
        <v>20</v>
      </c>
    </row>
    <row r="5780" spans="1:6">
      <c r="A5780" t="n">
        <v>43844</v>
      </c>
      <c r="B5780" s="38" t="n">
        <v>46</v>
      </c>
      <c r="C5780" s="7" t="n">
        <v>0</v>
      </c>
      <c r="D5780" s="7" t="n">
        <v>-0.800000011920929</v>
      </c>
      <c r="E5780" s="7" t="n">
        <v>0</v>
      </c>
      <c r="F5780" s="7" t="n">
        <v>-235.199996948242</v>
      </c>
      <c r="G5780" s="7" t="n">
        <v>0</v>
      </c>
    </row>
    <row r="5781" spans="1:6">
      <c r="A5781" t="s">
        <v>4</v>
      </c>
      <c r="B5781" s="4" t="s">
        <v>5</v>
      </c>
      <c r="C5781" s="4" t="s">
        <v>10</v>
      </c>
      <c r="D5781" s="4" t="s">
        <v>20</v>
      </c>
      <c r="E5781" s="4" t="s">
        <v>20</v>
      </c>
      <c r="F5781" s="4" t="s">
        <v>20</v>
      </c>
      <c r="G5781" s="4" t="s">
        <v>20</v>
      </c>
    </row>
    <row r="5782" spans="1:6">
      <c r="A5782" t="n">
        <v>43863</v>
      </c>
      <c r="B5782" s="38" t="n">
        <v>46</v>
      </c>
      <c r="C5782" s="7" t="n">
        <v>61491</v>
      </c>
      <c r="D5782" s="7" t="n">
        <v>0.800000011920929</v>
      </c>
      <c r="E5782" s="7" t="n">
        <v>0</v>
      </c>
      <c r="F5782" s="7" t="n">
        <v>-235.199996948242</v>
      </c>
      <c r="G5782" s="7" t="n">
        <v>0</v>
      </c>
    </row>
    <row r="5783" spans="1:6">
      <c r="A5783" t="s">
        <v>4</v>
      </c>
      <c r="B5783" s="4" t="s">
        <v>5</v>
      </c>
      <c r="C5783" s="4" t="s">
        <v>10</v>
      </c>
      <c r="D5783" s="4" t="s">
        <v>20</v>
      </c>
      <c r="E5783" s="4" t="s">
        <v>20</v>
      </c>
      <c r="F5783" s="4" t="s">
        <v>20</v>
      </c>
      <c r="G5783" s="4" t="s">
        <v>20</v>
      </c>
    </row>
    <row r="5784" spans="1:6">
      <c r="A5784" t="n">
        <v>43882</v>
      </c>
      <c r="B5784" s="38" t="n">
        <v>46</v>
      </c>
      <c r="C5784" s="7" t="n">
        <v>61492</v>
      </c>
      <c r="D5784" s="7" t="n">
        <v>-1.5</v>
      </c>
      <c r="E5784" s="7" t="n">
        <v>0</v>
      </c>
      <c r="F5784" s="7" t="n">
        <v>-233.800003051758</v>
      </c>
      <c r="G5784" s="7" t="n">
        <v>0</v>
      </c>
    </row>
    <row r="5785" spans="1:6">
      <c r="A5785" t="s">
        <v>4</v>
      </c>
      <c r="B5785" s="4" t="s">
        <v>5</v>
      </c>
      <c r="C5785" s="4" t="s">
        <v>10</v>
      </c>
      <c r="D5785" s="4" t="s">
        <v>20</v>
      </c>
      <c r="E5785" s="4" t="s">
        <v>20</v>
      </c>
      <c r="F5785" s="4" t="s">
        <v>20</v>
      </c>
      <c r="G5785" s="4" t="s">
        <v>20</v>
      </c>
    </row>
    <row r="5786" spans="1:6">
      <c r="A5786" t="n">
        <v>43901</v>
      </c>
      <c r="B5786" s="38" t="n">
        <v>46</v>
      </c>
      <c r="C5786" s="7" t="n">
        <v>61493</v>
      </c>
      <c r="D5786" s="7" t="n">
        <v>0</v>
      </c>
      <c r="E5786" s="7" t="n">
        <v>0</v>
      </c>
      <c r="F5786" s="7" t="n">
        <v>-233.800003051758</v>
      </c>
      <c r="G5786" s="7" t="n">
        <v>0</v>
      </c>
    </row>
    <row r="5787" spans="1:6">
      <c r="A5787" t="s">
        <v>4</v>
      </c>
      <c r="B5787" s="4" t="s">
        <v>5</v>
      </c>
      <c r="C5787" s="4" t="s">
        <v>10</v>
      </c>
      <c r="D5787" s="4" t="s">
        <v>20</v>
      </c>
      <c r="E5787" s="4" t="s">
        <v>20</v>
      </c>
      <c r="F5787" s="4" t="s">
        <v>20</v>
      </c>
      <c r="G5787" s="4" t="s">
        <v>20</v>
      </c>
    </row>
    <row r="5788" spans="1:6">
      <c r="A5788" t="n">
        <v>43920</v>
      </c>
      <c r="B5788" s="38" t="n">
        <v>46</v>
      </c>
      <c r="C5788" s="7" t="n">
        <v>61494</v>
      </c>
      <c r="D5788" s="7" t="n">
        <v>1.5</v>
      </c>
      <c r="E5788" s="7" t="n">
        <v>0</v>
      </c>
      <c r="F5788" s="7" t="n">
        <v>-233.800003051758</v>
      </c>
      <c r="G5788" s="7" t="n">
        <v>0</v>
      </c>
    </row>
    <row r="5789" spans="1:6">
      <c r="A5789" t="s">
        <v>4</v>
      </c>
      <c r="B5789" s="4" t="s">
        <v>5</v>
      </c>
      <c r="C5789" s="4" t="s">
        <v>10</v>
      </c>
      <c r="D5789" s="4" t="s">
        <v>20</v>
      </c>
      <c r="E5789" s="4" t="s">
        <v>20</v>
      </c>
      <c r="F5789" s="4" t="s">
        <v>20</v>
      </c>
      <c r="G5789" s="4" t="s">
        <v>20</v>
      </c>
    </row>
    <row r="5790" spans="1:6">
      <c r="A5790" t="n">
        <v>43939</v>
      </c>
      <c r="B5790" s="38" t="n">
        <v>46</v>
      </c>
      <c r="C5790" s="7" t="n">
        <v>61495</v>
      </c>
      <c r="D5790" s="7" t="n">
        <v>-0.800000011920929</v>
      </c>
      <c r="E5790" s="7" t="n">
        <v>0</v>
      </c>
      <c r="F5790" s="7" t="n">
        <v>-232.5</v>
      </c>
      <c r="G5790" s="7" t="n">
        <v>0</v>
      </c>
    </row>
    <row r="5791" spans="1:6">
      <c r="A5791" t="s">
        <v>4</v>
      </c>
      <c r="B5791" s="4" t="s">
        <v>5</v>
      </c>
      <c r="C5791" s="4" t="s">
        <v>10</v>
      </c>
      <c r="D5791" s="4" t="s">
        <v>20</v>
      </c>
      <c r="E5791" s="4" t="s">
        <v>20</v>
      </c>
      <c r="F5791" s="4" t="s">
        <v>20</v>
      </c>
      <c r="G5791" s="4" t="s">
        <v>20</v>
      </c>
    </row>
    <row r="5792" spans="1:6">
      <c r="A5792" t="n">
        <v>43958</v>
      </c>
      <c r="B5792" s="38" t="n">
        <v>46</v>
      </c>
      <c r="C5792" s="7" t="n">
        <v>61496</v>
      </c>
      <c r="D5792" s="7" t="n">
        <v>0.800000011920929</v>
      </c>
      <c r="E5792" s="7" t="n">
        <v>0</v>
      </c>
      <c r="F5792" s="7" t="n">
        <v>-232.5</v>
      </c>
      <c r="G5792" s="7" t="n">
        <v>0</v>
      </c>
    </row>
    <row r="5793" spans="1:7">
      <c r="A5793" t="s">
        <v>4</v>
      </c>
      <c r="B5793" s="4" t="s">
        <v>5</v>
      </c>
      <c r="C5793" s="4" t="s">
        <v>10</v>
      </c>
      <c r="D5793" s="4" t="s">
        <v>20</v>
      </c>
      <c r="E5793" s="4" t="s">
        <v>20</v>
      </c>
      <c r="F5793" s="4" t="s">
        <v>20</v>
      </c>
      <c r="G5793" s="4" t="s">
        <v>20</v>
      </c>
    </row>
    <row r="5794" spans="1:7">
      <c r="A5794" t="n">
        <v>43977</v>
      </c>
      <c r="B5794" s="38" t="n">
        <v>46</v>
      </c>
      <c r="C5794" s="7" t="n">
        <v>7032</v>
      </c>
      <c r="D5794" s="7" t="n">
        <v>0</v>
      </c>
      <c r="E5794" s="7" t="n">
        <v>0</v>
      </c>
      <c r="F5794" s="7" t="n">
        <v>-232.5</v>
      </c>
      <c r="G5794" s="7" t="n">
        <v>0</v>
      </c>
    </row>
    <row r="5795" spans="1:7">
      <c r="A5795" t="s">
        <v>4</v>
      </c>
      <c r="B5795" s="4" t="s">
        <v>5</v>
      </c>
      <c r="C5795" s="4" t="s">
        <v>10</v>
      </c>
      <c r="D5795" s="4" t="s">
        <v>9</v>
      </c>
    </row>
    <row r="5796" spans="1:7">
      <c r="A5796" t="n">
        <v>43996</v>
      </c>
      <c r="B5796" s="35" t="n">
        <v>43</v>
      </c>
      <c r="C5796" s="7" t="n">
        <v>61440</v>
      </c>
      <c r="D5796" s="7" t="n">
        <v>2048</v>
      </c>
    </row>
    <row r="5797" spans="1:7">
      <c r="A5797" t="s">
        <v>4</v>
      </c>
      <c r="B5797" s="4" t="s">
        <v>5</v>
      </c>
      <c r="C5797" s="4" t="s">
        <v>10</v>
      </c>
      <c r="D5797" s="4" t="s">
        <v>9</v>
      </c>
    </row>
    <row r="5798" spans="1:7">
      <c r="A5798" t="n">
        <v>44003</v>
      </c>
      <c r="B5798" s="35" t="n">
        <v>43</v>
      </c>
      <c r="C5798" s="7" t="n">
        <v>61441</v>
      </c>
      <c r="D5798" s="7" t="n">
        <v>2048</v>
      </c>
    </row>
    <row r="5799" spans="1:7">
      <c r="A5799" t="s">
        <v>4</v>
      </c>
      <c r="B5799" s="4" t="s">
        <v>5</v>
      </c>
      <c r="C5799" s="4" t="s">
        <v>10</v>
      </c>
      <c r="D5799" s="4" t="s">
        <v>9</v>
      </c>
    </row>
    <row r="5800" spans="1:7">
      <c r="A5800" t="n">
        <v>44010</v>
      </c>
      <c r="B5800" s="35" t="n">
        <v>43</v>
      </c>
      <c r="C5800" s="7" t="n">
        <v>61442</v>
      </c>
      <c r="D5800" s="7" t="n">
        <v>2048</v>
      </c>
    </row>
    <row r="5801" spans="1:7">
      <c r="A5801" t="s">
        <v>4</v>
      </c>
      <c r="B5801" s="4" t="s">
        <v>5</v>
      </c>
      <c r="C5801" s="4" t="s">
        <v>10</v>
      </c>
      <c r="D5801" s="4" t="s">
        <v>9</v>
      </c>
    </row>
    <row r="5802" spans="1:7">
      <c r="A5802" t="n">
        <v>44017</v>
      </c>
      <c r="B5802" s="35" t="n">
        <v>43</v>
      </c>
      <c r="C5802" s="7" t="n">
        <v>61443</v>
      </c>
      <c r="D5802" s="7" t="n">
        <v>2048</v>
      </c>
    </row>
    <row r="5803" spans="1:7">
      <c r="A5803" t="s">
        <v>4</v>
      </c>
      <c r="B5803" s="4" t="s">
        <v>5</v>
      </c>
      <c r="C5803" s="4" t="s">
        <v>10</v>
      </c>
      <c r="D5803" s="4" t="s">
        <v>9</v>
      </c>
    </row>
    <row r="5804" spans="1:7">
      <c r="A5804" t="n">
        <v>44024</v>
      </c>
      <c r="B5804" s="35" t="n">
        <v>43</v>
      </c>
      <c r="C5804" s="7" t="n">
        <v>61444</v>
      </c>
      <c r="D5804" s="7" t="n">
        <v>2048</v>
      </c>
    </row>
    <row r="5805" spans="1:7">
      <c r="A5805" t="s">
        <v>4</v>
      </c>
      <c r="B5805" s="4" t="s">
        <v>5</v>
      </c>
      <c r="C5805" s="4" t="s">
        <v>10</v>
      </c>
      <c r="D5805" s="4" t="s">
        <v>9</v>
      </c>
    </row>
    <row r="5806" spans="1:7">
      <c r="A5806" t="n">
        <v>44031</v>
      </c>
      <c r="B5806" s="35" t="n">
        <v>43</v>
      </c>
      <c r="C5806" s="7" t="n">
        <v>61445</v>
      </c>
      <c r="D5806" s="7" t="n">
        <v>2048</v>
      </c>
    </row>
    <row r="5807" spans="1:7">
      <c r="A5807" t="s">
        <v>4</v>
      </c>
      <c r="B5807" s="4" t="s">
        <v>5</v>
      </c>
      <c r="C5807" s="4" t="s">
        <v>10</v>
      </c>
      <c r="D5807" s="4" t="s">
        <v>9</v>
      </c>
    </row>
    <row r="5808" spans="1:7">
      <c r="A5808" t="n">
        <v>44038</v>
      </c>
      <c r="B5808" s="35" t="n">
        <v>43</v>
      </c>
      <c r="C5808" s="7" t="n">
        <v>61446</v>
      </c>
      <c r="D5808" s="7" t="n">
        <v>2048</v>
      </c>
    </row>
    <row r="5809" spans="1:7">
      <c r="A5809" t="s">
        <v>4</v>
      </c>
      <c r="B5809" s="4" t="s">
        <v>5</v>
      </c>
      <c r="C5809" s="4" t="s">
        <v>10</v>
      </c>
      <c r="D5809" s="4" t="s">
        <v>9</v>
      </c>
    </row>
    <row r="5810" spans="1:7">
      <c r="A5810" t="n">
        <v>44045</v>
      </c>
      <c r="B5810" s="35" t="n">
        <v>43</v>
      </c>
      <c r="C5810" s="7" t="n">
        <v>7032</v>
      </c>
      <c r="D5810" s="7" t="n">
        <v>2048</v>
      </c>
    </row>
    <row r="5811" spans="1:7">
      <c r="A5811" t="s">
        <v>4</v>
      </c>
      <c r="B5811" s="4" t="s">
        <v>5</v>
      </c>
      <c r="C5811" s="4" t="s">
        <v>6</v>
      </c>
      <c r="D5811" s="4" t="s">
        <v>6</v>
      </c>
    </row>
    <row r="5812" spans="1:7">
      <c r="A5812" t="n">
        <v>44052</v>
      </c>
      <c r="B5812" s="21" t="n">
        <v>70</v>
      </c>
      <c r="C5812" s="7" t="s">
        <v>427</v>
      </c>
      <c r="D5812" s="7" t="s">
        <v>428</v>
      </c>
    </row>
    <row r="5813" spans="1:7">
      <c r="A5813" t="s">
        <v>4</v>
      </c>
      <c r="B5813" s="4" t="s">
        <v>5</v>
      </c>
      <c r="C5813" s="4" t="s">
        <v>14</v>
      </c>
      <c r="D5813" s="4" t="s">
        <v>10</v>
      </c>
      <c r="E5813" s="4" t="s">
        <v>20</v>
      </c>
      <c r="F5813" s="4" t="s">
        <v>10</v>
      </c>
      <c r="G5813" s="4" t="s">
        <v>9</v>
      </c>
      <c r="H5813" s="4" t="s">
        <v>9</v>
      </c>
      <c r="I5813" s="4" t="s">
        <v>10</v>
      </c>
      <c r="J5813" s="4" t="s">
        <v>10</v>
      </c>
      <c r="K5813" s="4" t="s">
        <v>9</v>
      </c>
      <c r="L5813" s="4" t="s">
        <v>9</v>
      </c>
      <c r="M5813" s="4" t="s">
        <v>9</v>
      </c>
      <c r="N5813" s="4" t="s">
        <v>9</v>
      </c>
      <c r="O5813" s="4" t="s">
        <v>6</v>
      </c>
    </row>
    <row r="5814" spans="1:7">
      <c r="A5814" t="n">
        <v>44066</v>
      </c>
      <c r="B5814" s="14" t="n">
        <v>50</v>
      </c>
      <c r="C5814" s="7" t="n">
        <v>0</v>
      </c>
      <c r="D5814" s="7" t="n">
        <v>8210</v>
      </c>
      <c r="E5814" s="7" t="n">
        <v>1</v>
      </c>
      <c r="F5814" s="7" t="n">
        <v>500</v>
      </c>
      <c r="G5814" s="7" t="n">
        <v>0</v>
      </c>
      <c r="H5814" s="7" t="n">
        <v>-1055916032</v>
      </c>
      <c r="I5814" s="7" t="n">
        <v>0</v>
      </c>
      <c r="J5814" s="7" t="n">
        <v>65533</v>
      </c>
      <c r="K5814" s="7" t="n">
        <v>0</v>
      </c>
      <c r="L5814" s="7" t="n">
        <v>0</v>
      </c>
      <c r="M5814" s="7" t="n">
        <v>0</v>
      </c>
      <c r="N5814" s="7" t="n">
        <v>0</v>
      </c>
      <c r="O5814" s="7" t="s">
        <v>13</v>
      </c>
    </row>
    <row r="5815" spans="1:7">
      <c r="A5815" t="s">
        <v>4</v>
      </c>
      <c r="B5815" s="4" t="s">
        <v>5</v>
      </c>
      <c r="C5815" s="4" t="s">
        <v>14</v>
      </c>
      <c r="D5815" s="4" t="s">
        <v>10</v>
      </c>
      <c r="E5815" s="4" t="s">
        <v>20</v>
      </c>
      <c r="F5815" s="4" t="s">
        <v>10</v>
      </c>
      <c r="G5815" s="4" t="s">
        <v>9</v>
      </c>
      <c r="H5815" s="4" t="s">
        <v>9</v>
      </c>
      <c r="I5815" s="4" t="s">
        <v>10</v>
      </c>
      <c r="J5815" s="4" t="s">
        <v>10</v>
      </c>
      <c r="K5815" s="4" t="s">
        <v>9</v>
      </c>
      <c r="L5815" s="4" t="s">
        <v>9</v>
      </c>
      <c r="M5815" s="4" t="s">
        <v>9</v>
      </c>
      <c r="N5815" s="4" t="s">
        <v>9</v>
      </c>
      <c r="O5815" s="4" t="s">
        <v>6</v>
      </c>
    </row>
    <row r="5816" spans="1:7">
      <c r="A5816" t="n">
        <v>44105</v>
      </c>
      <c r="B5816" s="14" t="n">
        <v>50</v>
      </c>
      <c r="C5816" s="7" t="n">
        <v>0</v>
      </c>
      <c r="D5816" s="7" t="n">
        <v>5041</v>
      </c>
      <c r="E5816" s="7" t="n">
        <v>1</v>
      </c>
      <c r="F5816" s="7" t="n">
        <v>500</v>
      </c>
      <c r="G5816" s="7" t="n">
        <v>0</v>
      </c>
      <c r="H5816" s="7" t="n">
        <v>1065353216</v>
      </c>
      <c r="I5816" s="7" t="n">
        <v>0</v>
      </c>
      <c r="J5816" s="7" t="n">
        <v>65533</v>
      </c>
      <c r="K5816" s="7" t="n">
        <v>0</v>
      </c>
      <c r="L5816" s="7" t="n">
        <v>0</v>
      </c>
      <c r="M5816" s="7" t="n">
        <v>0</v>
      </c>
      <c r="N5816" s="7" t="n">
        <v>0</v>
      </c>
      <c r="O5816" s="7" t="s">
        <v>13</v>
      </c>
    </row>
    <row r="5817" spans="1:7">
      <c r="A5817" t="s">
        <v>4</v>
      </c>
      <c r="B5817" s="4" t="s">
        <v>5</v>
      </c>
      <c r="C5817" s="4" t="s">
        <v>14</v>
      </c>
      <c r="D5817" s="4" t="s">
        <v>10</v>
      </c>
      <c r="E5817" s="4" t="s">
        <v>20</v>
      </c>
      <c r="F5817" s="4" t="s">
        <v>10</v>
      </c>
      <c r="G5817" s="4" t="s">
        <v>9</v>
      </c>
      <c r="H5817" s="4" t="s">
        <v>9</v>
      </c>
      <c r="I5817" s="4" t="s">
        <v>10</v>
      </c>
      <c r="J5817" s="4" t="s">
        <v>10</v>
      </c>
      <c r="K5817" s="4" t="s">
        <v>9</v>
      </c>
      <c r="L5817" s="4" t="s">
        <v>9</v>
      </c>
      <c r="M5817" s="4" t="s">
        <v>9</v>
      </c>
      <c r="N5817" s="4" t="s">
        <v>9</v>
      </c>
      <c r="O5817" s="4" t="s">
        <v>6</v>
      </c>
    </row>
    <row r="5818" spans="1:7">
      <c r="A5818" t="n">
        <v>44144</v>
      </c>
      <c r="B5818" s="14" t="n">
        <v>50</v>
      </c>
      <c r="C5818" s="7" t="n">
        <v>0</v>
      </c>
      <c r="D5818" s="7" t="n">
        <v>13250</v>
      </c>
      <c r="E5818" s="7" t="n">
        <v>1</v>
      </c>
      <c r="F5818" s="7" t="n">
        <v>0</v>
      </c>
      <c r="G5818" s="7" t="n">
        <v>0</v>
      </c>
      <c r="H5818" s="7" t="n">
        <v>0</v>
      </c>
      <c r="I5818" s="7" t="n">
        <v>0</v>
      </c>
      <c r="J5818" s="7" t="n">
        <v>65533</v>
      </c>
      <c r="K5818" s="7" t="n">
        <v>0</v>
      </c>
      <c r="L5818" s="7" t="n">
        <v>0</v>
      </c>
      <c r="M5818" s="7" t="n">
        <v>0</v>
      </c>
      <c r="N5818" s="7" t="n">
        <v>0</v>
      </c>
      <c r="O5818" s="7" t="s">
        <v>13</v>
      </c>
    </row>
    <row r="5819" spans="1:7">
      <c r="A5819" t="s">
        <v>4</v>
      </c>
      <c r="B5819" s="4" t="s">
        <v>5</v>
      </c>
      <c r="C5819" s="4" t="s">
        <v>10</v>
      </c>
    </row>
    <row r="5820" spans="1:7">
      <c r="A5820" t="n">
        <v>44183</v>
      </c>
      <c r="B5820" s="26" t="n">
        <v>16</v>
      </c>
      <c r="C5820" s="7" t="n">
        <v>4000</v>
      </c>
    </row>
    <row r="5821" spans="1:7">
      <c r="A5821" t="s">
        <v>4</v>
      </c>
      <c r="B5821" s="4" t="s">
        <v>5</v>
      </c>
      <c r="C5821" s="4" t="s">
        <v>14</v>
      </c>
      <c r="D5821" s="4" t="s">
        <v>10</v>
      </c>
      <c r="E5821" s="4" t="s">
        <v>14</v>
      </c>
    </row>
    <row r="5822" spans="1:7">
      <c r="A5822" t="n">
        <v>44186</v>
      </c>
      <c r="B5822" s="13" t="n">
        <v>49</v>
      </c>
      <c r="C5822" s="7" t="n">
        <v>1</v>
      </c>
      <c r="D5822" s="7" t="n">
        <v>5000</v>
      </c>
      <c r="E5822" s="7" t="n">
        <v>0</v>
      </c>
    </row>
    <row r="5823" spans="1:7">
      <c r="A5823" t="s">
        <v>4</v>
      </c>
      <c r="B5823" s="4" t="s">
        <v>5</v>
      </c>
      <c r="C5823" s="4" t="s">
        <v>14</v>
      </c>
      <c r="D5823" s="4" t="s">
        <v>10</v>
      </c>
      <c r="E5823" s="4" t="s">
        <v>10</v>
      </c>
    </row>
    <row r="5824" spans="1:7">
      <c r="A5824" t="n">
        <v>44191</v>
      </c>
      <c r="B5824" s="14" t="n">
        <v>50</v>
      </c>
      <c r="C5824" s="7" t="n">
        <v>1</v>
      </c>
      <c r="D5824" s="7" t="n">
        <v>8200</v>
      </c>
      <c r="E5824" s="7" t="n">
        <v>1000</v>
      </c>
    </row>
    <row r="5825" spans="1:15">
      <c r="A5825" t="s">
        <v>4</v>
      </c>
      <c r="B5825" s="4" t="s">
        <v>5</v>
      </c>
      <c r="C5825" s="4" t="s">
        <v>14</v>
      </c>
      <c r="D5825" s="4" t="s">
        <v>10</v>
      </c>
      <c r="E5825" s="4" t="s">
        <v>10</v>
      </c>
    </row>
    <row r="5826" spans="1:15">
      <c r="A5826" t="n">
        <v>44197</v>
      </c>
      <c r="B5826" s="14" t="n">
        <v>50</v>
      </c>
      <c r="C5826" s="7" t="n">
        <v>1</v>
      </c>
      <c r="D5826" s="7" t="n">
        <v>8210</v>
      </c>
      <c r="E5826" s="7" t="n">
        <v>1000</v>
      </c>
    </row>
    <row r="5827" spans="1:15">
      <c r="A5827" t="s">
        <v>4</v>
      </c>
      <c r="B5827" s="4" t="s">
        <v>5</v>
      </c>
      <c r="C5827" s="4" t="s">
        <v>14</v>
      </c>
      <c r="D5827" s="4" t="s">
        <v>10</v>
      </c>
      <c r="E5827" s="4" t="s">
        <v>10</v>
      </c>
    </row>
    <row r="5828" spans="1:15">
      <c r="A5828" t="n">
        <v>44203</v>
      </c>
      <c r="B5828" s="14" t="n">
        <v>50</v>
      </c>
      <c r="C5828" s="7" t="n">
        <v>1</v>
      </c>
      <c r="D5828" s="7" t="n">
        <v>5041</v>
      </c>
      <c r="E5828" s="7" t="n">
        <v>1000</v>
      </c>
    </row>
    <row r="5829" spans="1:15">
      <c r="A5829" t="s">
        <v>4</v>
      </c>
      <c r="B5829" s="4" t="s">
        <v>5</v>
      </c>
      <c r="C5829" s="4" t="s">
        <v>14</v>
      </c>
      <c r="D5829" s="4" t="s">
        <v>10</v>
      </c>
      <c r="E5829" s="4" t="s">
        <v>20</v>
      </c>
    </row>
    <row r="5830" spans="1:15">
      <c r="A5830" t="n">
        <v>44209</v>
      </c>
      <c r="B5830" s="28" t="n">
        <v>58</v>
      </c>
      <c r="C5830" s="7" t="n">
        <v>0</v>
      </c>
      <c r="D5830" s="7" t="n">
        <v>1000</v>
      </c>
      <c r="E5830" s="7" t="n">
        <v>1</v>
      </c>
    </row>
    <row r="5831" spans="1:15">
      <c r="A5831" t="s">
        <v>4</v>
      </c>
      <c r="B5831" s="4" t="s">
        <v>5</v>
      </c>
      <c r="C5831" s="4" t="s">
        <v>14</v>
      </c>
      <c r="D5831" s="4" t="s">
        <v>10</v>
      </c>
    </row>
    <row r="5832" spans="1:15">
      <c r="A5832" t="n">
        <v>44217</v>
      </c>
      <c r="B5832" s="28" t="n">
        <v>58</v>
      </c>
      <c r="C5832" s="7" t="n">
        <v>255</v>
      </c>
      <c r="D5832" s="7" t="n">
        <v>0</v>
      </c>
    </row>
    <row r="5833" spans="1:15">
      <c r="A5833" t="s">
        <v>4</v>
      </c>
      <c r="B5833" s="4" t="s">
        <v>5</v>
      </c>
      <c r="C5833" s="4" t="s">
        <v>10</v>
      </c>
      <c r="D5833" s="4" t="s">
        <v>14</v>
      </c>
    </row>
    <row r="5834" spans="1:15">
      <c r="A5834" t="n">
        <v>44221</v>
      </c>
      <c r="B5834" s="71" t="n">
        <v>21</v>
      </c>
      <c r="C5834" s="7" t="n">
        <v>1000</v>
      </c>
      <c r="D5834" s="7" t="n">
        <v>3</v>
      </c>
    </row>
    <row r="5835" spans="1:15">
      <c r="A5835" t="s">
        <v>4</v>
      </c>
      <c r="B5835" s="4" t="s">
        <v>5</v>
      </c>
      <c r="C5835" s="4" t="s">
        <v>10</v>
      </c>
      <c r="D5835" s="4" t="s">
        <v>14</v>
      </c>
    </row>
    <row r="5836" spans="1:15">
      <c r="A5836" t="n">
        <v>44225</v>
      </c>
      <c r="B5836" s="71" t="n">
        <v>21</v>
      </c>
      <c r="C5836" s="7" t="n">
        <v>31</v>
      </c>
      <c r="D5836" s="7" t="n">
        <v>3</v>
      </c>
    </row>
    <row r="5837" spans="1:15">
      <c r="A5837" t="s">
        <v>4</v>
      </c>
      <c r="B5837" s="4" t="s">
        <v>5</v>
      </c>
      <c r="C5837" s="4" t="s">
        <v>14</v>
      </c>
      <c r="D5837" s="4" t="s">
        <v>14</v>
      </c>
    </row>
    <row r="5838" spans="1:15">
      <c r="A5838" t="n">
        <v>44229</v>
      </c>
      <c r="B5838" s="13" t="n">
        <v>49</v>
      </c>
      <c r="C5838" s="7" t="n">
        <v>2</v>
      </c>
      <c r="D5838" s="7" t="n">
        <v>0</v>
      </c>
    </row>
    <row r="5839" spans="1:15">
      <c r="A5839" t="s">
        <v>4</v>
      </c>
      <c r="B5839" s="4" t="s">
        <v>5</v>
      </c>
      <c r="C5839" s="4" t="s">
        <v>14</v>
      </c>
      <c r="D5839" s="4" t="s">
        <v>14</v>
      </c>
      <c r="E5839" s="4" t="s">
        <v>14</v>
      </c>
      <c r="F5839" s="4" t="s">
        <v>20</v>
      </c>
      <c r="G5839" s="4" t="s">
        <v>20</v>
      </c>
      <c r="H5839" s="4" t="s">
        <v>20</v>
      </c>
      <c r="I5839" s="4" t="s">
        <v>20</v>
      </c>
      <c r="J5839" s="4" t="s">
        <v>20</v>
      </c>
    </row>
    <row r="5840" spans="1:15">
      <c r="A5840" t="n">
        <v>44232</v>
      </c>
      <c r="B5840" s="65" t="n">
        <v>76</v>
      </c>
      <c r="C5840" s="7" t="n">
        <v>0</v>
      </c>
      <c r="D5840" s="7" t="n">
        <v>3</v>
      </c>
      <c r="E5840" s="7" t="n">
        <v>0</v>
      </c>
      <c r="F5840" s="7" t="n">
        <v>1</v>
      </c>
      <c r="G5840" s="7" t="n">
        <v>1</v>
      </c>
      <c r="H5840" s="7" t="n">
        <v>1</v>
      </c>
      <c r="I5840" s="7" t="n">
        <v>1</v>
      </c>
      <c r="J5840" s="7" t="n">
        <v>1000</v>
      </c>
    </row>
    <row r="5841" spans="1:10">
      <c r="A5841" t="s">
        <v>4</v>
      </c>
      <c r="B5841" s="4" t="s">
        <v>5</v>
      </c>
      <c r="C5841" s="4" t="s">
        <v>14</v>
      </c>
      <c r="D5841" s="4" t="s">
        <v>14</v>
      </c>
    </row>
    <row r="5842" spans="1:10">
      <c r="A5842" t="n">
        <v>44256</v>
      </c>
      <c r="B5842" s="72" t="n">
        <v>77</v>
      </c>
      <c r="C5842" s="7" t="n">
        <v>0</v>
      </c>
      <c r="D5842" s="7" t="n">
        <v>3</v>
      </c>
    </row>
    <row r="5843" spans="1:10">
      <c r="A5843" t="s">
        <v>4</v>
      </c>
      <c r="B5843" s="4" t="s">
        <v>5</v>
      </c>
      <c r="C5843" s="4" t="s">
        <v>10</v>
      </c>
    </row>
    <row r="5844" spans="1:10">
      <c r="A5844" t="n">
        <v>44259</v>
      </c>
      <c r="B5844" s="26" t="n">
        <v>16</v>
      </c>
      <c r="C5844" s="7" t="n">
        <v>2500</v>
      </c>
    </row>
    <row r="5845" spans="1:10">
      <c r="A5845" t="s">
        <v>4</v>
      </c>
      <c r="B5845" s="4" t="s">
        <v>5</v>
      </c>
      <c r="C5845" s="4" t="s">
        <v>14</v>
      </c>
      <c r="D5845" s="4" t="s">
        <v>14</v>
      </c>
      <c r="E5845" s="4" t="s">
        <v>14</v>
      </c>
      <c r="F5845" s="4" t="s">
        <v>20</v>
      </c>
      <c r="G5845" s="4" t="s">
        <v>20</v>
      </c>
      <c r="H5845" s="4" t="s">
        <v>20</v>
      </c>
      <c r="I5845" s="4" t="s">
        <v>20</v>
      </c>
      <c r="J5845" s="4" t="s">
        <v>20</v>
      </c>
    </row>
    <row r="5846" spans="1:10">
      <c r="A5846" t="n">
        <v>44262</v>
      </c>
      <c r="B5846" s="65" t="n">
        <v>76</v>
      </c>
      <c r="C5846" s="7" t="n">
        <v>0</v>
      </c>
      <c r="D5846" s="7" t="n">
        <v>3</v>
      </c>
      <c r="E5846" s="7" t="n">
        <v>0</v>
      </c>
      <c r="F5846" s="7" t="n">
        <v>1</v>
      </c>
      <c r="G5846" s="7" t="n">
        <v>1</v>
      </c>
      <c r="H5846" s="7" t="n">
        <v>1</v>
      </c>
      <c r="I5846" s="7" t="n">
        <v>0</v>
      </c>
      <c r="J5846" s="7" t="n">
        <v>1000</v>
      </c>
    </row>
    <row r="5847" spans="1:10">
      <c r="A5847" t="s">
        <v>4</v>
      </c>
      <c r="B5847" s="4" t="s">
        <v>5</v>
      </c>
      <c r="C5847" s="4" t="s">
        <v>14</v>
      </c>
      <c r="D5847" s="4" t="s">
        <v>14</v>
      </c>
    </row>
    <row r="5848" spans="1:10">
      <c r="A5848" t="n">
        <v>44286</v>
      </c>
      <c r="B5848" s="72" t="n">
        <v>77</v>
      </c>
      <c r="C5848" s="7" t="n">
        <v>0</v>
      </c>
      <c r="D5848" s="7" t="n">
        <v>3</v>
      </c>
    </row>
    <row r="5849" spans="1:10">
      <c r="A5849" t="s">
        <v>4</v>
      </c>
      <c r="B5849" s="4" t="s">
        <v>5</v>
      </c>
      <c r="C5849" s="4" t="s">
        <v>14</v>
      </c>
    </row>
    <row r="5850" spans="1:10">
      <c r="A5850" t="n">
        <v>44289</v>
      </c>
      <c r="B5850" s="73" t="n">
        <v>78</v>
      </c>
      <c r="C5850" s="7" t="n">
        <v>255</v>
      </c>
    </row>
    <row r="5851" spans="1:10">
      <c r="A5851" t="s">
        <v>4</v>
      </c>
      <c r="B5851" s="4" t="s">
        <v>5</v>
      </c>
      <c r="C5851" s="4" t="s">
        <v>14</v>
      </c>
      <c r="D5851" s="4" t="s">
        <v>10</v>
      </c>
      <c r="E5851" s="4" t="s">
        <v>14</v>
      </c>
    </row>
    <row r="5852" spans="1:10">
      <c r="A5852" t="n">
        <v>44291</v>
      </c>
      <c r="B5852" s="10" t="n">
        <v>39</v>
      </c>
      <c r="C5852" s="7" t="n">
        <v>11</v>
      </c>
      <c r="D5852" s="7" t="n">
        <v>65533</v>
      </c>
      <c r="E5852" s="7" t="n">
        <v>201</v>
      </c>
    </row>
    <row r="5853" spans="1:10">
      <c r="A5853" t="s">
        <v>4</v>
      </c>
      <c r="B5853" s="4" t="s">
        <v>5</v>
      </c>
      <c r="C5853" s="4" t="s">
        <v>14</v>
      </c>
      <c r="D5853" s="4" t="s">
        <v>10</v>
      </c>
      <c r="E5853" s="4" t="s">
        <v>14</v>
      </c>
    </row>
    <row r="5854" spans="1:10">
      <c r="A5854" t="n">
        <v>44296</v>
      </c>
      <c r="B5854" s="10" t="n">
        <v>39</v>
      </c>
      <c r="C5854" s="7" t="n">
        <v>11</v>
      </c>
      <c r="D5854" s="7" t="n">
        <v>65533</v>
      </c>
      <c r="E5854" s="7" t="n">
        <v>202</v>
      </c>
    </row>
    <row r="5855" spans="1:10">
      <c r="A5855" t="s">
        <v>4</v>
      </c>
      <c r="B5855" s="4" t="s">
        <v>5</v>
      </c>
      <c r="C5855" s="4" t="s">
        <v>14</v>
      </c>
      <c r="D5855" s="4" t="s">
        <v>10</v>
      </c>
      <c r="E5855" s="4" t="s">
        <v>14</v>
      </c>
    </row>
    <row r="5856" spans="1:10">
      <c r="A5856" t="n">
        <v>44301</v>
      </c>
      <c r="B5856" s="10" t="n">
        <v>39</v>
      </c>
      <c r="C5856" s="7" t="n">
        <v>11</v>
      </c>
      <c r="D5856" s="7" t="n">
        <v>65533</v>
      </c>
      <c r="E5856" s="7" t="n">
        <v>203</v>
      </c>
    </row>
    <row r="5857" spans="1:10">
      <c r="A5857" t="s">
        <v>4</v>
      </c>
      <c r="B5857" s="4" t="s">
        <v>5</v>
      </c>
      <c r="C5857" s="4" t="s">
        <v>14</v>
      </c>
      <c r="D5857" s="4" t="s">
        <v>10</v>
      </c>
      <c r="E5857" s="4" t="s">
        <v>14</v>
      </c>
    </row>
    <row r="5858" spans="1:10">
      <c r="A5858" t="n">
        <v>44306</v>
      </c>
      <c r="B5858" s="10" t="n">
        <v>39</v>
      </c>
      <c r="C5858" s="7" t="n">
        <v>11</v>
      </c>
      <c r="D5858" s="7" t="n">
        <v>65533</v>
      </c>
      <c r="E5858" s="7" t="n">
        <v>204</v>
      </c>
    </row>
    <row r="5859" spans="1:10">
      <c r="A5859" t="s">
        <v>4</v>
      </c>
      <c r="B5859" s="4" t="s">
        <v>5</v>
      </c>
      <c r="C5859" s="4" t="s">
        <v>14</v>
      </c>
      <c r="D5859" s="4" t="s">
        <v>10</v>
      </c>
      <c r="E5859" s="4" t="s">
        <v>14</v>
      </c>
    </row>
    <row r="5860" spans="1:10">
      <c r="A5860" t="n">
        <v>44311</v>
      </c>
      <c r="B5860" s="10" t="n">
        <v>39</v>
      </c>
      <c r="C5860" s="7" t="n">
        <v>11</v>
      </c>
      <c r="D5860" s="7" t="n">
        <v>65533</v>
      </c>
      <c r="E5860" s="7" t="n">
        <v>205</v>
      </c>
    </row>
    <row r="5861" spans="1:10">
      <c r="A5861" t="s">
        <v>4</v>
      </c>
      <c r="B5861" s="4" t="s">
        <v>5</v>
      </c>
      <c r="C5861" s="4" t="s">
        <v>14</v>
      </c>
      <c r="D5861" s="4" t="s">
        <v>10</v>
      </c>
      <c r="E5861" s="4" t="s">
        <v>14</v>
      </c>
    </row>
    <row r="5862" spans="1:10">
      <c r="A5862" t="n">
        <v>44316</v>
      </c>
      <c r="B5862" s="10" t="n">
        <v>39</v>
      </c>
      <c r="C5862" s="7" t="n">
        <v>11</v>
      </c>
      <c r="D5862" s="7" t="n">
        <v>65533</v>
      </c>
      <c r="E5862" s="7" t="n">
        <v>206</v>
      </c>
    </row>
    <row r="5863" spans="1:10">
      <c r="A5863" t="s">
        <v>4</v>
      </c>
      <c r="B5863" s="4" t="s">
        <v>5</v>
      </c>
      <c r="C5863" s="4" t="s">
        <v>14</v>
      </c>
      <c r="D5863" s="4" t="s">
        <v>10</v>
      </c>
      <c r="E5863" s="4" t="s">
        <v>14</v>
      </c>
    </row>
    <row r="5864" spans="1:10">
      <c r="A5864" t="n">
        <v>44321</v>
      </c>
      <c r="B5864" s="10" t="n">
        <v>39</v>
      </c>
      <c r="C5864" s="7" t="n">
        <v>11</v>
      </c>
      <c r="D5864" s="7" t="n">
        <v>65533</v>
      </c>
      <c r="E5864" s="7" t="n">
        <v>207</v>
      </c>
    </row>
    <row r="5865" spans="1:10">
      <c r="A5865" t="s">
        <v>4</v>
      </c>
      <c r="B5865" s="4" t="s">
        <v>5</v>
      </c>
      <c r="C5865" s="4" t="s">
        <v>14</v>
      </c>
      <c r="D5865" s="4" t="s">
        <v>10</v>
      </c>
      <c r="E5865" s="4" t="s">
        <v>14</v>
      </c>
    </row>
    <row r="5866" spans="1:10">
      <c r="A5866" t="n">
        <v>44326</v>
      </c>
      <c r="B5866" s="10" t="n">
        <v>39</v>
      </c>
      <c r="C5866" s="7" t="n">
        <v>11</v>
      </c>
      <c r="D5866" s="7" t="n">
        <v>65533</v>
      </c>
      <c r="E5866" s="7" t="n">
        <v>208</v>
      </c>
    </row>
    <row r="5867" spans="1:10">
      <c r="A5867" t="s">
        <v>4</v>
      </c>
      <c r="B5867" s="4" t="s">
        <v>5</v>
      </c>
      <c r="C5867" s="4" t="s">
        <v>14</v>
      </c>
      <c r="D5867" s="4" t="s">
        <v>10</v>
      </c>
      <c r="E5867" s="4" t="s">
        <v>14</v>
      </c>
    </row>
    <row r="5868" spans="1:10">
      <c r="A5868" t="n">
        <v>44331</v>
      </c>
      <c r="B5868" s="10" t="n">
        <v>39</v>
      </c>
      <c r="C5868" s="7" t="n">
        <v>11</v>
      </c>
      <c r="D5868" s="7" t="n">
        <v>65533</v>
      </c>
      <c r="E5868" s="7" t="n">
        <v>209</v>
      </c>
    </row>
    <row r="5869" spans="1:10">
      <c r="A5869" t="s">
        <v>4</v>
      </c>
      <c r="B5869" s="4" t="s">
        <v>5</v>
      </c>
      <c r="C5869" s="4" t="s">
        <v>14</v>
      </c>
      <c r="D5869" s="4" t="s">
        <v>10</v>
      </c>
      <c r="E5869" s="4" t="s">
        <v>14</v>
      </c>
    </row>
    <row r="5870" spans="1:10">
      <c r="A5870" t="n">
        <v>44336</v>
      </c>
      <c r="B5870" s="10" t="n">
        <v>39</v>
      </c>
      <c r="C5870" s="7" t="n">
        <v>11</v>
      </c>
      <c r="D5870" s="7" t="n">
        <v>65533</v>
      </c>
      <c r="E5870" s="7" t="n">
        <v>210</v>
      </c>
    </row>
    <row r="5871" spans="1:10">
      <c r="A5871" t="s">
        <v>4</v>
      </c>
      <c r="B5871" s="4" t="s">
        <v>5</v>
      </c>
      <c r="C5871" s="4" t="s">
        <v>14</v>
      </c>
      <c r="D5871" s="4" t="s">
        <v>10</v>
      </c>
      <c r="E5871" s="4" t="s">
        <v>14</v>
      </c>
    </row>
    <row r="5872" spans="1:10">
      <c r="A5872" t="n">
        <v>44341</v>
      </c>
      <c r="B5872" s="10" t="n">
        <v>39</v>
      </c>
      <c r="C5872" s="7" t="n">
        <v>11</v>
      </c>
      <c r="D5872" s="7" t="n">
        <v>65533</v>
      </c>
      <c r="E5872" s="7" t="n">
        <v>211</v>
      </c>
    </row>
    <row r="5873" spans="1:5">
      <c r="A5873" t="s">
        <v>4</v>
      </c>
      <c r="B5873" s="4" t="s">
        <v>5</v>
      </c>
      <c r="C5873" s="4" t="s">
        <v>14</v>
      </c>
      <c r="D5873" s="4" t="s">
        <v>10</v>
      </c>
      <c r="E5873" s="4" t="s">
        <v>14</v>
      </c>
    </row>
    <row r="5874" spans="1:5">
      <c r="A5874" t="n">
        <v>44346</v>
      </c>
      <c r="B5874" s="10" t="n">
        <v>39</v>
      </c>
      <c r="C5874" s="7" t="n">
        <v>11</v>
      </c>
      <c r="D5874" s="7" t="n">
        <v>65533</v>
      </c>
      <c r="E5874" s="7" t="n">
        <v>212</v>
      </c>
    </row>
    <row r="5875" spans="1:5">
      <c r="A5875" t="s">
        <v>4</v>
      </c>
      <c r="B5875" s="4" t="s">
        <v>5</v>
      </c>
      <c r="C5875" s="4" t="s">
        <v>14</v>
      </c>
      <c r="D5875" s="4" t="s">
        <v>10</v>
      </c>
      <c r="E5875" s="4" t="s">
        <v>14</v>
      </c>
    </row>
    <row r="5876" spans="1:5">
      <c r="A5876" t="n">
        <v>44351</v>
      </c>
      <c r="B5876" s="10" t="n">
        <v>39</v>
      </c>
      <c r="C5876" s="7" t="n">
        <v>11</v>
      </c>
      <c r="D5876" s="7" t="n">
        <v>65533</v>
      </c>
      <c r="E5876" s="7" t="n">
        <v>213</v>
      </c>
    </row>
    <row r="5877" spans="1:5">
      <c r="A5877" t="s">
        <v>4</v>
      </c>
      <c r="B5877" s="4" t="s">
        <v>5</v>
      </c>
      <c r="C5877" s="4" t="s">
        <v>14</v>
      </c>
      <c r="D5877" s="4" t="s">
        <v>10</v>
      </c>
      <c r="E5877" s="4" t="s">
        <v>14</v>
      </c>
    </row>
    <row r="5878" spans="1:5">
      <c r="A5878" t="n">
        <v>44356</v>
      </c>
      <c r="B5878" s="10" t="n">
        <v>39</v>
      </c>
      <c r="C5878" s="7" t="n">
        <v>11</v>
      </c>
      <c r="D5878" s="7" t="n">
        <v>65533</v>
      </c>
      <c r="E5878" s="7" t="n">
        <v>214</v>
      </c>
    </row>
    <row r="5879" spans="1:5">
      <c r="A5879" t="s">
        <v>4</v>
      </c>
      <c r="B5879" s="4" t="s">
        <v>5</v>
      </c>
      <c r="C5879" s="4" t="s">
        <v>14</v>
      </c>
      <c r="D5879" s="4" t="s">
        <v>10</v>
      </c>
      <c r="E5879" s="4" t="s">
        <v>14</v>
      </c>
    </row>
    <row r="5880" spans="1:5">
      <c r="A5880" t="n">
        <v>44361</v>
      </c>
      <c r="B5880" s="10" t="n">
        <v>39</v>
      </c>
      <c r="C5880" s="7" t="n">
        <v>11</v>
      </c>
      <c r="D5880" s="7" t="n">
        <v>65533</v>
      </c>
      <c r="E5880" s="7" t="n">
        <v>215</v>
      </c>
    </row>
    <row r="5881" spans="1:5">
      <c r="A5881" t="s">
        <v>4</v>
      </c>
      <c r="B5881" s="4" t="s">
        <v>5</v>
      </c>
      <c r="C5881" s="4" t="s">
        <v>14</v>
      </c>
      <c r="D5881" s="4" t="s">
        <v>10</v>
      </c>
      <c r="E5881" s="4" t="s">
        <v>14</v>
      </c>
    </row>
    <row r="5882" spans="1:5">
      <c r="A5882" t="n">
        <v>44366</v>
      </c>
      <c r="B5882" s="10" t="n">
        <v>39</v>
      </c>
      <c r="C5882" s="7" t="n">
        <v>11</v>
      </c>
      <c r="D5882" s="7" t="n">
        <v>65533</v>
      </c>
      <c r="E5882" s="7" t="n">
        <v>216</v>
      </c>
    </row>
    <row r="5883" spans="1:5">
      <c r="A5883" t="s">
        <v>4</v>
      </c>
      <c r="B5883" s="4" t="s">
        <v>5</v>
      </c>
      <c r="C5883" s="4" t="s">
        <v>14</v>
      </c>
      <c r="D5883" s="4" t="s">
        <v>10</v>
      </c>
      <c r="E5883" s="4" t="s">
        <v>14</v>
      </c>
    </row>
    <row r="5884" spans="1:5">
      <c r="A5884" t="n">
        <v>44371</v>
      </c>
      <c r="B5884" s="10" t="n">
        <v>39</v>
      </c>
      <c r="C5884" s="7" t="n">
        <v>11</v>
      </c>
      <c r="D5884" s="7" t="n">
        <v>65533</v>
      </c>
      <c r="E5884" s="7" t="n">
        <v>217</v>
      </c>
    </row>
    <row r="5885" spans="1:5">
      <c r="A5885" t="s">
        <v>4</v>
      </c>
      <c r="B5885" s="4" t="s">
        <v>5</v>
      </c>
      <c r="C5885" s="4" t="s">
        <v>14</v>
      </c>
      <c r="D5885" s="4" t="s">
        <v>10</v>
      </c>
      <c r="E5885" s="4" t="s">
        <v>14</v>
      </c>
    </row>
    <row r="5886" spans="1:5">
      <c r="A5886" t="n">
        <v>44376</v>
      </c>
      <c r="B5886" s="10" t="n">
        <v>39</v>
      </c>
      <c r="C5886" s="7" t="n">
        <v>11</v>
      </c>
      <c r="D5886" s="7" t="n">
        <v>65533</v>
      </c>
      <c r="E5886" s="7" t="n">
        <v>218</v>
      </c>
    </row>
    <row r="5887" spans="1:5">
      <c r="A5887" t="s">
        <v>4</v>
      </c>
      <c r="B5887" s="4" t="s">
        <v>5</v>
      </c>
      <c r="C5887" s="4" t="s">
        <v>14</v>
      </c>
      <c r="D5887" s="4" t="s">
        <v>10</v>
      </c>
      <c r="E5887" s="4" t="s">
        <v>14</v>
      </c>
    </row>
    <row r="5888" spans="1:5">
      <c r="A5888" t="n">
        <v>44381</v>
      </c>
      <c r="B5888" s="10" t="n">
        <v>39</v>
      </c>
      <c r="C5888" s="7" t="n">
        <v>11</v>
      </c>
      <c r="D5888" s="7" t="n">
        <v>65533</v>
      </c>
      <c r="E5888" s="7" t="n">
        <v>219</v>
      </c>
    </row>
    <row r="5889" spans="1:5">
      <c r="A5889" t="s">
        <v>4</v>
      </c>
      <c r="B5889" s="4" t="s">
        <v>5</v>
      </c>
      <c r="C5889" s="4" t="s">
        <v>14</v>
      </c>
      <c r="D5889" s="41" t="s">
        <v>92</v>
      </c>
      <c r="E5889" s="4" t="s">
        <v>5</v>
      </c>
      <c r="F5889" s="4" t="s">
        <v>14</v>
      </c>
      <c r="G5889" s="4" t="s">
        <v>10</v>
      </c>
      <c r="H5889" s="41" t="s">
        <v>93</v>
      </c>
      <c r="I5889" s="4" t="s">
        <v>14</v>
      </c>
      <c r="J5889" s="4" t="s">
        <v>21</v>
      </c>
    </row>
    <row r="5890" spans="1:5">
      <c r="A5890" t="n">
        <v>44386</v>
      </c>
      <c r="B5890" s="11" t="n">
        <v>5</v>
      </c>
      <c r="C5890" s="7" t="n">
        <v>28</v>
      </c>
      <c r="D5890" s="41" t="s">
        <v>3</v>
      </c>
      <c r="E5890" s="31" t="n">
        <v>64</v>
      </c>
      <c r="F5890" s="7" t="n">
        <v>5</v>
      </c>
      <c r="G5890" s="7" t="n">
        <v>3</v>
      </c>
      <c r="H5890" s="41" t="s">
        <v>3</v>
      </c>
      <c r="I5890" s="7" t="n">
        <v>1</v>
      </c>
      <c r="J5890" s="12" t="n">
        <f t="normal" ca="1">A5894</f>
        <v>0</v>
      </c>
    </row>
    <row r="5891" spans="1:5">
      <c r="A5891" t="s">
        <v>4</v>
      </c>
      <c r="B5891" s="4" t="s">
        <v>5</v>
      </c>
      <c r="C5891" s="4" t="s">
        <v>10</v>
      </c>
    </row>
    <row r="5892" spans="1:5">
      <c r="A5892" t="n">
        <v>44397</v>
      </c>
      <c r="B5892" s="33" t="n">
        <v>12</v>
      </c>
      <c r="C5892" s="7" t="n">
        <v>10102</v>
      </c>
    </row>
    <row r="5893" spans="1:5">
      <c r="A5893" t="s">
        <v>4</v>
      </c>
      <c r="B5893" s="4" t="s">
        <v>5</v>
      </c>
      <c r="C5893" s="4" t="s">
        <v>9</v>
      </c>
    </row>
    <row r="5894" spans="1:5">
      <c r="A5894" t="n">
        <v>44400</v>
      </c>
      <c r="B5894" s="62" t="n">
        <v>15</v>
      </c>
      <c r="C5894" s="7" t="n">
        <v>2097152</v>
      </c>
    </row>
    <row r="5895" spans="1:5">
      <c r="A5895" t="s">
        <v>4</v>
      </c>
      <c r="B5895" s="4" t="s">
        <v>5</v>
      </c>
      <c r="C5895" s="4" t="s">
        <v>14</v>
      </c>
      <c r="D5895" s="4" t="s">
        <v>10</v>
      </c>
      <c r="E5895" s="4" t="s">
        <v>14</v>
      </c>
    </row>
    <row r="5896" spans="1:5">
      <c r="A5896" t="n">
        <v>44405</v>
      </c>
      <c r="B5896" s="46" t="n">
        <v>36</v>
      </c>
      <c r="C5896" s="7" t="n">
        <v>9</v>
      </c>
      <c r="D5896" s="7" t="n">
        <v>0</v>
      </c>
      <c r="E5896" s="7" t="n">
        <v>0</v>
      </c>
    </row>
    <row r="5897" spans="1:5">
      <c r="A5897" t="s">
        <v>4</v>
      </c>
      <c r="B5897" s="4" t="s">
        <v>5</v>
      </c>
      <c r="C5897" s="4" t="s">
        <v>14</v>
      </c>
      <c r="D5897" s="4" t="s">
        <v>10</v>
      </c>
      <c r="E5897" s="4" t="s">
        <v>14</v>
      </c>
    </row>
    <row r="5898" spans="1:5">
      <c r="A5898" t="n">
        <v>44410</v>
      </c>
      <c r="B5898" s="46" t="n">
        <v>36</v>
      </c>
      <c r="C5898" s="7" t="n">
        <v>9</v>
      </c>
      <c r="D5898" s="7" t="n">
        <v>61491</v>
      </c>
      <c r="E5898" s="7" t="n">
        <v>0</v>
      </c>
    </row>
    <row r="5899" spans="1:5">
      <c r="A5899" t="s">
        <v>4</v>
      </c>
      <c r="B5899" s="4" t="s">
        <v>5</v>
      </c>
      <c r="C5899" s="4" t="s">
        <v>14</v>
      </c>
      <c r="D5899" s="4" t="s">
        <v>10</v>
      </c>
      <c r="E5899" s="4" t="s">
        <v>14</v>
      </c>
    </row>
    <row r="5900" spans="1:5">
      <c r="A5900" t="n">
        <v>44415</v>
      </c>
      <c r="B5900" s="46" t="n">
        <v>36</v>
      </c>
      <c r="C5900" s="7" t="n">
        <v>9</v>
      </c>
      <c r="D5900" s="7" t="n">
        <v>61492</v>
      </c>
      <c r="E5900" s="7" t="n">
        <v>0</v>
      </c>
    </row>
    <row r="5901" spans="1:5">
      <c r="A5901" t="s">
        <v>4</v>
      </c>
      <c r="B5901" s="4" t="s">
        <v>5</v>
      </c>
      <c r="C5901" s="4" t="s">
        <v>14</v>
      </c>
      <c r="D5901" s="4" t="s">
        <v>10</v>
      </c>
      <c r="E5901" s="4" t="s">
        <v>14</v>
      </c>
    </row>
    <row r="5902" spans="1:5">
      <c r="A5902" t="n">
        <v>44420</v>
      </c>
      <c r="B5902" s="46" t="n">
        <v>36</v>
      </c>
      <c r="C5902" s="7" t="n">
        <v>9</v>
      </c>
      <c r="D5902" s="7" t="n">
        <v>61493</v>
      </c>
      <c r="E5902" s="7" t="n">
        <v>0</v>
      </c>
    </row>
    <row r="5903" spans="1:5">
      <c r="A5903" t="s">
        <v>4</v>
      </c>
      <c r="B5903" s="4" t="s">
        <v>5</v>
      </c>
      <c r="C5903" s="4" t="s">
        <v>14</v>
      </c>
      <c r="D5903" s="4" t="s">
        <v>10</v>
      </c>
      <c r="E5903" s="4" t="s">
        <v>14</v>
      </c>
    </row>
    <row r="5904" spans="1:5">
      <c r="A5904" t="n">
        <v>44425</v>
      </c>
      <c r="B5904" s="46" t="n">
        <v>36</v>
      </c>
      <c r="C5904" s="7" t="n">
        <v>9</v>
      </c>
      <c r="D5904" s="7" t="n">
        <v>61494</v>
      </c>
      <c r="E5904" s="7" t="n">
        <v>0</v>
      </c>
    </row>
    <row r="5905" spans="1:10">
      <c r="A5905" t="s">
        <v>4</v>
      </c>
      <c r="B5905" s="4" t="s">
        <v>5</v>
      </c>
      <c r="C5905" s="4" t="s">
        <v>14</v>
      </c>
      <c r="D5905" s="4" t="s">
        <v>10</v>
      </c>
      <c r="E5905" s="4" t="s">
        <v>14</v>
      </c>
    </row>
    <row r="5906" spans="1:10">
      <c r="A5906" t="n">
        <v>44430</v>
      </c>
      <c r="B5906" s="46" t="n">
        <v>36</v>
      </c>
      <c r="C5906" s="7" t="n">
        <v>9</v>
      </c>
      <c r="D5906" s="7" t="n">
        <v>61495</v>
      </c>
      <c r="E5906" s="7" t="n">
        <v>0</v>
      </c>
    </row>
    <row r="5907" spans="1:10">
      <c r="A5907" t="s">
        <v>4</v>
      </c>
      <c r="B5907" s="4" t="s">
        <v>5</v>
      </c>
      <c r="C5907" s="4" t="s">
        <v>14</v>
      </c>
      <c r="D5907" s="4" t="s">
        <v>10</v>
      </c>
      <c r="E5907" s="4" t="s">
        <v>14</v>
      </c>
    </row>
    <row r="5908" spans="1:10">
      <c r="A5908" t="n">
        <v>44435</v>
      </c>
      <c r="B5908" s="46" t="n">
        <v>36</v>
      </c>
      <c r="C5908" s="7" t="n">
        <v>9</v>
      </c>
      <c r="D5908" s="7" t="n">
        <v>61496</v>
      </c>
      <c r="E5908" s="7" t="n">
        <v>0</v>
      </c>
    </row>
    <row r="5909" spans="1:10">
      <c r="A5909" t="s">
        <v>4</v>
      </c>
      <c r="B5909" s="4" t="s">
        <v>5</v>
      </c>
      <c r="C5909" s="4" t="s">
        <v>14</v>
      </c>
      <c r="D5909" s="4" t="s">
        <v>10</v>
      </c>
      <c r="E5909" s="4" t="s">
        <v>14</v>
      </c>
    </row>
    <row r="5910" spans="1:10">
      <c r="A5910" t="n">
        <v>44440</v>
      </c>
      <c r="B5910" s="46" t="n">
        <v>36</v>
      </c>
      <c r="C5910" s="7" t="n">
        <v>9</v>
      </c>
      <c r="D5910" s="7" t="n">
        <v>31</v>
      </c>
      <c r="E5910" s="7" t="n">
        <v>0</v>
      </c>
    </row>
    <row r="5911" spans="1:10">
      <c r="A5911" t="s">
        <v>4</v>
      </c>
      <c r="B5911" s="4" t="s">
        <v>5</v>
      </c>
      <c r="C5911" s="4" t="s">
        <v>14</v>
      </c>
      <c r="D5911" s="4" t="s">
        <v>10</v>
      </c>
      <c r="E5911" s="4" t="s">
        <v>14</v>
      </c>
    </row>
    <row r="5912" spans="1:10">
      <c r="A5912" t="n">
        <v>44445</v>
      </c>
      <c r="B5912" s="46" t="n">
        <v>36</v>
      </c>
      <c r="C5912" s="7" t="n">
        <v>9</v>
      </c>
      <c r="D5912" s="7" t="n">
        <v>27</v>
      </c>
      <c r="E5912" s="7" t="n">
        <v>0</v>
      </c>
    </row>
    <row r="5913" spans="1:10">
      <c r="A5913" t="s">
        <v>4</v>
      </c>
      <c r="B5913" s="4" t="s">
        <v>5</v>
      </c>
      <c r="C5913" s="4" t="s">
        <v>14</v>
      </c>
      <c r="D5913" s="4" t="s">
        <v>10</v>
      </c>
      <c r="E5913" s="4" t="s">
        <v>14</v>
      </c>
    </row>
    <row r="5914" spans="1:10">
      <c r="A5914" t="n">
        <v>44450</v>
      </c>
      <c r="B5914" s="46" t="n">
        <v>36</v>
      </c>
      <c r="C5914" s="7" t="n">
        <v>9</v>
      </c>
      <c r="D5914" s="7" t="n">
        <v>1000</v>
      </c>
      <c r="E5914" s="7" t="n">
        <v>0</v>
      </c>
    </row>
    <row r="5915" spans="1:10">
      <c r="A5915" t="s">
        <v>4</v>
      </c>
      <c r="B5915" s="4" t="s">
        <v>5</v>
      </c>
      <c r="C5915" s="4" t="s">
        <v>10</v>
      </c>
      <c r="D5915" s="4" t="s">
        <v>20</v>
      </c>
      <c r="E5915" s="4" t="s">
        <v>20</v>
      </c>
      <c r="F5915" s="4" t="s">
        <v>20</v>
      </c>
      <c r="G5915" s="4" t="s">
        <v>20</v>
      </c>
    </row>
    <row r="5916" spans="1:10">
      <c r="A5916" t="n">
        <v>44455</v>
      </c>
      <c r="B5916" s="38" t="n">
        <v>46</v>
      </c>
      <c r="C5916" s="7" t="n">
        <v>61456</v>
      </c>
      <c r="D5916" s="7" t="n">
        <v>-1</v>
      </c>
      <c r="E5916" s="7" t="n">
        <v>0</v>
      </c>
      <c r="F5916" s="7" t="n">
        <v>19.5</v>
      </c>
      <c r="G5916" s="7" t="n">
        <v>180</v>
      </c>
    </row>
    <row r="5917" spans="1:10">
      <c r="A5917" t="s">
        <v>4</v>
      </c>
      <c r="B5917" s="4" t="s">
        <v>5</v>
      </c>
      <c r="C5917" s="4" t="s">
        <v>14</v>
      </c>
      <c r="D5917" s="4" t="s">
        <v>10</v>
      </c>
    </row>
    <row r="5918" spans="1:10">
      <c r="A5918" t="n">
        <v>44474</v>
      </c>
      <c r="B5918" s="9" t="n">
        <v>162</v>
      </c>
      <c r="C5918" s="7" t="n">
        <v>1</v>
      </c>
      <c r="D5918" s="7" t="n">
        <v>0</v>
      </c>
    </row>
    <row r="5919" spans="1:10">
      <c r="A5919" t="s">
        <v>4</v>
      </c>
      <c r="B5919" s="4" t="s">
        <v>5</v>
      </c>
    </row>
    <row r="5920" spans="1:10">
      <c r="A5920" t="n">
        <v>44478</v>
      </c>
      <c r="B5920" s="5" t="n">
        <v>1</v>
      </c>
    </row>
    <row r="5921" spans="1:7" s="3" customFormat="1" customHeight="0">
      <c r="A5921" s="3" t="s">
        <v>2</v>
      </c>
      <c r="B5921" s="3" t="s">
        <v>429</v>
      </c>
    </row>
    <row r="5922" spans="1:7">
      <c r="A5922" t="s">
        <v>4</v>
      </c>
      <c r="B5922" s="4" t="s">
        <v>5</v>
      </c>
      <c r="C5922" s="4" t="s">
        <v>10</v>
      </c>
      <c r="D5922" s="4" t="s">
        <v>9</v>
      </c>
    </row>
    <row r="5923" spans="1:7">
      <c r="A5923" t="n">
        <v>44480</v>
      </c>
      <c r="B5923" s="36" t="n">
        <v>44</v>
      </c>
      <c r="C5923" s="7" t="n">
        <v>65534</v>
      </c>
      <c r="D5923" s="7" t="n">
        <v>1</v>
      </c>
    </row>
    <row r="5924" spans="1:7">
      <c r="A5924" t="s">
        <v>4</v>
      </c>
      <c r="B5924" s="4" t="s">
        <v>5</v>
      </c>
      <c r="C5924" s="4" t="s">
        <v>10</v>
      </c>
      <c r="D5924" s="4" t="s">
        <v>10</v>
      </c>
      <c r="E5924" s="4" t="s">
        <v>10</v>
      </c>
    </row>
    <row r="5925" spans="1:7">
      <c r="A5925" t="n">
        <v>44487</v>
      </c>
      <c r="B5925" s="66" t="n">
        <v>61</v>
      </c>
      <c r="C5925" s="7" t="n">
        <v>65534</v>
      </c>
      <c r="D5925" s="7" t="n">
        <v>1000</v>
      </c>
      <c r="E5925" s="7" t="n">
        <v>1000</v>
      </c>
    </row>
    <row r="5926" spans="1:7">
      <c r="A5926" t="s">
        <v>4</v>
      </c>
      <c r="B5926" s="4" t="s">
        <v>5</v>
      </c>
      <c r="C5926" s="4" t="s">
        <v>10</v>
      </c>
      <c r="D5926" s="4" t="s">
        <v>20</v>
      </c>
      <c r="E5926" s="4" t="s">
        <v>20</v>
      </c>
      <c r="F5926" s="4" t="s">
        <v>20</v>
      </c>
      <c r="G5926" s="4" t="s">
        <v>20</v>
      </c>
    </row>
    <row r="5927" spans="1:7">
      <c r="A5927" t="n">
        <v>44494</v>
      </c>
      <c r="B5927" s="38" t="n">
        <v>46</v>
      </c>
      <c r="C5927" s="7" t="n">
        <v>65534</v>
      </c>
      <c r="D5927" s="7" t="n">
        <v>-5.75</v>
      </c>
      <c r="E5927" s="7" t="n">
        <v>-3.90000009536743</v>
      </c>
      <c r="F5927" s="7" t="n">
        <v>-198.490005493164</v>
      </c>
      <c r="G5927" s="7" t="n">
        <v>88.3000030517578</v>
      </c>
    </row>
    <row r="5928" spans="1:7">
      <c r="A5928" t="s">
        <v>4</v>
      </c>
      <c r="B5928" s="4" t="s">
        <v>5</v>
      </c>
      <c r="C5928" s="4" t="s">
        <v>10</v>
      </c>
      <c r="D5928" s="4" t="s">
        <v>14</v>
      </c>
    </row>
    <row r="5929" spans="1:7">
      <c r="A5929" t="n">
        <v>44513</v>
      </c>
      <c r="B5929" s="71" t="n">
        <v>21</v>
      </c>
      <c r="C5929" s="7" t="n">
        <v>65534</v>
      </c>
      <c r="D5929" s="7" t="n">
        <v>0</v>
      </c>
    </row>
    <row r="5930" spans="1:7">
      <c r="A5930" t="s">
        <v>4</v>
      </c>
      <c r="B5930" s="4" t="s">
        <v>5</v>
      </c>
      <c r="C5930" s="4" t="s">
        <v>10</v>
      </c>
    </row>
    <row r="5931" spans="1:7">
      <c r="A5931" t="n">
        <v>44517</v>
      </c>
      <c r="B5931" s="26" t="n">
        <v>16</v>
      </c>
      <c r="C5931" s="7" t="n">
        <v>900</v>
      </c>
    </row>
    <row r="5932" spans="1:7">
      <c r="A5932" t="s">
        <v>4</v>
      </c>
      <c r="B5932" s="4" t="s">
        <v>5</v>
      </c>
      <c r="C5932" s="4" t="s">
        <v>10</v>
      </c>
      <c r="D5932" s="4" t="s">
        <v>14</v>
      </c>
      <c r="E5932" s="4" t="s">
        <v>6</v>
      </c>
      <c r="F5932" s="4" t="s">
        <v>20</v>
      </c>
      <c r="G5932" s="4" t="s">
        <v>20</v>
      </c>
      <c r="H5932" s="4" t="s">
        <v>20</v>
      </c>
    </row>
    <row r="5933" spans="1:7">
      <c r="A5933" t="n">
        <v>44520</v>
      </c>
      <c r="B5933" s="61" t="n">
        <v>48</v>
      </c>
      <c r="C5933" s="7" t="n">
        <v>65534</v>
      </c>
      <c r="D5933" s="7" t="n">
        <v>0</v>
      </c>
      <c r="E5933" s="7" t="s">
        <v>278</v>
      </c>
      <c r="F5933" s="7" t="n">
        <v>-1</v>
      </c>
      <c r="G5933" s="7" t="n">
        <v>1</v>
      </c>
      <c r="H5933" s="7" t="n">
        <v>0</v>
      </c>
    </row>
    <row r="5934" spans="1:7">
      <c r="A5934" t="s">
        <v>4</v>
      </c>
      <c r="B5934" s="4" t="s">
        <v>5</v>
      </c>
      <c r="C5934" s="4" t="s">
        <v>10</v>
      </c>
      <c r="D5934" s="4" t="s">
        <v>10</v>
      </c>
      <c r="E5934" s="4" t="s">
        <v>20</v>
      </c>
      <c r="F5934" s="4" t="s">
        <v>20</v>
      </c>
      <c r="G5934" s="4" t="s">
        <v>20</v>
      </c>
      <c r="H5934" s="4" t="s">
        <v>20</v>
      </c>
      <c r="I5934" s="4" t="s">
        <v>14</v>
      </c>
      <c r="J5934" s="4" t="s">
        <v>10</v>
      </c>
    </row>
    <row r="5935" spans="1:7">
      <c r="A5935" t="n">
        <v>44546</v>
      </c>
      <c r="B5935" s="49" t="n">
        <v>55</v>
      </c>
      <c r="C5935" s="7" t="n">
        <v>65534</v>
      </c>
      <c r="D5935" s="7" t="n">
        <v>65533</v>
      </c>
      <c r="E5935" s="7" t="n">
        <v>-1.5</v>
      </c>
      <c r="F5935" s="7" t="n">
        <v>-3.90000009536743</v>
      </c>
      <c r="G5935" s="7" t="n">
        <v>-198.5</v>
      </c>
      <c r="H5935" s="7" t="n">
        <v>6</v>
      </c>
      <c r="I5935" s="7" t="n">
        <v>0</v>
      </c>
      <c r="J5935" s="7" t="n">
        <v>1</v>
      </c>
    </row>
    <row r="5936" spans="1:7">
      <c r="A5936" t="s">
        <v>4</v>
      </c>
      <c r="B5936" s="4" t="s">
        <v>5</v>
      </c>
      <c r="C5936" s="4" t="s">
        <v>10</v>
      </c>
    </row>
    <row r="5937" spans="1:10">
      <c r="A5937" t="n">
        <v>44570</v>
      </c>
      <c r="B5937" s="26" t="n">
        <v>16</v>
      </c>
      <c r="C5937" s="7" t="n">
        <v>800</v>
      </c>
    </row>
    <row r="5938" spans="1:10">
      <c r="A5938" t="s">
        <v>4</v>
      </c>
      <c r="B5938" s="4" t="s">
        <v>5</v>
      </c>
      <c r="C5938" s="4" t="s">
        <v>10</v>
      </c>
      <c r="D5938" s="4" t="s">
        <v>20</v>
      </c>
      <c r="E5938" s="4" t="s">
        <v>20</v>
      </c>
      <c r="F5938" s="4" t="s">
        <v>20</v>
      </c>
      <c r="G5938" s="4" t="s">
        <v>20</v>
      </c>
    </row>
    <row r="5939" spans="1:10">
      <c r="A5939" t="n">
        <v>44573</v>
      </c>
      <c r="B5939" s="38" t="n">
        <v>46</v>
      </c>
      <c r="C5939" s="7" t="n">
        <v>65534</v>
      </c>
      <c r="D5939" s="7" t="n">
        <v>-1.5</v>
      </c>
      <c r="E5939" s="7" t="n">
        <v>-3.90000009536743</v>
      </c>
      <c r="F5939" s="7" t="n">
        <v>-198.5</v>
      </c>
      <c r="G5939" s="7" t="n">
        <v>90</v>
      </c>
    </row>
    <row r="5940" spans="1:10">
      <c r="A5940" t="s">
        <v>4</v>
      </c>
      <c r="B5940" s="4" t="s">
        <v>5</v>
      </c>
      <c r="C5940" s="4" t="s">
        <v>10</v>
      </c>
      <c r="D5940" s="4" t="s">
        <v>14</v>
      </c>
      <c r="E5940" s="4" t="s">
        <v>6</v>
      </c>
      <c r="F5940" s="4" t="s">
        <v>20</v>
      </c>
      <c r="G5940" s="4" t="s">
        <v>20</v>
      </c>
      <c r="H5940" s="4" t="s">
        <v>20</v>
      </c>
    </row>
    <row r="5941" spans="1:10">
      <c r="A5941" t="n">
        <v>44592</v>
      </c>
      <c r="B5941" s="61" t="n">
        <v>48</v>
      </c>
      <c r="C5941" s="7" t="n">
        <v>65534</v>
      </c>
      <c r="D5941" s="7" t="n">
        <v>0</v>
      </c>
      <c r="E5941" s="7" t="s">
        <v>110</v>
      </c>
      <c r="F5941" s="7" t="n">
        <v>0.600000023841858</v>
      </c>
      <c r="G5941" s="7" t="n">
        <v>1</v>
      </c>
      <c r="H5941" s="7" t="n">
        <v>0</v>
      </c>
    </row>
    <row r="5942" spans="1:10">
      <c r="A5942" t="s">
        <v>4</v>
      </c>
      <c r="B5942" s="4" t="s">
        <v>5</v>
      </c>
      <c r="C5942" s="4" t="s">
        <v>10</v>
      </c>
    </row>
    <row r="5943" spans="1:10">
      <c r="A5943" t="n">
        <v>44621</v>
      </c>
      <c r="B5943" s="26" t="n">
        <v>16</v>
      </c>
      <c r="C5943" s="7" t="n">
        <v>600</v>
      </c>
    </row>
    <row r="5944" spans="1:10">
      <c r="A5944" t="s">
        <v>4</v>
      </c>
      <c r="B5944" s="4" t="s">
        <v>5</v>
      </c>
      <c r="C5944" s="4" t="s">
        <v>10</v>
      </c>
      <c r="D5944" s="4" t="s">
        <v>10</v>
      </c>
      <c r="E5944" s="4" t="s">
        <v>20</v>
      </c>
      <c r="F5944" s="4" t="s">
        <v>20</v>
      </c>
      <c r="G5944" s="4" t="s">
        <v>20</v>
      </c>
      <c r="H5944" s="4" t="s">
        <v>20</v>
      </c>
      <c r="I5944" s="4" t="s">
        <v>14</v>
      </c>
      <c r="J5944" s="4" t="s">
        <v>10</v>
      </c>
    </row>
    <row r="5945" spans="1:10">
      <c r="A5945" t="n">
        <v>44624</v>
      </c>
      <c r="B5945" s="49" t="n">
        <v>55</v>
      </c>
      <c r="C5945" s="7" t="n">
        <v>65534</v>
      </c>
      <c r="D5945" s="7" t="n">
        <v>65533</v>
      </c>
      <c r="E5945" s="7" t="n">
        <v>-1.5</v>
      </c>
      <c r="F5945" s="7" t="n">
        <v>-3.90000009536743</v>
      </c>
      <c r="G5945" s="7" t="n">
        <v>-199.300003051758</v>
      </c>
      <c r="H5945" s="7" t="n">
        <v>5</v>
      </c>
      <c r="I5945" s="7" t="n">
        <v>0</v>
      </c>
      <c r="J5945" s="7" t="n">
        <v>1</v>
      </c>
    </row>
    <row r="5946" spans="1:10">
      <c r="A5946" t="s">
        <v>4</v>
      </c>
      <c r="B5946" s="4" t="s">
        <v>5</v>
      </c>
      <c r="C5946" s="4" t="s">
        <v>10</v>
      </c>
      <c r="D5946" s="4" t="s">
        <v>14</v>
      </c>
      <c r="E5946" s="4" t="s">
        <v>6</v>
      </c>
      <c r="F5946" s="4" t="s">
        <v>20</v>
      </c>
      <c r="G5946" s="4" t="s">
        <v>20</v>
      </c>
      <c r="H5946" s="4" t="s">
        <v>20</v>
      </c>
    </row>
    <row r="5947" spans="1:10">
      <c r="A5947" t="n">
        <v>44648</v>
      </c>
      <c r="B5947" s="61" t="n">
        <v>48</v>
      </c>
      <c r="C5947" s="7" t="n">
        <v>65534</v>
      </c>
      <c r="D5947" s="7" t="n">
        <v>0</v>
      </c>
      <c r="E5947" s="7" t="s">
        <v>294</v>
      </c>
      <c r="F5947" s="7" t="n">
        <v>0.200000002980232</v>
      </c>
      <c r="G5947" s="7" t="n">
        <v>1</v>
      </c>
      <c r="H5947" s="7" t="n">
        <v>0</v>
      </c>
    </row>
    <row r="5948" spans="1:10">
      <c r="A5948" t="s">
        <v>4</v>
      </c>
      <c r="B5948" s="4" t="s">
        <v>5</v>
      </c>
      <c r="C5948" s="4" t="s">
        <v>10</v>
      </c>
    </row>
    <row r="5949" spans="1:10">
      <c r="A5949" t="n">
        <v>44674</v>
      </c>
      <c r="B5949" s="26" t="n">
        <v>16</v>
      </c>
      <c r="C5949" s="7" t="n">
        <v>450</v>
      </c>
    </row>
    <row r="5950" spans="1:10">
      <c r="A5950" t="s">
        <v>4</v>
      </c>
      <c r="B5950" s="4" t="s">
        <v>5</v>
      </c>
      <c r="C5950" s="4" t="s">
        <v>10</v>
      </c>
    </row>
    <row r="5951" spans="1:10">
      <c r="A5951" t="n">
        <v>44677</v>
      </c>
      <c r="B5951" s="26" t="n">
        <v>16</v>
      </c>
      <c r="C5951" s="7" t="n">
        <v>450</v>
      </c>
    </row>
    <row r="5952" spans="1:10">
      <c r="A5952" t="s">
        <v>4</v>
      </c>
      <c r="B5952" s="4" t="s">
        <v>5</v>
      </c>
      <c r="C5952" s="4" t="s">
        <v>10</v>
      </c>
      <c r="D5952" s="4" t="s">
        <v>10</v>
      </c>
      <c r="E5952" s="4" t="s">
        <v>20</v>
      </c>
      <c r="F5952" s="4" t="s">
        <v>20</v>
      </c>
      <c r="G5952" s="4" t="s">
        <v>20</v>
      </c>
      <c r="H5952" s="4" t="s">
        <v>20</v>
      </c>
      <c r="I5952" s="4" t="s">
        <v>14</v>
      </c>
      <c r="J5952" s="4" t="s">
        <v>10</v>
      </c>
    </row>
    <row r="5953" spans="1:10">
      <c r="A5953" t="n">
        <v>44680</v>
      </c>
      <c r="B5953" s="49" t="n">
        <v>55</v>
      </c>
      <c r="C5953" s="7" t="n">
        <v>65534</v>
      </c>
      <c r="D5953" s="7" t="n">
        <v>65533</v>
      </c>
      <c r="E5953" s="7" t="n">
        <v>-1.5</v>
      </c>
      <c r="F5953" s="7" t="n">
        <v>-3.90000009536743</v>
      </c>
      <c r="G5953" s="7" t="n">
        <v>-198.199996948242</v>
      </c>
      <c r="H5953" s="7" t="n">
        <v>5</v>
      </c>
      <c r="I5953" s="7" t="n">
        <v>0</v>
      </c>
      <c r="J5953" s="7" t="n">
        <v>1</v>
      </c>
    </row>
    <row r="5954" spans="1:10">
      <c r="A5954" t="s">
        <v>4</v>
      </c>
      <c r="B5954" s="4" t="s">
        <v>5</v>
      </c>
      <c r="C5954" s="4" t="s">
        <v>10</v>
      </c>
      <c r="D5954" s="4" t="s">
        <v>14</v>
      </c>
      <c r="E5954" s="4" t="s">
        <v>6</v>
      </c>
      <c r="F5954" s="4" t="s">
        <v>20</v>
      </c>
      <c r="G5954" s="4" t="s">
        <v>20</v>
      </c>
      <c r="H5954" s="4" t="s">
        <v>20</v>
      </c>
    </row>
    <row r="5955" spans="1:10">
      <c r="A5955" t="n">
        <v>44704</v>
      </c>
      <c r="B5955" s="61" t="n">
        <v>48</v>
      </c>
      <c r="C5955" s="7" t="n">
        <v>65534</v>
      </c>
      <c r="D5955" s="7" t="n">
        <v>0</v>
      </c>
      <c r="E5955" s="7" t="s">
        <v>295</v>
      </c>
      <c r="F5955" s="7" t="n">
        <v>0.200000002980232</v>
      </c>
      <c r="G5955" s="7" t="n">
        <v>1</v>
      </c>
      <c r="H5955" s="7" t="n">
        <v>0</v>
      </c>
    </row>
    <row r="5956" spans="1:10">
      <c r="A5956" t="s">
        <v>4</v>
      </c>
      <c r="B5956" s="4" t="s">
        <v>5</v>
      </c>
      <c r="C5956" s="4" t="s">
        <v>10</v>
      </c>
    </row>
    <row r="5957" spans="1:10">
      <c r="A5957" t="n">
        <v>44730</v>
      </c>
      <c r="B5957" s="26" t="n">
        <v>16</v>
      </c>
      <c r="C5957" s="7" t="n">
        <v>450</v>
      </c>
    </row>
    <row r="5958" spans="1:10">
      <c r="A5958" t="s">
        <v>4</v>
      </c>
      <c r="B5958" s="4" t="s">
        <v>5</v>
      </c>
      <c r="C5958" s="4" t="s">
        <v>10</v>
      </c>
    </row>
    <row r="5959" spans="1:10">
      <c r="A5959" t="n">
        <v>44733</v>
      </c>
      <c r="B5959" s="26" t="n">
        <v>16</v>
      </c>
      <c r="C5959" s="7" t="n">
        <v>100</v>
      </c>
    </row>
    <row r="5960" spans="1:10">
      <c r="A5960" t="s">
        <v>4</v>
      </c>
      <c r="B5960" s="4" t="s">
        <v>5</v>
      </c>
      <c r="C5960" s="4" t="s">
        <v>10</v>
      </c>
      <c r="D5960" s="4" t="s">
        <v>14</v>
      </c>
      <c r="E5960" s="4" t="s">
        <v>6</v>
      </c>
      <c r="F5960" s="4" t="s">
        <v>20</v>
      </c>
      <c r="G5960" s="4" t="s">
        <v>20</v>
      </c>
      <c r="H5960" s="4" t="s">
        <v>20</v>
      </c>
    </row>
    <row r="5961" spans="1:10">
      <c r="A5961" t="n">
        <v>44736</v>
      </c>
      <c r="B5961" s="61" t="n">
        <v>48</v>
      </c>
      <c r="C5961" s="7" t="n">
        <v>65534</v>
      </c>
      <c r="D5961" s="7" t="n">
        <v>0</v>
      </c>
      <c r="E5961" s="7" t="s">
        <v>291</v>
      </c>
      <c r="F5961" s="7" t="n">
        <v>-1</v>
      </c>
      <c r="G5961" s="7" t="n">
        <v>1.29999995231628</v>
      </c>
      <c r="H5961" s="7" t="n">
        <v>0</v>
      </c>
    </row>
    <row r="5962" spans="1:10">
      <c r="A5962" t="s">
        <v>4</v>
      </c>
      <c r="B5962" s="4" t="s">
        <v>5</v>
      </c>
      <c r="C5962" s="4" t="s">
        <v>10</v>
      </c>
    </row>
    <row r="5963" spans="1:10">
      <c r="A5963" t="n">
        <v>44769</v>
      </c>
      <c r="B5963" s="26" t="n">
        <v>16</v>
      </c>
      <c r="C5963" s="7" t="n">
        <v>350</v>
      </c>
    </row>
    <row r="5964" spans="1:10">
      <c r="A5964" t="s">
        <v>4</v>
      </c>
      <c r="B5964" s="4" t="s">
        <v>5</v>
      </c>
      <c r="C5964" s="4" t="s">
        <v>10</v>
      </c>
    </row>
    <row r="5965" spans="1:10">
      <c r="A5965" t="n">
        <v>44772</v>
      </c>
      <c r="B5965" s="26" t="n">
        <v>16</v>
      </c>
      <c r="C5965" s="7" t="n">
        <v>500</v>
      </c>
    </row>
    <row r="5966" spans="1:10">
      <c r="A5966" t="s">
        <v>4</v>
      </c>
      <c r="B5966" s="4" t="s">
        <v>5</v>
      </c>
      <c r="C5966" s="4" t="s">
        <v>10</v>
      </c>
      <c r="D5966" s="4" t="s">
        <v>10</v>
      </c>
      <c r="E5966" s="4" t="s">
        <v>20</v>
      </c>
      <c r="F5966" s="4" t="s">
        <v>20</v>
      </c>
      <c r="G5966" s="4" t="s">
        <v>20</v>
      </c>
      <c r="H5966" s="4" t="s">
        <v>20</v>
      </c>
      <c r="I5966" s="4" t="s">
        <v>14</v>
      </c>
      <c r="J5966" s="4" t="s">
        <v>10</v>
      </c>
    </row>
    <row r="5967" spans="1:10">
      <c r="A5967" t="n">
        <v>44775</v>
      </c>
      <c r="B5967" s="49" t="n">
        <v>55</v>
      </c>
      <c r="C5967" s="7" t="n">
        <v>65534</v>
      </c>
      <c r="D5967" s="7" t="n">
        <v>65533</v>
      </c>
      <c r="E5967" s="7" t="n">
        <v>-1</v>
      </c>
      <c r="F5967" s="7" t="n">
        <v>-3.90000009536743</v>
      </c>
      <c r="G5967" s="7" t="n">
        <v>-198.5</v>
      </c>
      <c r="H5967" s="7" t="n">
        <v>8</v>
      </c>
      <c r="I5967" s="7" t="n">
        <v>0</v>
      </c>
      <c r="J5967" s="7" t="n">
        <v>1</v>
      </c>
    </row>
    <row r="5968" spans="1:10">
      <c r="A5968" t="s">
        <v>4</v>
      </c>
      <c r="B5968" s="4" t="s">
        <v>5</v>
      </c>
      <c r="C5968" s="4" t="s">
        <v>14</v>
      </c>
      <c r="D5968" s="4" t="s">
        <v>20</v>
      </c>
      <c r="E5968" s="4" t="s">
        <v>20</v>
      </c>
      <c r="F5968" s="4" t="s">
        <v>20</v>
      </c>
    </row>
    <row r="5969" spans="1:10">
      <c r="A5969" t="n">
        <v>44799</v>
      </c>
      <c r="B5969" s="32" t="n">
        <v>45</v>
      </c>
      <c r="C5969" s="7" t="n">
        <v>9</v>
      </c>
      <c r="D5969" s="7" t="n">
        <v>0.100000001490116</v>
      </c>
      <c r="E5969" s="7" t="n">
        <v>0.100000001490116</v>
      </c>
      <c r="F5969" s="7" t="n">
        <v>0.200000002980232</v>
      </c>
    </row>
    <row r="5970" spans="1:10">
      <c r="A5970" t="s">
        <v>4</v>
      </c>
      <c r="B5970" s="4" t="s">
        <v>5</v>
      </c>
      <c r="C5970" s="4" t="s">
        <v>14</v>
      </c>
      <c r="D5970" s="4" t="s">
        <v>10</v>
      </c>
      <c r="E5970" s="4" t="s">
        <v>10</v>
      </c>
      <c r="F5970" s="4" t="s">
        <v>10</v>
      </c>
      <c r="G5970" s="4" t="s">
        <v>10</v>
      </c>
      <c r="H5970" s="4" t="s">
        <v>10</v>
      </c>
      <c r="I5970" s="4" t="s">
        <v>6</v>
      </c>
      <c r="J5970" s="4" t="s">
        <v>20</v>
      </c>
      <c r="K5970" s="4" t="s">
        <v>20</v>
      </c>
      <c r="L5970" s="4" t="s">
        <v>20</v>
      </c>
      <c r="M5970" s="4" t="s">
        <v>9</v>
      </c>
      <c r="N5970" s="4" t="s">
        <v>9</v>
      </c>
      <c r="O5970" s="4" t="s">
        <v>20</v>
      </c>
      <c r="P5970" s="4" t="s">
        <v>20</v>
      </c>
      <c r="Q5970" s="4" t="s">
        <v>20</v>
      </c>
      <c r="R5970" s="4" t="s">
        <v>20</v>
      </c>
      <c r="S5970" s="4" t="s">
        <v>14</v>
      </c>
    </row>
    <row r="5971" spans="1:10">
      <c r="A5971" t="n">
        <v>44813</v>
      </c>
      <c r="B5971" s="10" t="n">
        <v>39</v>
      </c>
      <c r="C5971" s="7" t="n">
        <v>12</v>
      </c>
      <c r="D5971" s="7" t="n">
        <v>65533</v>
      </c>
      <c r="E5971" s="7" t="n">
        <v>217</v>
      </c>
      <c r="F5971" s="7" t="n">
        <v>0</v>
      </c>
      <c r="G5971" s="7" t="n">
        <v>65534</v>
      </c>
      <c r="H5971" s="7" t="n">
        <v>259</v>
      </c>
      <c r="I5971" s="7" t="s">
        <v>13</v>
      </c>
      <c r="J5971" s="7" t="n">
        <v>0</v>
      </c>
      <c r="K5971" s="7" t="n">
        <v>0.800000011920929</v>
      </c>
      <c r="L5971" s="7" t="n">
        <v>1</v>
      </c>
      <c r="M5971" s="7" t="n">
        <v>0</v>
      </c>
      <c r="N5971" s="7" t="n">
        <v>0</v>
      </c>
      <c r="O5971" s="7" t="n">
        <v>30</v>
      </c>
      <c r="P5971" s="7" t="n">
        <v>0.800000011920929</v>
      </c>
      <c r="Q5971" s="7" t="n">
        <v>0.800000011920929</v>
      </c>
      <c r="R5971" s="7" t="n">
        <v>0.800000011920929</v>
      </c>
      <c r="S5971" s="7" t="n">
        <v>255</v>
      </c>
    </row>
    <row r="5972" spans="1:10">
      <c r="A5972" t="s">
        <v>4</v>
      </c>
      <c r="B5972" s="4" t="s">
        <v>5</v>
      </c>
      <c r="C5972" s="4" t="s">
        <v>14</v>
      </c>
      <c r="D5972" s="4" t="s">
        <v>10</v>
      </c>
      <c r="E5972" s="4" t="s">
        <v>20</v>
      </c>
      <c r="F5972" s="4" t="s">
        <v>10</v>
      </c>
      <c r="G5972" s="4" t="s">
        <v>9</v>
      </c>
      <c r="H5972" s="4" t="s">
        <v>9</v>
      </c>
      <c r="I5972" s="4" t="s">
        <v>10</v>
      </c>
      <c r="J5972" s="4" t="s">
        <v>10</v>
      </c>
      <c r="K5972" s="4" t="s">
        <v>9</v>
      </c>
      <c r="L5972" s="4" t="s">
        <v>9</v>
      </c>
      <c r="M5972" s="4" t="s">
        <v>9</v>
      </c>
      <c r="N5972" s="4" t="s">
        <v>9</v>
      </c>
      <c r="O5972" s="4" t="s">
        <v>6</v>
      </c>
    </row>
    <row r="5973" spans="1:10">
      <c r="A5973" t="n">
        <v>44863</v>
      </c>
      <c r="B5973" s="14" t="n">
        <v>50</v>
      </c>
      <c r="C5973" s="7" t="n">
        <v>0</v>
      </c>
      <c r="D5973" s="7" t="n">
        <v>4432</v>
      </c>
      <c r="E5973" s="7" t="n">
        <v>0.899999976158142</v>
      </c>
      <c r="F5973" s="7" t="n">
        <v>0</v>
      </c>
      <c r="G5973" s="7" t="n">
        <v>0</v>
      </c>
      <c r="H5973" s="7" t="n">
        <v>0</v>
      </c>
      <c r="I5973" s="7" t="n">
        <v>0</v>
      </c>
      <c r="J5973" s="7" t="n">
        <v>65533</v>
      </c>
      <c r="K5973" s="7" t="n">
        <v>0</v>
      </c>
      <c r="L5973" s="7" t="n">
        <v>0</v>
      </c>
      <c r="M5973" s="7" t="n">
        <v>0</v>
      </c>
      <c r="N5973" s="7" t="n">
        <v>0</v>
      </c>
      <c r="O5973" s="7" t="s">
        <v>13</v>
      </c>
    </row>
    <row r="5974" spans="1:10">
      <c r="A5974" t="s">
        <v>4</v>
      </c>
      <c r="B5974" s="4" t="s">
        <v>5</v>
      </c>
      <c r="C5974" s="4" t="s">
        <v>14</v>
      </c>
      <c r="D5974" s="4" t="s">
        <v>10</v>
      </c>
      <c r="E5974" s="4" t="s">
        <v>20</v>
      </c>
      <c r="F5974" s="4" t="s">
        <v>10</v>
      </c>
      <c r="G5974" s="4" t="s">
        <v>9</v>
      </c>
      <c r="H5974" s="4" t="s">
        <v>9</v>
      </c>
      <c r="I5974" s="4" t="s">
        <v>10</v>
      </c>
      <c r="J5974" s="4" t="s">
        <v>10</v>
      </c>
      <c r="K5974" s="4" t="s">
        <v>9</v>
      </c>
      <c r="L5974" s="4" t="s">
        <v>9</v>
      </c>
      <c r="M5974" s="4" t="s">
        <v>9</v>
      </c>
      <c r="N5974" s="4" t="s">
        <v>9</v>
      </c>
      <c r="O5974" s="4" t="s">
        <v>6</v>
      </c>
    </row>
    <row r="5975" spans="1:10">
      <c r="A5975" t="n">
        <v>44902</v>
      </c>
      <c r="B5975" s="14" t="n">
        <v>50</v>
      </c>
      <c r="C5975" s="7" t="n">
        <v>0</v>
      </c>
      <c r="D5975" s="7" t="n">
        <v>4420</v>
      </c>
      <c r="E5975" s="7" t="n">
        <v>1</v>
      </c>
      <c r="F5975" s="7" t="n">
        <v>0</v>
      </c>
      <c r="G5975" s="7" t="n">
        <v>0</v>
      </c>
      <c r="H5975" s="7" t="n">
        <v>1077936128</v>
      </c>
      <c r="I5975" s="7" t="n">
        <v>0</v>
      </c>
      <c r="J5975" s="7" t="n">
        <v>65533</v>
      </c>
      <c r="K5975" s="7" t="n">
        <v>0</v>
      </c>
      <c r="L5975" s="7" t="n">
        <v>0</v>
      </c>
      <c r="M5975" s="7" t="n">
        <v>0</v>
      </c>
      <c r="N5975" s="7" t="n">
        <v>0</v>
      </c>
      <c r="O5975" s="7" t="s">
        <v>13</v>
      </c>
    </row>
    <row r="5976" spans="1:10">
      <c r="A5976" t="s">
        <v>4</v>
      </c>
      <c r="B5976" s="4" t="s">
        <v>5</v>
      </c>
      <c r="C5976" s="4" t="s">
        <v>14</v>
      </c>
      <c r="D5976" s="4" t="s">
        <v>9</v>
      </c>
      <c r="E5976" s="4" t="s">
        <v>9</v>
      </c>
      <c r="F5976" s="4" t="s">
        <v>9</v>
      </c>
    </row>
    <row r="5977" spans="1:10">
      <c r="A5977" t="n">
        <v>44941</v>
      </c>
      <c r="B5977" s="14" t="n">
        <v>50</v>
      </c>
      <c r="C5977" s="7" t="n">
        <v>255</v>
      </c>
      <c r="D5977" s="7" t="n">
        <v>1050253722</v>
      </c>
      <c r="E5977" s="7" t="n">
        <v>1065353216</v>
      </c>
      <c r="F5977" s="7" t="n">
        <v>1045220557</v>
      </c>
    </row>
    <row r="5978" spans="1:10">
      <c r="A5978" t="s">
        <v>4</v>
      </c>
      <c r="B5978" s="4" t="s">
        <v>5</v>
      </c>
      <c r="C5978" s="4" t="s">
        <v>10</v>
      </c>
    </row>
    <row r="5979" spans="1:10">
      <c r="A5979" t="n">
        <v>44955</v>
      </c>
      <c r="B5979" s="26" t="n">
        <v>16</v>
      </c>
      <c r="C5979" s="7" t="n">
        <v>500</v>
      </c>
    </row>
    <row r="5980" spans="1:10">
      <c r="A5980" t="s">
        <v>4</v>
      </c>
      <c r="B5980" s="4" t="s">
        <v>5</v>
      </c>
      <c r="C5980" s="4" t="s">
        <v>10</v>
      </c>
    </row>
    <row r="5981" spans="1:10">
      <c r="A5981" t="n">
        <v>44958</v>
      </c>
      <c r="B5981" s="26" t="n">
        <v>16</v>
      </c>
      <c r="C5981" s="7" t="n">
        <v>300</v>
      </c>
    </row>
    <row r="5982" spans="1:10">
      <c r="A5982" t="s">
        <v>4</v>
      </c>
      <c r="B5982" s="4" t="s">
        <v>5</v>
      </c>
      <c r="C5982" s="4" t="s">
        <v>10</v>
      </c>
      <c r="D5982" s="4" t="s">
        <v>14</v>
      </c>
      <c r="E5982" s="4" t="s">
        <v>6</v>
      </c>
      <c r="F5982" s="4" t="s">
        <v>20</v>
      </c>
      <c r="G5982" s="4" t="s">
        <v>20</v>
      </c>
      <c r="H5982" s="4" t="s">
        <v>20</v>
      </c>
    </row>
    <row r="5983" spans="1:10">
      <c r="A5983" t="n">
        <v>44961</v>
      </c>
      <c r="B5983" s="61" t="n">
        <v>48</v>
      </c>
      <c r="C5983" s="7" t="n">
        <v>65534</v>
      </c>
      <c r="D5983" s="7" t="n">
        <v>0</v>
      </c>
      <c r="E5983" s="7" t="s">
        <v>284</v>
      </c>
      <c r="F5983" s="7" t="n">
        <v>-1</v>
      </c>
      <c r="G5983" s="7" t="n">
        <v>1</v>
      </c>
      <c r="H5983" s="7" t="n">
        <v>0</v>
      </c>
    </row>
    <row r="5984" spans="1:10">
      <c r="A5984" t="s">
        <v>4</v>
      </c>
      <c r="B5984" s="4" t="s">
        <v>5</v>
      </c>
      <c r="C5984" s="4" t="s">
        <v>10</v>
      </c>
      <c r="D5984" s="4" t="s">
        <v>10</v>
      </c>
      <c r="E5984" s="4" t="s">
        <v>20</v>
      </c>
      <c r="F5984" s="4" t="s">
        <v>20</v>
      </c>
      <c r="G5984" s="4" t="s">
        <v>20</v>
      </c>
      <c r="H5984" s="4" t="s">
        <v>20</v>
      </c>
      <c r="I5984" s="4" t="s">
        <v>14</v>
      </c>
      <c r="J5984" s="4" t="s">
        <v>10</v>
      </c>
    </row>
    <row r="5985" spans="1:19">
      <c r="A5985" t="n">
        <v>44987</v>
      </c>
      <c r="B5985" s="49" t="n">
        <v>55</v>
      </c>
      <c r="C5985" s="7" t="n">
        <v>65534</v>
      </c>
      <c r="D5985" s="7" t="n">
        <v>65533</v>
      </c>
      <c r="E5985" s="7" t="n">
        <v>-1.5</v>
      </c>
      <c r="F5985" s="7" t="n">
        <v>-3.90000009536743</v>
      </c>
      <c r="G5985" s="7" t="n">
        <v>-198.5</v>
      </c>
      <c r="H5985" s="7" t="n">
        <v>8</v>
      </c>
      <c r="I5985" s="7" t="n">
        <v>0</v>
      </c>
      <c r="J5985" s="7" t="n">
        <v>1</v>
      </c>
    </row>
    <row r="5986" spans="1:19">
      <c r="A5986" t="s">
        <v>4</v>
      </c>
      <c r="B5986" s="4" t="s">
        <v>5</v>
      </c>
      <c r="C5986" s="4" t="s">
        <v>10</v>
      </c>
    </row>
    <row r="5987" spans="1:19">
      <c r="A5987" t="n">
        <v>45011</v>
      </c>
      <c r="B5987" s="26" t="n">
        <v>16</v>
      </c>
      <c r="C5987" s="7" t="n">
        <v>300</v>
      </c>
    </row>
    <row r="5988" spans="1:19">
      <c r="A5988" t="s">
        <v>4</v>
      </c>
      <c r="B5988" s="4" t="s">
        <v>5</v>
      </c>
      <c r="C5988" s="4" t="s">
        <v>10</v>
      </c>
      <c r="D5988" s="4" t="s">
        <v>14</v>
      </c>
      <c r="E5988" s="4" t="s">
        <v>6</v>
      </c>
      <c r="F5988" s="4" t="s">
        <v>20</v>
      </c>
      <c r="G5988" s="4" t="s">
        <v>20</v>
      </c>
      <c r="H5988" s="4" t="s">
        <v>20</v>
      </c>
    </row>
    <row r="5989" spans="1:19">
      <c r="A5989" t="n">
        <v>45014</v>
      </c>
      <c r="B5989" s="61" t="n">
        <v>48</v>
      </c>
      <c r="C5989" s="7" t="n">
        <v>65534</v>
      </c>
      <c r="D5989" s="7" t="n">
        <v>0</v>
      </c>
      <c r="E5989" s="7" t="s">
        <v>292</v>
      </c>
      <c r="F5989" s="7" t="n">
        <v>-1</v>
      </c>
      <c r="G5989" s="7" t="n">
        <v>1.29999995231628</v>
      </c>
      <c r="H5989" s="7" t="n">
        <v>0</v>
      </c>
    </row>
    <row r="5990" spans="1:19">
      <c r="A5990" t="s">
        <v>4</v>
      </c>
      <c r="B5990" s="4" t="s">
        <v>5</v>
      </c>
      <c r="C5990" s="4" t="s">
        <v>10</v>
      </c>
    </row>
    <row r="5991" spans="1:19">
      <c r="A5991" t="n">
        <v>45047</v>
      </c>
      <c r="B5991" s="26" t="n">
        <v>16</v>
      </c>
      <c r="C5991" s="7" t="n">
        <v>500</v>
      </c>
    </row>
    <row r="5992" spans="1:19">
      <c r="A5992" t="s">
        <v>4</v>
      </c>
      <c r="B5992" s="4" t="s">
        <v>5</v>
      </c>
      <c r="C5992" s="4" t="s">
        <v>14</v>
      </c>
      <c r="D5992" s="4" t="s">
        <v>20</v>
      </c>
      <c r="E5992" s="4" t="s">
        <v>20</v>
      </c>
      <c r="F5992" s="4" t="s">
        <v>20</v>
      </c>
    </row>
    <row r="5993" spans="1:19">
      <c r="A5993" t="n">
        <v>45050</v>
      </c>
      <c r="B5993" s="32" t="n">
        <v>45</v>
      </c>
      <c r="C5993" s="7" t="n">
        <v>9</v>
      </c>
      <c r="D5993" s="7" t="n">
        <v>0.100000001490116</v>
      </c>
      <c r="E5993" s="7" t="n">
        <v>0.100000001490116</v>
      </c>
      <c r="F5993" s="7" t="n">
        <v>0.200000002980232</v>
      </c>
    </row>
    <row r="5994" spans="1:19">
      <c r="A5994" t="s">
        <v>4</v>
      </c>
      <c r="B5994" s="4" t="s">
        <v>5</v>
      </c>
      <c r="C5994" s="4" t="s">
        <v>14</v>
      </c>
      <c r="D5994" s="4" t="s">
        <v>10</v>
      </c>
      <c r="E5994" s="4" t="s">
        <v>10</v>
      </c>
      <c r="F5994" s="4" t="s">
        <v>10</v>
      </c>
      <c r="G5994" s="4" t="s">
        <v>10</v>
      </c>
      <c r="H5994" s="4" t="s">
        <v>10</v>
      </c>
      <c r="I5994" s="4" t="s">
        <v>6</v>
      </c>
      <c r="J5994" s="4" t="s">
        <v>20</v>
      </c>
      <c r="K5994" s="4" t="s">
        <v>20</v>
      </c>
      <c r="L5994" s="4" t="s">
        <v>20</v>
      </c>
      <c r="M5994" s="4" t="s">
        <v>9</v>
      </c>
      <c r="N5994" s="4" t="s">
        <v>9</v>
      </c>
      <c r="O5994" s="4" t="s">
        <v>20</v>
      </c>
      <c r="P5994" s="4" t="s">
        <v>20</v>
      </c>
      <c r="Q5994" s="4" t="s">
        <v>20</v>
      </c>
      <c r="R5994" s="4" t="s">
        <v>20</v>
      </c>
      <c r="S5994" s="4" t="s">
        <v>14</v>
      </c>
    </row>
    <row r="5995" spans="1:19">
      <c r="A5995" t="n">
        <v>45064</v>
      </c>
      <c r="B5995" s="10" t="n">
        <v>39</v>
      </c>
      <c r="C5995" s="7" t="n">
        <v>12</v>
      </c>
      <c r="D5995" s="7" t="n">
        <v>65533</v>
      </c>
      <c r="E5995" s="7" t="n">
        <v>217</v>
      </c>
      <c r="F5995" s="7" t="n">
        <v>0</v>
      </c>
      <c r="G5995" s="7" t="n">
        <v>65534</v>
      </c>
      <c r="H5995" s="7" t="n">
        <v>259</v>
      </c>
      <c r="I5995" s="7" t="s">
        <v>13</v>
      </c>
      <c r="J5995" s="7" t="n">
        <v>0</v>
      </c>
      <c r="K5995" s="7" t="n">
        <v>1.20000004768372</v>
      </c>
      <c r="L5995" s="7" t="n">
        <v>1</v>
      </c>
      <c r="M5995" s="7" t="n">
        <v>0</v>
      </c>
      <c r="N5995" s="7" t="n">
        <v>0</v>
      </c>
      <c r="O5995" s="7" t="n">
        <v>-40</v>
      </c>
      <c r="P5995" s="7" t="n">
        <v>0.800000011920929</v>
      </c>
      <c r="Q5995" s="7" t="n">
        <v>0.800000011920929</v>
      </c>
      <c r="R5995" s="7" t="n">
        <v>0.800000011920929</v>
      </c>
      <c r="S5995" s="7" t="n">
        <v>255</v>
      </c>
    </row>
    <row r="5996" spans="1:19">
      <c r="A5996" t="s">
        <v>4</v>
      </c>
      <c r="B5996" s="4" t="s">
        <v>5</v>
      </c>
      <c r="C5996" s="4" t="s">
        <v>14</v>
      </c>
      <c r="D5996" s="4" t="s">
        <v>10</v>
      </c>
      <c r="E5996" s="4" t="s">
        <v>20</v>
      </c>
      <c r="F5996" s="4" t="s">
        <v>10</v>
      </c>
      <c r="G5996" s="4" t="s">
        <v>9</v>
      </c>
      <c r="H5996" s="4" t="s">
        <v>9</v>
      </c>
      <c r="I5996" s="4" t="s">
        <v>10</v>
      </c>
      <c r="J5996" s="4" t="s">
        <v>10</v>
      </c>
      <c r="K5996" s="4" t="s">
        <v>9</v>
      </c>
      <c r="L5996" s="4" t="s">
        <v>9</v>
      </c>
      <c r="M5996" s="4" t="s">
        <v>9</v>
      </c>
      <c r="N5996" s="4" t="s">
        <v>9</v>
      </c>
      <c r="O5996" s="4" t="s">
        <v>6</v>
      </c>
    </row>
    <row r="5997" spans="1:19">
      <c r="A5997" t="n">
        <v>45114</v>
      </c>
      <c r="B5997" s="14" t="n">
        <v>50</v>
      </c>
      <c r="C5997" s="7" t="n">
        <v>0</v>
      </c>
      <c r="D5997" s="7" t="n">
        <v>4432</v>
      </c>
      <c r="E5997" s="7" t="n">
        <v>0.899999976158142</v>
      </c>
      <c r="F5997" s="7" t="n">
        <v>0</v>
      </c>
      <c r="G5997" s="7" t="n">
        <v>0</v>
      </c>
      <c r="H5997" s="7" t="n">
        <v>0</v>
      </c>
      <c r="I5997" s="7" t="n">
        <v>0</v>
      </c>
      <c r="J5997" s="7" t="n">
        <v>65533</v>
      </c>
      <c r="K5997" s="7" t="n">
        <v>0</v>
      </c>
      <c r="L5997" s="7" t="n">
        <v>0</v>
      </c>
      <c r="M5997" s="7" t="n">
        <v>0</v>
      </c>
      <c r="N5997" s="7" t="n">
        <v>0</v>
      </c>
      <c r="O5997" s="7" t="s">
        <v>13</v>
      </c>
    </row>
    <row r="5998" spans="1:19">
      <c r="A5998" t="s">
        <v>4</v>
      </c>
      <c r="B5998" s="4" t="s">
        <v>5</v>
      </c>
      <c r="C5998" s="4" t="s">
        <v>14</v>
      </c>
      <c r="D5998" s="4" t="s">
        <v>10</v>
      </c>
      <c r="E5998" s="4" t="s">
        <v>20</v>
      </c>
      <c r="F5998" s="4" t="s">
        <v>10</v>
      </c>
      <c r="G5998" s="4" t="s">
        <v>9</v>
      </c>
      <c r="H5998" s="4" t="s">
        <v>9</v>
      </c>
      <c r="I5998" s="4" t="s">
        <v>10</v>
      </c>
      <c r="J5998" s="4" t="s">
        <v>10</v>
      </c>
      <c r="K5998" s="4" t="s">
        <v>9</v>
      </c>
      <c r="L5998" s="4" t="s">
        <v>9</v>
      </c>
      <c r="M5998" s="4" t="s">
        <v>9</v>
      </c>
      <c r="N5998" s="4" t="s">
        <v>9</v>
      </c>
      <c r="O5998" s="4" t="s">
        <v>6</v>
      </c>
    </row>
    <row r="5999" spans="1:19">
      <c r="A5999" t="n">
        <v>45153</v>
      </c>
      <c r="B5999" s="14" t="n">
        <v>50</v>
      </c>
      <c r="C5999" s="7" t="n">
        <v>0</v>
      </c>
      <c r="D5999" s="7" t="n">
        <v>4420</v>
      </c>
      <c r="E5999" s="7" t="n">
        <v>1</v>
      </c>
      <c r="F5999" s="7" t="n">
        <v>0</v>
      </c>
      <c r="G5999" s="7" t="n">
        <v>0</v>
      </c>
      <c r="H5999" s="7" t="n">
        <v>1077936128</v>
      </c>
      <c r="I5999" s="7" t="n">
        <v>0</v>
      </c>
      <c r="J5999" s="7" t="n">
        <v>65533</v>
      </c>
      <c r="K5999" s="7" t="n">
        <v>0</v>
      </c>
      <c r="L5999" s="7" t="n">
        <v>0</v>
      </c>
      <c r="M5999" s="7" t="n">
        <v>0</v>
      </c>
      <c r="N5999" s="7" t="n">
        <v>0</v>
      </c>
      <c r="O5999" s="7" t="s">
        <v>13</v>
      </c>
    </row>
    <row r="6000" spans="1:19">
      <c r="A6000" t="s">
        <v>4</v>
      </c>
      <c r="B6000" s="4" t="s">
        <v>5</v>
      </c>
      <c r="C6000" s="4" t="s">
        <v>14</v>
      </c>
      <c r="D6000" s="4" t="s">
        <v>9</v>
      </c>
      <c r="E6000" s="4" t="s">
        <v>9</v>
      </c>
      <c r="F6000" s="4" t="s">
        <v>9</v>
      </c>
    </row>
    <row r="6001" spans="1:19">
      <c r="A6001" t="n">
        <v>45192</v>
      </c>
      <c r="B6001" s="14" t="n">
        <v>50</v>
      </c>
      <c r="C6001" s="7" t="n">
        <v>255</v>
      </c>
      <c r="D6001" s="7" t="n">
        <v>1050253722</v>
      </c>
      <c r="E6001" s="7" t="n">
        <v>1065353216</v>
      </c>
      <c r="F6001" s="7" t="n">
        <v>1045220557</v>
      </c>
    </row>
    <row r="6002" spans="1:19">
      <c r="A6002" t="s">
        <v>4</v>
      </c>
      <c r="B6002" s="4" t="s">
        <v>5</v>
      </c>
      <c r="C6002" s="4" t="s">
        <v>10</v>
      </c>
    </row>
    <row r="6003" spans="1:19">
      <c r="A6003" t="n">
        <v>45206</v>
      </c>
      <c r="B6003" s="26" t="n">
        <v>16</v>
      </c>
      <c r="C6003" s="7" t="n">
        <v>450</v>
      </c>
    </row>
    <row r="6004" spans="1:19">
      <c r="A6004" t="s">
        <v>4</v>
      </c>
      <c r="B6004" s="4" t="s">
        <v>5</v>
      </c>
      <c r="C6004" s="4" t="s">
        <v>10</v>
      </c>
      <c r="D6004" s="4" t="s">
        <v>14</v>
      </c>
      <c r="E6004" s="4" t="s">
        <v>6</v>
      </c>
      <c r="F6004" s="4" t="s">
        <v>20</v>
      </c>
      <c r="G6004" s="4" t="s">
        <v>20</v>
      </c>
      <c r="H6004" s="4" t="s">
        <v>20</v>
      </c>
    </row>
    <row r="6005" spans="1:19">
      <c r="A6005" t="n">
        <v>45209</v>
      </c>
      <c r="B6005" s="61" t="n">
        <v>48</v>
      </c>
      <c r="C6005" s="7" t="n">
        <v>65534</v>
      </c>
      <c r="D6005" s="7" t="n">
        <v>0</v>
      </c>
      <c r="E6005" s="7" t="s">
        <v>291</v>
      </c>
      <c r="F6005" s="7" t="n">
        <v>0.300000011920929</v>
      </c>
      <c r="G6005" s="7" t="n">
        <v>1.20000004768372</v>
      </c>
      <c r="H6005" s="7" t="n">
        <v>0</v>
      </c>
    </row>
    <row r="6006" spans="1:19">
      <c r="A6006" t="s">
        <v>4</v>
      </c>
      <c r="B6006" s="4" t="s">
        <v>5</v>
      </c>
      <c r="C6006" s="4" t="s">
        <v>10</v>
      </c>
    </row>
    <row r="6007" spans="1:19">
      <c r="A6007" t="n">
        <v>45242</v>
      </c>
      <c r="B6007" s="26" t="n">
        <v>16</v>
      </c>
      <c r="C6007" s="7" t="n">
        <v>250</v>
      </c>
    </row>
    <row r="6008" spans="1:19">
      <c r="A6008" t="s">
        <v>4</v>
      </c>
      <c r="B6008" s="4" t="s">
        <v>5</v>
      </c>
      <c r="C6008" s="4" t="s">
        <v>10</v>
      </c>
    </row>
    <row r="6009" spans="1:19">
      <c r="A6009" t="n">
        <v>45245</v>
      </c>
      <c r="B6009" s="26" t="n">
        <v>16</v>
      </c>
      <c r="C6009" s="7" t="n">
        <v>800</v>
      </c>
    </row>
    <row r="6010" spans="1:19">
      <c r="A6010" t="s">
        <v>4</v>
      </c>
      <c r="B6010" s="4" t="s">
        <v>5</v>
      </c>
      <c r="C6010" s="4" t="s">
        <v>14</v>
      </c>
      <c r="D6010" s="4" t="s">
        <v>20</v>
      </c>
      <c r="E6010" s="4" t="s">
        <v>20</v>
      </c>
      <c r="F6010" s="4" t="s">
        <v>20</v>
      </c>
    </row>
    <row r="6011" spans="1:19">
      <c r="A6011" t="n">
        <v>45248</v>
      </c>
      <c r="B6011" s="32" t="n">
        <v>45</v>
      </c>
      <c r="C6011" s="7" t="n">
        <v>9</v>
      </c>
      <c r="D6011" s="7" t="n">
        <v>0.100000001490116</v>
      </c>
      <c r="E6011" s="7" t="n">
        <v>0.100000001490116</v>
      </c>
      <c r="F6011" s="7" t="n">
        <v>0.200000002980232</v>
      </c>
    </row>
    <row r="6012" spans="1:19">
      <c r="A6012" t="s">
        <v>4</v>
      </c>
      <c r="B6012" s="4" t="s">
        <v>5</v>
      </c>
      <c r="C6012" s="4" t="s">
        <v>14</v>
      </c>
      <c r="D6012" s="4" t="s">
        <v>10</v>
      </c>
      <c r="E6012" s="4" t="s">
        <v>10</v>
      </c>
      <c r="F6012" s="4" t="s">
        <v>10</v>
      </c>
      <c r="G6012" s="4" t="s">
        <v>10</v>
      </c>
      <c r="H6012" s="4" t="s">
        <v>10</v>
      </c>
      <c r="I6012" s="4" t="s">
        <v>6</v>
      </c>
      <c r="J6012" s="4" t="s">
        <v>20</v>
      </c>
      <c r="K6012" s="4" t="s">
        <v>20</v>
      </c>
      <c r="L6012" s="4" t="s">
        <v>20</v>
      </c>
      <c r="M6012" s="4" t="s">
        <v>9</v>
      </c>
      <c r="N6012" s="4" t="s">
        <v>9</v>
      </c>
      <c r="O6012" s="4" t="s">
        <v>20</v>
      </c>
      <c r="P6012" s="4" t="s">
        <v>20</v>
      </c>
      <c r="Q6012" s="4" t="s">
        <v>20</v>
      </c>
      <c r="R6012" s="4" t="s">
        <v>20</v>
      </c>
      <c r="S6012" s="4" t="s">
        <v>14</v>
      </c>
    </row>
    <row r="6013" spans="1:19">
      <c r="A6013" t="n">
        <v>45262</v>
      </c>
      <c r="B6013" s="10" t="n">
        <v>39</v>
      </c>
      <c r="C6013" s="7" t="n">
        <v>12</v>
      </c>
      <c r="D6013" s="7" t="n">
        <v>65533</v>
      </c>
      <c r="E6013" s="7" t="n">
        <v>217</v>
      </c>
      <c r="F6013" s="7" t="n">
        <v>0</v>
      </c>
      <c r="G6013" s="7" t="n">
        <v>65534</v>
      </c>
      <c r="H6013" s="7" t="n">
        <v>259</v>
      </c>
      <c r="I6013" s="7" t="s">
        <v>13</v>
      </c>
      <c r="J6013" s="7" t="n">
        <v>0</v>
      </c>
      <c r="K6013" s="7" t="n">
        <v>0.800000011920929</v>
      </c>
      <c r="L6013" s="7" t="n">
        <v>1</v>
      </c>
      <c r="M6013" s="7" t="n">
        <v>0</v>
      </c>
      <c r="N6013" s="7" t="n">
        <v>0</v>
      </c>
      <c r="O6013" s="7" t="n">
        <v>40</v>
      </c>
      <c r="P6013" s="7" t="n">
        <v>0.800000011920929</v>
      </c>
      <c r="Q6013" s="7" t="n">
        <v>0.800000011920929</v>
      </c>
      <c r="R6013" s="7" t="n">
        <v>0.800000011920929</v>
      </c>
      <c r="S6013" s="7" t="n">
        <v>255</v>
      </c>
    </row>
    <row r="6014" spans="1:19">
      <c r="A6014" t="s">
        <v>4</v>
      </c>
      <c r="B6014" s="4" t="s">
        <v>5</v>
      </c>
      <c r="C6014" s="4" t="s">
        <v>14</v>
      </c>
      <c r="D6014" s="4" t="s">
        <v>10</v>
      </c>
      <c r="E6014" s="4" t="s">
        <v>20</v>
      </c>
      <c r="F6014" s="4" t="s">
        <v>10</v>
      </c>
      <c r="G6014" s="4" t="s">
        <v>9</v>
      </c>
      <c r="H6014" s="4" t="s">
        <v>9</v>
      </c>
      <c r="I6014" s="4" t="s">
        <v>10</v>
      </c>
      <c r="J6014" s="4" t="s">
        <v>10</v>
      </c>
      <c r="K6014" s="4" t="s">
        <v>9</v>
      </c>
      <c r="L6014" s="4" t="s">
        <v>9</v>
      </c>
      <c r="M6014" s="4" t="s">
        <v>9</v>
      </c>
      <c r="N6014" s="4" t="s">
        <v>9</v>
      </c>
      <c r="O6014" s="4" t="s">
        <v>6</v>
      </c>
    </row>
    <row r="6015" spans="1:19">
      <c r="A6015" t="n">
        <v>45312</v>
      </c>
      <c r="B6015" s="14" t="n">
        <v>50</v>
      </c>
      <c r="C6015" s="7" t="n">
        <v>0</v>
      </c>
      <c r="D6015" s="7" t="n">
        <v>4432</v>
      </c>
      <c r="E6015" s="7" t="n">
        <v>0.899999976158142</v>
      </c>
      <c r="F6015" s="7" t="n">
        <v>0</v>
      </c>
      <c r="G6015" s="7" t="n">
        <v>0</v>
      </c>
      <c r="H6015" s="7" t="n">
        <v>0</v>
      </c>
      <c r="I6015" s="7" t="n">
        <v>0</v>
      </c>
      <c r="J6015" s="7" t="n">
        <v>65533</v>
      </c>
      <c r="K6015" s="7" t="n">
        <v>0</v>
      </c>
      <c r="L6015" s="7" t="n">
        <v>0</v>
      </c>
      <c r="M6015" s="7" t="n">
        <v>0</v>
      </c>
      <c r="N6015" s="7" t="n">
        <v>0</v>
      </c>
      <c r="O6015" s="7" t="s">
        <v>13</v>
      </c>
    </row>
    <row r="6016" spans="1:19">
      <c r="A6016" t="s">
        <v>4</v>
      </c>
      <c r="B6016" s="4" t="s">
        <v>5</v>
      </c>
      <c r="C6016" s="4" t="s">
        <v>14</v>
      </c>
      <c r="D6016" s="4" t="s">
        <v>10</v>
      </c>
      <c r="E6016" s="4" t="s">
        <v>20</v>
      </c>
      <c r="F6016" s="4" t="s">
        <v>10</v>
      </c>
      <c r="G6016" s="4" t="s">
        <v>9</v>
      </c>
      <c r="H6016" s="4" t="s">
        <v>9</v>
      </c>
      <c r="I6016" s="4" t="s">
        <v>10</v>
      </c>
      <c r="J6016" s="4" t="s">
        <v>10</v>
      </c>
      <c r="K6016" s="4" t="s">
        <v>9</v>
      </c>
      <c r="L6016" s="4" t="s">
        <v>9</v>
      </c>
      <c r="M6016" s="4" t="s">
        <v>9</v>
      </c>
      <c r="N6016" s="4" t="s">
        <v>9</v>
      </c>
      <c r="O6016" s="4" t="s">
        <v>6</v>
      </c>
    </row>
    <row r="6017" spans="1:19">
      <c r="A6017" t="n">
        <v>45351</v>
      </c>
      <c r="B6017" s="14" t="n">
        <v>50</v>
      </c>
      <c r="C6017" s="7" t="n">
        <v>0</v>
      </c>
      <c r="D6017" s="7" t="n">
        <v>4420</v>
      </c>
      <c r="E6017" s="7" t="n">
        <v>1</v>
      </c>
      <c r="F6017" s="7" t="n">
        <v>0</v>
      </c>
      <c r="G6017" s="7" t="n">
        <v>0</v>
      </c>
      <c r="H6017" s="7" t="n">
        <v>1077936128</v>
      </c>
      <c r="I6017" s="7" t="n">
        <v>0</v>
      </c>
      <c r="J6017" s="7" t="n">
        <v>65533</v>
      </c>
      <c r="K6017" s="7" t="n">
        <v>0</v>
      </c>
      <c r="L6017" s="7" t="n">
        <v>0</v>
      </c>
      <c r="M6017" s="7" t="n">
        <v>0</v>
      </c>
      <c r="N6017" s="7" t="n">
        <v>0</v>
      </c>
      <c r="O6017" s="7" t="s">
        <v>13</v>
      </c>
    </row>
    <row r="6018" spans="1:19">
      <c r="A6018" t="s">
        <v>4</v>
      </c>
      <c r="B6018" s="4" t="s">
        <v>5</v>
      </c>
      <c r="C6018" s="4" t="s">
        <v>14</v>
      </c>
      <c r="D6018" s="4" t="s">
        <v>9</v>
      </c>
      <c r="E6018" s="4" t="s">
        <v>9</v>
      </c>
      <c r="F6018" s="4" t="s">
        <v>9</v>
      </c>
    </row>
    <row r="6019" spans="1:19">
      <c r="A6019" t="n">
        <v>45390</v>
      </c>
      <c r="B6019" s="14" t="n">
        <v>50</v>
      </c>
      <c r="C6019" s="7" t="n">
        <v>255</v>
      </c>
      <c r="D6019" s="7" t="n">
        <v>1050253722</v>
      </c>
      <c r="E6019" s="7" t="n">
        <v>1065353216</v>
      </c>
      <c r="F6019" s="7" t="n">
        <v>1045220557</v>
      </c>
    </row>
    <row r="6020" spans="1:19">
      <c r="A6020" t="s">
        <v>4</v>
      </c>
      <c r="B6020" s="4" t="s">
        <v>5</v>
      </c>
      <c r="C6020" s="4" t="s">
        <v>10</v>
      </c>
    </row>
    <row r="6021" spans="1:19">
      <c r="A6021" t="n">
        <v>45404</v>
      </c>
      <c r="B6021" s="26" t="n">
        <v>16</v>
      </c>
      <c r="C6021" s="7" t="n">
        <v>500</v>
      </c>
    </row>
    <row r="6022" spans="1:19">
      <c r="A6022" t="s">
        <v>4</v>
      </c>
      <c r="B6022" s="4" t="s">
        <v>5</v>
      </c>
      <c r="C6022" s="4" t="s">
        <v>10</v>
      </c>
      <c r="D6022" s="4" t="s">
        <v>14</v>
      </c>
      <c r="E6022" s="4" t="s">
        <v>6</v>
      </c>
      <c r="F6022" s="4" t="s">
        <v>20</v>
      </c>
      <c r="G6022" s="4" t="s">
        <v>20</v>
      </c>
      <c r="H6022" s="4" t="s">
        <v>20</v>
      </c>
    </row>
    <row r="6023" spans="1:19">
      <c r="A6023" t="n">
        <v>45407</v>
      </c>
      <c r="B6023" s="61" t="n">
        <v>48</v>
      </c>
      <c r="C6023" s="7" t="n">
        <v>65534</v>
      </c>
      <c r="D6023" s="7" t="n">
        <v>0</v>
      </c>
      <c r="E6023" s="7" t="s">
        <v>279</v>
      </c>
      <c r="F6023" s="7" t="n">
        <v>0</v>
      </c>
      <c r="G6023" s="7" t="n">
        <v>2</v>
      </c>
      <c r="H6023" s="7" t="n">
        <v>0</v>
      </c>
    </row>
    <row r="6024" spans="1:19">
      <c r="A6024" t="s">
        <v>4</v>
      </c>
      <c r="B6024" s="4" t="s">
        <v>5</v>
      </c>
      <c r="C6024" s="4" t="s">
        <v>10</v>
      </c>
      <c r="D6024" s="4" t="s">
        <v>10</v>
      </c>
      <c r="E6024" s="4" t="s">
        <v>20</v>
      </c>
      <c r="F6024" s="4" t="s">
        <v>20</v>
      </c>
      <c r="G6024" s="4" t="s">
        <v>20</v>
      </c>
      <c r="H6024" s="4" t="s">
        <v>20</v>
      </c>
      <c r="I6024" s="4" t="s">
        <v>20</v>
      </c>
      <c r="J6024" s="4" t="s">
        <v>14</v>
      </c>
      <c r="K6024" s="4" t="s">
        <v>10</v>
      </c>
    </row>
    <row r="6025" spans="1:19">
      <c r="A6025" t="n">
        <v>45433</v>
      </c>
      <c r="B6025" s="49" t="n">
        <v>55</v>
      </c>
      <c r="C6025" s="7" t="n">
        <v>65534</v>
      </c>
      <c r="D6025" s="7" t="n">
        <v>65026</v>
      </c>
      <c r="E6025" s="7" t="n">
        <v>-6.55999994277954</v>
      </c>
      <c r="F6025" s="7" t="n">
        <v>-3.90000009536743</v>
      </c>
      <c r="G6025" s="7" t="n">
        <v>-198.5</v>
      </c>
      <c r="H6025" s="7" t="n">
        <v>0.400000005960464</v>
      </c>
      <c r="I6025" s="7" t="n">
        <v>20</v>
      </c>
      <c r="J6025" s="7" t="n">
        <v>0</v>
      </c>
      <c r="K6025" s="7" t="n">
        <v>1</v>
      </c>
    </row>
    <row r="6026" spans="1:19">
      <c r="A6026" t="s">
        <v>4</v>
      </c>
      <c r="B6026" s="4" t="s">
        <v>5</v>
      </c>
      <c r="C6026" s="4" t="s">
        <v>10</v>
      </c>
    </row>
    <row r="6027" spans="1:19">
      <c r="A6027" t="n">
        <v>45461</v>
      </c>
      <c r="B6027" s="26" t="n">
        <v>16</v>
      </c>
      <c r="C6027" s="7" t="n">
        <v>450</v>
      </c>
    </row>
    <row r="6028" spans="1:19">
      <c r="A6028" t="s">
        <v>4</v>
      </c>
      <c r="B6028" s="4" t="s">
        <v>5</v>
      </c>
      <c r="C6028" s="4" t="s">
        <v>10</v>
      </c>
      <c r="D6028" s="4" t="s">
        <v>14</v>
      </c>
      <c r="E6028" s="4" t="s">
        <v>6</v>
      </c>
      <c r="F6028" s="4" t="s">
        <v>20</v>
      </c>
      <c r="G6028" s="4" t="s">
        <v>20</v>
      </c>
      <c r="H6028" s="4" t="s">
        <v>20</v>
      </c>
    </row>
    <row r="6029" spans="1:19">
      <c r="A6029" t="n">
        <v>45464</v>
      </c>
      <c r="B6029" s="61" t="n">
        <v>48</v>
      </c>
      <c r="C6029" s="7" t="n">
        <v>65534</v>
      </c>
      <c r="D6029" s="7" t="n">
        <v>0</v>
      </c>
      <c r="E6029" s="7" t="s">
        <v>293</v>
      </c>
      <c r="F6029" s="7" t="n">
        <v>-1</v>
      </c>
      <c r="G6029" s="7" t="n">
        <v>1.60000002384186</v>
      </c>
      <c r="H6029" s="7" t="n">
        <v>0</v>
      </c>
    </row>
    <row r="6030" spans="1:19">
      <c r="A6030" t="s">
        <v>4</v>
      </c>
      <c r="B6030" s="4" t="s">
        <v>5</v>
      </c>
      <c r="C6030" s="4" t="s">
        <v>10</v>
      </c>
    </row>
    <row r="6031" spans="1:19">
      <c r="A6031" t="n">
        <v>45497</v>
      </c>
      <c r="B6031" s="26" t="n">
        <v>16</v>
      </c>
      <c r="C6031" s="7" t="n">
        <v>900</v>
      </c>
    </row>
    <row r="6032" spans="1:19">
      <c r="A6032" t="s">
        <v>4</v>
      </c>
      <c r="B6032" s="4" t="s">
        <v>5</v>
      </c>
      <c r="C6032" s="4" t="s">
        <v>14</v>
      </c>
      <c r="D6032" s="4" t="s">
        <v>20</v>
      </c>
      <c r="E6032" s="4" t="s">
        <v>20</v>
      </c>
      <c r="F6032" s="4" t="s">
        <v>20</v>
      </c>
    </row>
    <row r="6033" spans="1:15">
      <c r="A6033" t="n">
        <v>45500</v>
      </c>
      <c r="B6033" s="32" t="n">
        <v>45</v>
      </c>
      <c r="C6033" s="7" t="n">
        <v>9</v>
      </c>
      <c r="D6033" s="7" t="n">
        <v>0.100000001490116</v>
      </c>
      <c r="E6033" s="7" t="n">
        <v>0.100000001490116</v>
      </c>
      <c r="F6033" s="7" t="n">
        <v>0.200000002980232</v>
      </c>
    </row>
    <row r="6034" spans="1:15">
      <c r="A6034" t="s">
        <v>4</v>
      </c>
      <c r="B6034" s="4" t="s">
        <v>5</v>
      </c>
      <c r="C6034" s="4" t="s">
        <v>14</v>
      </c>
      <c r="D6034" s="4" t="s">
        <v>10</v>
      </c>
      <c r="E6034" s="4" t="s">
        <v>10</v>
      </c>
      <c r="F6034" s="4" t="s">
        <v>10</v>
      </c>
      <c r="G6034" s="4" t="s">
        <v>10</v>
      </c>
      <c r="H6034" s="4" t="s">
        <v>10</v>
      </c>
      <c r="I6034" s="4" t="s">
        <v>6</v>
      </c>
      <c r="J6034" s="4" t="s">
        <v>20</v>
      </c>
      <c r="K6034" s="4" t="s">
        <v>20</v>
      </c>
      <c r="L6034" s="4" t="s">
        <v>20</v>
      </c>
      <c r="M6034" s="4" t="s">
        <v>9</v>
      </c>
      <c r="N6034" s="4" t="s">
        <v>9</v>
      </c>
      <c r="O6034" s="4" t="s">
        <v>20</v>
      </c>
      <c r="P6034" s="4" t="s">
        <v>20</v>
      </c>
      <c r="Q6034" s="4" t="s">
        <v>20</v>
      </c>
      <c r="R6034" s="4" t="s">
        <v>20</v>
      </c>
      <c r="S6034" s="4" t="s">
        <v>14</v>
      </c>
    </row>
    <row r="6035" spans="1:15">
      <c r="A6035" t="n">
        <v>45514</v>
      </c>
      <c r="B6035" s="10" t="n">
        <v>39</v>
      </c>
      <c r="C6035" s="7" t="n">
        <v>12</v>
      </c>
      <c r="D6035" s="7" t="n">
        <v>65533</v>
      </c>
      <c r="E6035" s="7" t="n">
        <v>213</v>
      </c>
      <c r="F6035" s="7" t="n">
        <v>0</v>
      </c>
      <c r="G6035" s="7" t="n">
        <v>65534</v>
      </c>
      <c r="H6035" s="7" t="n">
        <v>259</v>
      </c>
      <c r="I6035" s="7" t="s">
        <v>13</v>
      </c>
      <c r="J6035" s="7" t="n">
        <v>0</v>
      </c>
      <c r="K6035" s="7" t="n">
        <v>-0.200000002980232</v>
      </c>
      <c r="L6035" s="7" t="n">
        <v>0</v>
      </c>
      <c r="M6035" s="7" t="n">
        <v>0</v>
      </c>
      <c r="N6035" s="7" t="n">
        <v>0</v>
      </c>
      <c r="O6035" s="7" t="n">
        <v>0</v>
      </c>
      <c r="P6035" s="7" t="n">
        <v>0.75</v>
      </c>
      <c r="Q6035" s="7" t="n">
        <v>0.800000011920929</v>
      </c>
      <c r="R6035" s="7" t="n">
        <v>0.75</v>
      </c>
      <c r="S6035" s="7" t="n">
        <v>255</v>
      </c>
    </row>
    <row r="6036" spans="1:15">
      <c r="A6036" t="s">
        <v>4</v>
      </c>
      <c r="B6036" s="4" t="s">
        <v>5</v>
      </c>
      <c r="C6036" s="4" t="s">
        <v>14</v>
      </c>
      <c r="D6036" s="4" t="s">
        <v>10</v>
      </c>
      <c r="E6036" s="4" t="s">
        <v>20</v>
      </c>
      <c r="F6036" s="4" t="s">
        <v>10</v>
      </c>
      <c r="G6036" s="4" t="s">
        <v>9</v>
      </c>
      <c r="H6036" s="4" t="s">
        <v>9</v>
      </c>
      <c r="I6036" s="4" t="s">
        <v>10</v>
      </c>
      <c r="J6036" s="4" t="s">
        <v>10</v>
      </c>
      <c r="K6036" s="4" t="s">
        <v>9</v>
      </c>
      <c r="L6036" s="4" t="s">
        <v>9</v>
      </c>
      <c r="M6036" s="4" t="s">
        <v>9</v>
      </c>
      <c r="N6036" s="4" t="s">
        <v>9</v>
      </c>
      <c r="O6036" s="4" t="s">
        <v>6</v>
      </c>
    </row>
    <row r="6037" spans="1:15">
      <c r="A6037" t="n">
        <v>45564</v>
      </c>
      <c r="B6037" s="14" t="n">
        <v>50</v>
      </c>
      <c r="C6037" s="7" t="n">
        <v>0</v>
      </c>
      <c r="D6037" s="7" t="n">
        <v>4147</v>
      </c>
      <c r="E6037" s="7" t="n">
        <v>1</v>
      </c>
      <c r="F6037" s="7" t="n">
        <v>0</v>
      </c>
      <c r="G6037" s="7" t="n">
        <v>0</v>
      </c>
      <c r="H6037" s="7" t="n">
        <v>0</v>
      </c>
      <c r="I6037" s="7" t="n">
        <v>0</v>
      </c>
      <c r="J6037" s="7" t="n">
        <v>65533</v>
      </c>
      <c r="K6037" s="7" t="n">
        <v>0</v>
      </c>
      <c r="L6037" s="7" t="n">
        <v>0</v>
      </c>
      <c r="M6037" s="7" t="n">
        <v>0</v>
      </c>
      <c r="N6037" s="7" t="n">
        <v>0</v>
      </c>
      <c r="O6037" s="7" t="s">
        <v>13</v>
      </c>
    </row>
    <row r="6038" spans="1:15">
      <c r="A6038" t="s">
        <v>4</v>
      </c>
      <c r="B6038" s="4" t="s">
        <v>5</v>
      </c>
      <c r="C6038" s="4" t="s">
        <v>14</v>
      </c>
      <c r="D6038" s="4" t="s">
        <v>10</v>
      </c>
      <c r="E6038" s="4" t="s">
        <v>20</v>
      </c>
      <c r="F6038" s="4" t="s">
        <v>10</v>
      </c>
      <c r="G6038" s="4" t="s">
        <v>9</v>
      </c>
      <c r="H6038" s="4" t="s">
        <v>9</v>
      </c>
      <c r="I6038" s="4" t="s">
        <v>10</v>
      </c>
      <c r="J6038" s="4" t="s">
        <v>10</v>
      </c>
      <c r="K6038" s="4" t="s">
        <v>9</v>
      </c>
      <c r="L6038" s="4" t="s">
        <v>9</v>
      </c>
      <c r="M6038" s="4" t="s">
        <v>9</v>
      </c>
      <c r="N6038" s="4" t="s">
        <v>9</v>
      </c>
      <c r="O6038" s="4" t="s">
        <v>6</v>
      </c>
    </row>
    <row r="6039" spans="1:15">
      <c r="A6039" t="n">
        <v>45603</v>
      </c>
      <c r="B6039" s="14" t="n">
        <v>50</v>
      </c>
      <c r="C6039" s="7" t="n">
        <v>0</v>
      </c>
      <c r="D6039" s="7" t="n">
        <v>4559</v>
      </c>
      <c r="E6039" s="7" t="n">
        <v>1</v>
      </c>
      <c r="F6039" s="7" t="n">
        <v>0</v>
      </c>
      <c r="G6039" s="7" t="n">
        <v>0</v>
      </c>
      <c r="H6039" s="7" t="n">
        <v>0</v>
      </c>
      <c r="I6039" s="7" t="n">
        <v>0</v>
      </c>
      <c r="J6039" s="7" t="n">
        <v>65533</v>
      </c>
      <c r="K6039" s="7" t="n">
        <v>0</v>
      </c>
      <c r="L6039" s="7" t="n">
        <v>0</v>
      </c>
      <c r="M6039" s="7" t="n">
        <v>0</v>
      </c>
      <c r="N6039" s="7" t="n">
        <v>0</v>
      </c>
      <c r="O6039" s="7" t="s">
        <v>13</v>
      </c>
    </row>
    <row r="6040" spans="1:15">
      <c r="A6040" t="s">
        <v>4</v>
      </c>
      <c r="B6040" s="4" t="s">
        <v>5</v>
      </c>
      <c r="C6040" s="4" t="s">
        <v>10</v>
      </c>
    </row>
    <row r="6041" spans="1:15">
      <c r="A6041" t="n">
        <v>45642</v>
      </c>
      <c r="B6041" s="26" t="n">
        <v>16</v>
      </c>
      <c r="C6041" s="7" t="n">
        <v>200</v>
      </c>
    </row>
    <row r="6042" spans="1:15">
      <c r="A6042" t="s">
        <v>4</v>
      </c>
      <c r="B6042" s="4" t="s">
        <v>5</v>
      </c>
      <c r="C6042" s="4" t="s">
        <v>10</v>
      </c>
    </row>
    <row r="6043" spans="1:15">
      <c r="A6043" t="n">
        <v>45645</v>
      </c>
      <c r="B6043" s="26" t="n">
        <v>16</v>
      </c>
      <c r="C6043" s="7" t="n">
        <v>400</v>
      </c>
    </row>
    <row r="6044" spans="1:15">
      <c r="A6044" t="s">
        <v>4</v>
      </c>
      <c r="B6044" s="4" t="s">
        <v>5</v>
      </c>
      <c r="C6044" s="4" t="s">
        <v>10</v>
      </c>
      <c r="D6044" s="4" t="s">
        <v>14</v>
      </c>
      <c r="E6044" s="4" t="s">
        <v>6</v>
      </c>
      <c r="F6044" s="4" t="s">
        <v>20</v>
      </c>
      <c r="G6044" s="4" t="s">
        <v>20</v>
      </c>
      <c r="H6044" s="4" t="s">
        <v>20</v>
      </c>
    </row>
    <row r="6045" spans="1:15">
      <c r="A6045" t="n">
        <v>45648</v>
      </c>
      <c r="B6045" s="61" t="n">
        <v>48</v>
      </c>
      <c r="C6045" s="7" t="n">
        <v>65534</v>
      </c>
      <c r="D6045" s="7" t="n">
        <v>0</v>
      </c>
      <c r="E6045" s="7" t="s">
        <v>297</v>
      </c>
      <c r="F6045" s="7" t="n">
        <v>0.300000011920929</v>
      </c>
      <c r="G6045" s="7" t="n">
        <v>2</v>
      </c>
      <c r="H6045" s="7" t="n">
        <v>0</v>
      </c>
    </row>
    <row r="6046" spans="1:15">
      <c r="A6046" t="s">
        <v>4</v>
      </c>
      <c r="B6046" s="4" t="s">
        <v>5</v>
      </c>
      <c r="C6046" s="4" t="s">
        <v>10</v>
      </c>
    </row>
    <row r="6047" spans="1:15">
      <c r="A6047" t="n">
        <v>45674</v>
      </c>
      <c r="B6047" s="26" t="n">
        <v>16</v>
      </c>
      <c r="C6047" s="7" t="n">
        <v>400</v>
      </c>
    </row>
    <row r="6048" spans="1:15">
      <c r="A6048" t="s">
        <v>4</v>
      </c>
      <c r="B6048" s="4" t="s">
        <v>5</v>
      </c>
      <c r="C6048" s="4" t="s">
        <v>10</v>
      </c>
    </row>
    <row r="6049" spans="1:19">
      <c r="A6049" t="n">
        <v>45677</v>
      </c>
      <c r="B6049" s="26" t="n">
        <v>16</v>
      </c>
      <c r="C6049" s="7" t="n">
        <v>600</v>
      </c>
    </row>
    <row r="6050" spans="1:19">
      <c r="A6050" t="s">
        <v>4</v>
      </c>
      <c r="B6050" s="4" t="s">
        <v>5</v>
      </c>
      <c r="C6050" s="4" t="s">
        <v>10</v>
      </c>
    </row>
    <row r="6051" spans="1:19">
      <c r="A6051" t="n">
        <v>45680</v>
      </c>
      <c r="B6051" s="26" t="n">
        <v>16</v>
      </c>
      <c r="C6051" s="7" t="n">
        <v>450</v>
      </c>
    </row>
    <row r="6052" spans="1:19">
      <c r="A6052" t="s">
        <v>4</v>
      </c>
      <c r="B6052" s="4" t="s">
        <v>5</v>
      </c>
      <c r="C6052" s="4" t="s">
        <v>10</v>
      </c>
    </row>
    <row r="6053" spans="1:19">
      <c r="A6053" t="n">
        <v>45683</v>
      </c>
      <c r="B6053" s="26" t="n">
        <v>16</v>
      </c>
      <c r="C6053" s="7" t="n">
        <v>450</v>
      </c>
    </row>
    <row r="6054" spans="1:19">
      <c r="A6054" t="s">
        <v>4</v>
      </c>
      <c r="B6054" s="4" t="s">
        <v>5</v>
      </c>
      <c r="C6054" s="4" t="s">
        <v>10</v>
      </c>
      <c r="D6054" s="4" t="s">
        <v>14</v>
      </c>
      <c r="E6054" s="4" t="s">
        <v>6</v>
      </c>
      <c r="F6054" s="4" t="s">
        <v>20</v>
      </c>
      <c r="G6054" s="4" t="s">
        <v>20</v>
      </c>
      <c r="H6054" s="4" t="s">
        <v>20</v>
      </c>
    </row>
    <row r="6055" spans="1:19">
      <c r="A6055" t="n">
        <v>45686</v>
      </c>
      <c r="B6055" s="61" t="n">
        <v>48</v>
      </c>
      <c r="C6055" s="7" t="n">
        <v>65534</v>
      </c>
      <c r="D6055" s="7" t="n">
        <v>0</v>
      </c>
      <c r="E6055" s="7" t="s">
        <v>278</v>
      </c>
      <c r="F6055" s="7" t="n">
        <v>-1</v>
      </c>
      <c r="G6055" s="7" t="n">
        <v>1</v>
      </c>
      <c r="H6055" s="7" t="n">
        <v>0</v>
      </c>
    </row>
    <row r="6056" spans="1:19">
      <c r="A6056" t="s">
        <v>4</v>
      </c>
      <c r="B6056" s="4" t="s">
        <v>5</v>
      </c>
      <c r="C6056" s="4" t="s">
        <v>10</v>
      </c>
      <c r="D6056" s="4" t="s">
        <v>10</v>
      </c>
      <c r="E6056" s="4" t="s">
        <v>20</v>
      </c>
      <c r="F6056" s="4" t="s">
        <v>20</v>
      </c>
      <c r="G6056" s="4" t="s">
        <v>20</v>
      </c>
      <c r="H6056" s="4" t="s">
        <v>20</v>
      </c>
      <c r="I6056" s="4" t="s">
        <v>14</v>
      </c>
      <c r="J6056" s="4" t="s">
        <v>10</v>
      </c>
    </row>
    <row r="6057" spans="1:19">
      <c r="A6057" t="n">
        <v>45712</v>
      </c>
      <c r="B6057" s="49" t="n">
        <v>55</v>
      </c>
      <c r="C6057" s="7" t="n">
        <v>65534</v>
      </c>
      <c r="D6057" s="7" t="n">
        <v>65533</v>
      </c>
      <c r="E6057" s="7" t="n">
        <v>3.51999998092651</v>
      </c>
      <c r="F6057" s="7" t="n">
        <v>-3.90000009536743</v>
      </c>
      <c r="G6057" s="7" t="n">
        <v>-198.5</v>
      </c>
      <c r="H6057" s="7" t="n">
        <v>10</v>
      </c>
      <c r="I6057" s="7" t="n">
        <v>0</v>
      </c>
      <c r="J6057" s="7" t="n">
        <v>1</v>
      </c>
    </row>
    <row r="6058" spans="1:19">
      <c r="A6058" t="s">
        <v>4</v>
      </c>
      <c r="B6058" s="4" t="s">
        <v>5</v>
      </c>
      <c r="C6058" s="4" t="s">
        <v>10</v>
      </c>
    </row>
    <row r="6059" spans="1:19">
      <c r="A6059" t="n">
        <v>45736</v>
      </c>
      <c r="B6059" s="26" t="n">
        <v>16</v>
      </c>
      <c r="C6059" s="7" t="n">
        <v>450</v>
      </c>
    </row>
    <row r="6060" spans="1:19">
      <c r="A6060" t="s">
        <v>4</v>
      </c>
      <c r="B6060" s="4" t="s">
        <v>5</v>
      </c>
      <c r="C6060" s="4" t="s">
        <v>10</v>
      </c>
    </row>
    <row r="6061" spans="1:19">
      <c r="A6061" t="n">
        <v>45739</v>
      </c>
      <c r="B6061" s="26" t="n">
        <v>16</v>
      </c>
      <c r="C6061" s="7" t="n">
        <v>450</v>
      </c>
    </row>
    <row r="6062" spans="1:19">
      <c r="A6062" t="s">
        <v>4</v>
      </c>
      <c r="B6062" s="4" t="s">
        <v>5</v>
      </c>
      <c r="C6062" s="4" t="s">
        <v>10</v>
      </c>
      <c r="D6062" s="4" t="s">
        <v>14</v>
      </c>
      <c r="E6062" s="4" t="s">
        <v>6</v>
      </c>
      <c r="F6062" s="4" t="s">
        <v>20</v>
      </c>
      <c r="G6062" s="4" t="s">
        <v>20</v>
      </c>
      <c r="H6062" s="4" t="s">
        <v>20</v>
      </c>
    </row>
    <row r="6063" spans="1:19">
      <c r="A6063" t="n">
        <v>45742</v>
      </c>
      <c r="B6063" s="61" t="n">
        <v>48</v>
      </c>
      <c r="C6063" s="7" t="n">
        <v>65534</v>
      </c>
      <c r="D6063" s="7" t="n">
        <v>0</v>
      </c>
      <c r="E6063" s="7" t="s">
        <v>289</v>
      </c>
      <c r="F6063" s="7" t="n">
        <v>-1</v>
      </c>
      <c r="G6063" s="7" t="n">
        <v>1.29999995231628</v>
      </c>
      <c r="H6063" s="7" t="n">
        <v>0</v>
      </c>
    </row>
    <row r="6064" spans="1:19">
      <c r="A6064" t="s">
        <v>4</v>
      </c>
      <c r="B6064" s="4" t="s">
        <v>5</v>
      </c>
      <c r="C6064" s="4" t="s">
        <v>10</v>
      </c>
    </row>
    <row r="6065" spans="1:10">
      <c r="A6065" t="n">
        <v>45770</v>
      </c>
      <c r="B6065" s="26" t="n">
        <v>16</v>
      </c>
      <c r="C6065" s="7" t="n">
        <v>600</v>
      </c>
    </row>
    <row r="6066" spans="1:10">
      <c r="A6066" t="s">
        <v>4</v>
      </c>
      <c r="B6066" s="4" t="s">
        <v>5</v>
      </c>
      <c r="C6066" s="4" t="s">
        <v>14</v>
      </c>
      <c r="D6066" s="4" t="s">
        <v>10</v>
      </c>
      <c r="E6066" s="4" t="s">
        <v>10</v>
      </c>
      <c r="F6066" s="4" t="s">
        <v>10</v>
      </c>
      <c r="G6066" s="4" t="s">
        <v>10</v>
      </c>
      <c r="H6066" s="4" t="s">
        <v>10</v>
      </c>
      <c r="I6066" s="4" t="s">
        <v>6</v>
      </c>
      <c r="J6066" s="4" t="s">
        <v>20</v>
      </c>
      <c r="K6066" s="4" t="s">
        <v>20</v>
      </c>
      <c r="L6066" s="4" t="s">
        <v>20</v>
      </c>
      <c r="M6066" s="4" t="s">
        <v>9</v>
      </c>
      <c r="N6066" s="4" t="s">
        <v>9</v>
      </c>
      <c r="O6066" s="4" t="s">
        <v>20</v>
      </c>
      <c r="P6066" s="4" t="s">
        <v>20</v>
      </c>
      <c r="Q6066" s="4" t="s">
        <v>20</v>
      </c>
      <c r="R6066" s="4" t="s">
        <v>20</v>
      </c>
      <c r="S6066" s="4" t="s">
        <v>14</v>
      </c>
    </row>
    <row r="6067" spans="1:10">
      <c r="A6067" t="n">
        <v>45773</v>
      </c>
      <c r="B6067" s="10" t="n">
        <v>39</v>
      </c>
      <c r="C6067" s="7" t="n">
        <v>12</v>
      </c>
      <c r="D6067" s="7" t="n">
        <v>65533</v>
      </c>
      <c r="E6067" s="7" t="n">
        <v>217</v>
      </c>
      <c r="F6067" s="7" t="n">
        <v>0</v>
      </c>
      <c r="G6067" s="7" t="n">
        <v>65534</v>
      </c>
      <c r="H6067" s="7" t="n">
        <v>259</v>
      </c>
      <c r="I6067" s="7" t="s">
        <v>13</v>
      </c>
      <c r="J6067" s="7" t="n">
        <v>0</v>
      </c>
      <c r="K6067" s="7" t="n">
        <v>1.20000004768372</v>
      </c>
      <c r="L6067" s="7" t="n">
        <v>1</v>
      </c>
      <c r="M6067" s="7" t="n">
        <v>0</v>
      </c>
      <c r="N6067" s="7" t="n">
        <v>0</v>
      </c>
      <c r="O6067" s="7" t="n">
        <v>90</v>
      </c>
      <c r="P6067" s="7" t="n">
        <v>0.800000011920929</v>
      </c>
      <c r="Q6067" s="7" t="n">
        <v>0.800000011920929</v>
      </c>
      <c r="R6067" s="7" t="n">
        <v>0.800000011920929</v>
      </c>
      <c r="S6067" s="7" t="n">
        <v>255</v>
      </c>
    </row>
    <row r="6068" spans="1:10">
      <c r="A6068" t="s">
        <v>4</v>
      </c>
      <c r="B6068" s="4" t="s">
        <v>5</v>
      </c>
      <c r="C6068" s="4" t="s">
        <v>14</v>
      </c>
      <c r="D6068" s="4" t="s">
        <v>20</v>
      </c>
      <c r="E6068" s="4" t="s">
        <v>20</v>
      </c>
      <c r="F6068" s="4" t="s">
        <v>20</v>
      </c>
    </row>
    <row r="6069" spans="1:10">
      <c r="A6069" t="n">
        <v>45823</v>
      </c>
      <c r="B6069" s="32" t="n">
        <v>45</v>
      </c>
      <c r="C6069" s="7" t="n">
        <v>9</v>
      </c>
      <c r="D6069" s="7" t="n">
        <v>0.100000001490116</v>
      </c>
      <c r="E6069" s="7" t="n">
        <v>0.100000001490116</v>
      </c>
      <c r="F6069" s="7" t="n">
        <v>0.200000002980232</v>
      </c>
    </row>
    <row r="6070" spans="1:10">
      <c r="A6070" t="s">
        <v>4</v>
      </c>
      <c r="B6070" s="4" t="s">
        <v>5</v>
      </c>
      <c r="C6070" s="4" t="s">
        <v>14</v>
      </c>
      <c r="D6070" s="4" t="s">
        <v>10</v>
      </c>
      <c r="E6070" s="4" t="s">
        <v>20</v>
      </c>
      <c r="F6070" s="4" t="s">
        <v>10</v>
      </c>
      <c r="G6070" s="4" t="s">
        <v>9</v>
      </c>
      <c r="H6070" s="4" t="s">
        <v>9</v>
      </c>
      <c r="I6070" s="4" t="s">
        <v>10</v>
      </c>
      <c r="J6070" s="4" t="s">
        <v>10</v>
      </c>
      <c r="K6070" s="4" t="s">
        <v>9</v>
      </c>
      <c r="L6070" s="4" t="s">
        <v>9</v>
      </c>
      <c r="M6070" s="4" t="s">
        <v>9</v>
      </c>
      <c r="N6070" s="4" t="s">
        <v>9</v>
      </c>
      <c r="O6070" s="4" t="s">
        <v>6</v>
      </c>
    </row>
    <row r="6071" spans="1:10">
      <c r="A6071" t="n">
        <v>45837</v>
      </c>
      <c r="B6071" s="14" t="n">
        <v>50</v>
      </c>
      <c r="C6071" s="7" t="n">
        <v>0</v>
      </c>
      <c r="D6071" s="7" t="n">
        <v>4432</v>
      </c>
      <c r="E6071" s="7" t="n">
        <v>0.899999976158142</v>
      </c>
      <c r="F6071" s="7" t="n">
        <v>0</v>
      </c>
      <c r="G6071" s="7" t="n">
        <v>0</v>
      </c>
      <c r="H6071" s="7" t="n">
        <v>0</v>
      </c>
      <c r="I6071" s="7" t="n">
        <v>0</v>
      </c>
      <c r="J6071" s="7" t="n">
        <v>65533</v>
      </c>
      <c r="K6071" s="7" t="n">
        <v>0</v>
      </c>
      <c r="L6071" s="7" t="n">
        <v>0</v>
      </c>
      <c r="M6071" s="7" t="n">
        <v>0</v>
      </c>
      <c r="N6071" s="7" t="n">
        <v>0</v>
      </c>
      <c r="O6071" s="7" t="s">
        <v>13</v>
      </c>
    </row>
    <row r="6072" spans="1:10">
      <c r="A6072" t="s">
        <v>4</v>
      </c>
      <c r="B6072" s="4" t="s">
        <v>5</v>
      </c>
      <c r="C6072" s="4" t="s">
        <v>14</v>
      </c>
      <c r="D6072" s="4" t="s">
        <v>10</v>
      </c>
      <c r="E6072" s="4" t="s">
        <v>20</v>
      </c>
      <c r="F6072" s="4" t="s">
        <v>10</v>
      </c>
      <c r="G6072" s="4" t="s">
        <v>9</v>
      </c>
      <c r="H6072" s="4" t="s">
        <v>9</v>
      </c>
      <c r="I6072" s="4" t="s">
        <v>10</v>
      </c>
      <c r="J6072" s="4" t="s">
        <v>10</v>
      </c>
      <c r="K6072" s="4" t="s">
        <v>9</v>
      </c>
      <c r="L6072" s="4" t="s">
        <v>9</v>
      </c>
      <c r="M6072" s="4" t="s">
        <v>9</v>
      </c>
      <c r="N6072" s="4" t="s">
        <v>9</v>
      </c>
      <c r="O6072" s="4" t="s">
        <v>6</v>
      </c>
    </row>
    <row r="6073" spans="1:10">
      <c r="A6073" t="n">
        <v>45876</v>
      </c>
      <c r="B6073" s="14" t="n">
        <v>50</v>
      </c>
      <c r="C6073" s="7" t="n">
        <v>0</v>
      </c>
      <c r="D6073" s="7" t="n">
        <v>4420</v>
      </c>
      <c r="E6073" s="7" t="n">
        <v>1</v>
      </c>
      <c r="F6073" s="7" t="n">
        <v>0</v>
      </c>
      <c r="G6073" s="7" t="n">
        <v>0</v>
      </c>
      <c r="H6073" s="7" t="n">
        <v>1077936128</v>
      </c>
      <c r="I6073" s="7" t="n">
        <v>0</v>
      </c>
      <c r="J6073" s="7" t="n">
        <v>65533</v>
      </c>
      <c r="K6073" s="7" t="n">
        <v>0</v>
      </c>
      <c r="L6073" s="7" t="n">
        <v>0</v>
      </c>
      <c r="M6073" s="7" t="n">
        <v>0</v>
      </c>
      <c r="N6073" s="7" t="n">
        <v>0</v>
      </c>
      <c r="O6073" s="7" t="s">
        <v>13</v>
      </c>
    </row>
    <row r="6074" spans="1:10">
      <c r="A6074" t="s">
        <v>4</v>
      </c>
      <c r="B6074" s="4" t="s">
        <v>5</v>
      </c>
      <c r="C6074" s="4" t="s">
        <v>14</v>
      </c>
      <c r="D6074" s="4" t="s">
        <v>9</v>
      </c>
      <c r="E6074" s="4" t="s">
        <v>9</v>
      </c>
      <c r="F6074" s="4" t="s">
        <v>9</v>
      </c>
    </row>
    <row r="6075" spans="1:10">
      <c r="A6075" t="n">
        <v>45915</v>
      </c>
      <c r="B6075" s="14" t="n">
        <v>50</v>
      </c>
      <c r="C6075" s="7" t="n">
        <v>255</v>
      </c>
      <c r="D6075" s="7" t="n">
        <v>1050253722</v>
      </c>
      <c r="E6075" s="7" t="n">
        <v>1065353216</v>
      </c>
      <c r="F6075" s="7" t="n">
        <v>1045220557</v>
      </c>
    </row>
    <row r="6076" spans="1:10">
      <c r="A6076" t="s">
        <v>4</v>
      </c>
      <c r="B6076" s="4" t="s">
        <v>5</v>
      </c>
      <c r="C6076" s="4" t="s">
        <v>10</v>
      </c>
    </row>
    <row r="6077" spans="1:10">
      <c r="A6077" t="n">
        <v>45929</v>
      </c>
      <c r="B6077" s="26" t="n">
        <v>16</v>
      </c>
      <c r="C6077" s="7" t="n">
        <v>300</v>
      </c>
    </row>
    <row r="6078" spans="1:10">
      <c r="A6078" t="s">
        <v>4</v>
      </c>
      <c r="B6078" s="4" t="s">
        <v>5</v>
      </c>
      <c r="C6078" s="4" t="s">
        <v>10</v>
      </c>
    </row>
    <row r="6079" spans="1:10">
      <c r="A6079" t="n">
        <v>45932</v>
      </c>
      <c r="B6079" s="26" t="n">
        <v>16</v>
      </c>
      <c r="C6079" s="7" t="n">
        <v>450</v>
      </c>
    </row>
    <row r="6080" spans="1:10">
      <c r="A6080" t="s">
        <v>4</v>
      </c>
      <c r="B6080" s="4" t="s">
        <v>5</v>
      </c>
      <c r="C6080" s="4" t="s">
        <v>10</v>
      </c>
      <c r="D6080" s="4" t="s">
        <v>14</v>
      </c>
      <c r="E6080" s="4" t="s">
        <v>6</v>
      </c>
      <c r="F6080" s="4" t="s">
        <v>20</v>
      </c>
      <c r="G6080" s="4" t="s">
        <v>20</v>
      </c>
      <c r="H6080" s="4" t="s">
        <v>20</v>
      </c>
    </row>
    <row r="6081" spans="1:19">
      <c r="A6081" t="n">
        <v>45935</v>
      </c>
      <c r="B6081" s="61" t="n">
        <v>48</v>
      </c>
      <c r="C6081" s="7" t="n">
        <v>65534</v>
      </c>
      <c r="D6081" s="7" t="n">
        <v>0</v>
      </c>
      <c r="E6081" s="7" t="s">
        <v>285</v>
      </c>
      <c r="F6081" s="7" t="n">
        <v>0</v>
      </c>
      <c r="G6081" s="7" t="n">
        <v>1</v>
      </c>
      <c r="H6081" s="7" t="n">
        <v>0</v>
      </c>
    </row>
    <row r="6082" spans="1:19">
      <c r="A6082" t="s">
        <v>4</v>
      </c>
      <c r="B6082" s="4" t="s">
        <v>5</v>
      </c>
      <c r="C6082" s="4" t="s">
        <v>10</v>
      </c>
      <c r="D6082" s="4" t="s">
        <v>20</v>
      </c>
      <c r="E6082" s="4" t="s">
        <v>20</v>
      </c>
      <c r="F6082" s="4" t="s">
        <v>20</v>
      </c>
      <c r="G6082" s="4" t="s">
        <v>20</v>
      </c>
    </row>
    <row r="6083" spans="1:19">
      <c r="A6083" t="n">
        <v>45961</v>
      </c>
      <c r="B6083" s="38" t="n">
        <v>46</v>
      </c>
      <c r="C6083" s="7" t="n">
        <v>65534</v>
      </c>
      <c r="D6083" s="7" t="n">
        <v>3.22000002861023</v>
      </c>
      <c r="E6083" s="7" t="n">
        <v>-3.90000009536743</v>
      </c>
      <c r="F6083" s="7" t="n">
        <v>-198.869995117188</v>
      </c>
      <c r="G6083" s="7" t="n">
        <v>112.900001525879</v>
      </c>
    </row>
    <row r="6084" spans="1:19">
      <c r="A6084" t="s">
        <v>4</v>
      </c>
      <c r="B6084" s="4" t="s">
        <v>5</v>
      </c>
      <c r="C6084" s="4" t="s">
        <v>10</v>
      </c>
    </row>
    <row r="6085" spans="1:19">
      <c r="A6085" t="n">
        <v>45980</v>
      </c>
      <c r="B6085" s="26" t="n">
        <v>16</v>
      </c>
      <c r="C6085" s="7" t="n">
        <v>3000</v>
      </c>
    </row>
    <row r="6086" spans="1:19">
      <c r="A6086" t="s">
        <v>4</v>
      </c>
      <c r="B6086" s="4" t="s">
        <v>5</v>
      </c>
      <c r="C6086" s="4" t="s">
        <v>10</v>
      </c>
      <c r="D6086" s="4" t="s">
        <v>20</v>
      </c>
      <c r="E6086" s="4" t="s">
        <v>20</v>
      </c>
      <c r="F6086" s="4" t="s">
        <v>20</v>
      </c>
      <c r="G6086" s="4" t="s">
        <v>20</v>
      </c>
    </row>
    <row r="6087" spans="1:19">
      <c r="A6087" t="n">
        <v>45983</v>
      </c>
      <c r="B6087" s="74" t="n">
        <v>131</v>
      </c>
      <c r="C6087" s="7" t="n">
        <v>65534</v>
      </c>
      <c r="D6087" s="7" t="n">
        <v>0</v>
      </c>
      <c r="E6087" s="7" t="n">
        <v>0</v>
      </c>
      <c r="F6087" s="7" t="n">
        <v>3</v>
      </c>
      <c r="G6087" s="7" t="n">
        <v>0.200000002980232</v>
      </c>
    </row>
    <row r="6088" spans="1:19">
      <c r="A6088" t="s">
        <v>4</v>
      </c>
      <c r="B6088" s="4" t="s">
        <v>5</v>
      </c>
      <c r="C6088" s="4" t="s">
        <v>10</v>
      </c>
      <c r="D6088" s="4" t="s">
        <v>10</v>
      </c>
      <c r="E6088" s="4" t="s">
        <v>20</v>
      </c>
      <c r="F6088" s="4" t="s">
        <v>20</v>
      </c>
      <c r="G6088" s="4" t="s">
        <v>20</v>
      </c>
      <c r="H6088" s="4" t="s">
        <v>20</v>
      </c>
      <c r="I6088" s="4" t="s">
        <v>14</v>
      </c>
      <c r="J6088" s="4" t="s">
        <v>10</v>
      </c>
    </row>
    <row r="6089" spans="1:19">
      <c r="A6089" t="n">
        <v>46002</v>
      </c>
      <c r="B6089" s="49" t="n">
        <v>55</v>
      </c>
      <c r="C6089" s="7" t="n">
        <v>65534</v>
      </c>
      <c r="D6089" s="7" t="n">
        <v>65533</v>
      </c>
      <c r="E6089" s="7" t="n">
        <v>-8</v>
      </c>
      <c r="F6089" s="7" t="n">
        <v>-3.90000009536743</v>
      </c>
      <c r="G6089" s="7" t="n">
        <v>-198.5</v>
      </c>
      <c r="H6089" s="7" t="n">
        <v>20</v>
      </c>
      <c r="I6089" s="7" t="n">
        <v>0</v>
      </c>
      <c r="J6089" s="7" t="n">
        <v>1</v>
      </c>
    </row>
    <row r="6090" spans="1:19">
      <c r="A6090" t="s">
        <v>4</v>
      </c>
      <c r="B6090" s="4" t="s">
        <v>5</v>
      </c>
      <c r="C6090" s="4" t="s">
        <v>10</v>
      </c>
    </row>
    <row r="6091" spans="1:19">
      <c r="A6091" t="n">
        <v>46026</v>
      </c>
      <c r="B6091" s="26" t="n">
        <v>16</v>
      </c>
      <c r="C6091" s="7" t="n">
        <v>500</v>
      </c>
    </row>
    <row r="6092" spans="1:19">
      <c r="A6092" t="s">
        <v>4</v>
      </c>
      <c r="B6092" s="4" t="s">
        <v>5</v>
      </c>
      <c r="C6092" s="4" t="s">
        <v>10</v>
      </c>
      <c r="D6092" s="4" t="s">
        <v>14</v>
      </c>
      <c r="E6092" s="4" t="s">
        <v>6</v>
      </c>
      <c r="F6092" s="4" t="s">
        <v>20</v>
      </c>
      <c r="G6092" s="4" t="s">
        <v>20</v>
      </c>
      <c r="H6092" s="4" t="s">
        <v>20</v>
      </c>
    </row>
    <row r="6093" spans="1:19">
      <c r="A6093" t="n">
        <v>46029</v>
      </c>
      <c r="B6093" s="61" t="n">
        <v>48</v>
      </c>
      <c r="C6093" s="7" t="n">
        <v>65534</v>
      </c>
      <c r="D6093" s="7" t="n">
        <v>0</v>
      </c>
      <c r="E6093" s="7" t="s">
        <v>110</v>
      </c>
      <c r="F6093" s="7" t="n">
        <v>0.5</v>
      </c>
      <c r="G6093" s="7" t="n">
        <v>1</v>
      </c>
      <c r="H6093" s="7" t="n">
        <v>0</v>
      </c>
    </row>
    <row r="6094" spans="1:19">
      <c r="A6094" t="s">
        <v>4</v>
      </c>
      <c r="B6094" s="4" t="s">
        <v>5</v>
      </c>
      <c r="C6094" s="4" t="s">
        <v>10</v>
      </c>
    </row>
    <row r="6095" spans="1:19">
      <c r="A6095" t="n">
        <v>46058</v>
      </c>
      <c r="B6095" s="26" t="n">
        <v>16</v>
      </c>
      <c r="C6095" s="7" t="n">
        <v>800</v>
      </c>
    </row>
    <row r="6096" spans="1:19">
      <c r="A6096" t="s">
        <v>4</v>
      </c>
      <c r="B6096" s="4" t="s">
        <v>5</v>
      </c>
      <c r="C6096" s="4" t="s">
        <v>10</v>
      </c>
    </row>
    <row r="6097" spans="1:10">
      <c r="A6097" t="n">
        <v>46061</v>
      </c>
      <c r="B6097" s="26" t="n">
        <v>16</v>
      </c>
      <c r="C6097" s="7" t="n">
        <v>800</v>
      </c>
    </row>
    <row r="6098" spans="1:10">
      <c r="A6098" t="s">
        <v>4</v>
      </c>
      <c r="B6098" s="4" t="s">
        <v>5</v>
      </c>
      <c r="C6098" s="4" t="s">
        <v>10</v>
      </c>
      <c r="D6098" s="4" t="s">
        <v>14</v>
      </c>
      <c r="E6098" s="4" t="s">
        <v>6</v>
      </c>
      <c r="F6098" s="4" t="s">
        <v>20</v>
      </c>
      <c r="G6098" s="4" t="s">
        <v>20</v>
      </c>
      <c r="H6098" s="4" t="s">
        <v>20</v>
      </c>
    </row>
    <row r="6099" spans="1:10">
      <c r="A6099" t="n">
        <v>46064</v>
      </c>
      <c r="B6099" s="61" t="n">
        <v>48</v>
      </c>
      <c r="C6099" s="7" t="n">
        <v>65534</v>
      </c>
      <c r="D6099" s="7" t="n">
        <v>0</v>
      </c>
      <c r="E6099" s="7" t="s">
        <v>295</v>
      </c>
      <c r="F6099" s="7" t="n">
        <v>0.200000002980232</v>
      </c>
      <c r="G6099" s="7" t="n">
        <v>1</v>
      </c>
      <c r="H6099" s="7" t="n">
        <v>0</v>
      </c>
    </row>
    <row r="6100" spans="1:10">
      <c r="A6100" t="s">
        <v>4</v>
      </c>
      <c r="B6100" s="4" t="s">
        <v>5</v>
      </c>
      <c r="C6100" s="4" t="s">
        <v>10</v>
      </c>
    </row>
    <row r="6101" spans="1:10">
      <c r="A6101" t="n">
        <v>46090</v>
      </c>
      <c r="B6101" s="26" t="n">
        <v>16</v>
      </c>
      <c r="C6101" s="7" t="n">
        <v>200</v>
      </c>
    </row>
    <row r="6102" spans="1:10">
      <c r="A6102" t="s">
        <v>4</v>
      </c>
      <c r="B6102" s="4" t="s">
        <v>5</v>
      </c>
      <c r="C6102" s="4" t="s">
        <v>10</v>
      </c>
      <c r="D6102" s="4" t="s">
        <v>20</v>
      </c>
      <c r="E6102" s="4" t="s">
        <v>20</v>
      </c>
      <c r="F6102" s="4" t="s">
        <v>14</v>
      </c>
    </row>
    <row r="6103" spans="1:10">
      <c r="A6103" t="n">
        <v>46093</v>
      </c>
      <c r="B6103" s="70" t="n">
        <v>52</v>
      </c>
      <c r="C6103" s="7" t="n">
        <v>65534</v>
      </c>
      <c r="D6103" s="7" t="n">
        <v>90</v>
      </c>
      <c r="E6103" s="7" t="n">
        <v>4</v>
      </c>
      <c r="F6103" s="7" t="n">
        <v>3</v>
      </c>
    </row>
    <row r="6104" spans="1:10">
      <c r="A6104" t="s">
        <v>4</v>
      </c>
      <c r="B6104" s="4" t="s">
        <v>5</v>
      </c>
      <c r="C6104" s="4" t="s">
        <v>10</v>
      </c>
      <c r="D6104" s="4" t="s">
        <v>10</v>
      </c>
      <c r="E6104" s="4" t="s">
        <v>20</v>
      </c>
      <c r="F6104" s="4" t="s">
        <v>20</v>
      </c>
      <c r="G6104" s="4" t="s">
        <v>20</v>
      </c>
      <c r="H6104" s="4" t="s">
        <v>20</v>
      </c>
      <c r="I6104" s="4" t="s">
        <v>20</v>
      </c>
      <c r="J6104" s="4" t="s">
        <v>14</v>
      </c>
      <c r="K6104" s="4" t="s">
        <v>10</v>
      </c>
    </row>
    <row r="6105" spans="1:10">
      <c r="A6105" t="n">
        <v>46105</v>
      </c>
      <c r="B6105" s="49" t="n">
        <v>55</v>
      </c>
      <c r="C6105" s="7" t="n">
        <v>65534</v>
      </c>
      <c r="D6105" s="7" t="n">
        <v>65026</v>
      </c>
      <c r="E6105" s="7" t="n">
        <v>-8</v>
      </c>
      <c r="F6105" s="7" t="n">
        <v>-3.90000009536743</v>
      </c>
      <c r="G6105" s="7" t="n">
        <v>-197</v>
      </c>
      <c r="H6105" s="7" t="n">
        <v>0.5</v>
      </c>
      <c r="I6105" s="7" t="n">
        <v>10</v>
      </c>
      <c r="J6105" s="7" t="n">
        <v>0</v>
      </c>
      <c r="K6105" s="7" t="n">
        <v>1</v>
      </c>
    </row>
    <row r="6106" spans="1:10">
      <c r="A6106" t="s">
        <v>4</v>
      </c>
      <c r="B6106" s="4" t="s">
        <v>5</v>
      </c>
      <c r="C6106" s="4" t="s">
        <v>10</v>
      </c>
    </row>
    <row r="6107" spans="1:10">
      <c r="A6107" t="n">
        <v>46133</v>
      </c>
      <c r="B6107" s="26" t="n">
        <v>16</v>
      </c>
      <c r="C6107" s="7" t="n">
        <v>100</v>
      </c>
    </row>
    <row r="6108" spans="1:10">
      <c r="A6108" t="s">
        <v>4</v>
      </c>
      <c r="B6108" s="4" t="s">
        <v>5</v>
      </c>
      <c r="C6108" s="4" t="s">
        <v>10</v>
      </c>
    </row>
    <row r="6109" spans="1:10">
      <c r="A6109" t="n">
        <v>46136</v>
      </c>
      <c r="B6109" s="26" t="n">
        <v>16</v>
      </c>
      <c r="C6109" s="7" t="n">
        <v>1000</v>
      </c>
    </row>
    <row r="6110" spans="1:10">
      <c r="A6110" t="s">
        <v>4</v>
      </c>
      <c r="B6110" s="4" t="s">
        <v>5</v>
      </c>
      <c r="C6110" s="4" t="s">
        <v>10</v>
      </c>
      <c r="D6110" s="4" t="s">
        <v>14</v>
      </c>
      <c r="E6110" s="4" t="s">
        <v>6</v>
      </c>
      <c r="F6110" s="4" t="s">
        <v>20</v>
      </c>
      <c r="G6110" s="4" t="s">
        <v>20</v>
      </c>
      <c r="H6110" s="4" t="s">
        <v>20</v>
      </c>
    </row>
    <row r="6111" spans="1:10">
      <c r="A6111" t="n">
        <v>46139</v>
      </c>
      <c r="B6111" s="61" t="n">
        <v>48</v>
      </c>
      <c r="C6111" s="7" t="n">
        <v>65534</v>
      </c>
      <c r="D6111" s="7" t="n">
        <v>0</v>
      </c>
      <c r="E6111" s="7" t="s">
        <v>293</v>
      </c>
      <c r="F6111" s="7" t="n">
        <v>0.699999988079071</v>
      </c>
      <c r="G6111" s="7" t="n">
        <v>1</v>
      </c>
      <c r="H6111" s="7" t="n">
        <v>0</v>
      </c>
    </row>
    <row r="6112" spans="1:10">
      <c r="A6112" t="s">
        <v>4</v>
      </c>
      <c r="B6112" s="4" t="s">
        <v>5</v>
      </c>
      <c r="C6112" s="4" t="s">
        <v>10</v>
      </c>
    </row>
    <row r="6113" spans="1:11">
      <c r="A6113" t="n">
        <v>46172</v>
      </c>
      <c r="B6113" s="26" t="n">
        <v>16</v>
      </c>
      <c r="C6113" s="7" t="n">
        <v>500</v>
      </c>
    </row>
    <row r="6114" spans="1:11">
      <c r="A6114" t="s">
        <v>4</v>
      </c>
      <c r="B6114" s="4" t="s">
        <v>5</v>
      </c>
      <c r="C6114" s="4" t="s">
        <v>10</v>
      </c>
    </row>
    <row r="6115" spans="1:11">
      <c r="A6115" t="n">
        <v>46175</v>
      </c>
      <c r="B6115" s="26" t="n">
        <v>16</v>
      </c>
      <c r="C6115" s="7" t="n">
        <v>900</v>
      </c>
    </row>
    <row r="6116" spans="1:11">
      <c r="A6116" t="s">
        <v>4</v>
      </c>
      <c r="B6116" s="4" t="s">
        <v>5</v>
      </c>
      <c r="C6116" s="4" t="s">
        <v>14</v>
      </c>
      <c r="D6116" s="4" t="s">
        <v>20</v>
      </c>
      <c r="E6116" s="4" t="s">
        <v>20</v>
      </c>
      <c r="F6116" s="4" t="s">
        <v>20</v>
      </c>
    </row>
    <row r="6117" spans="1:11">
      <c r="A6117" t="n">
        <v>46178</v>
      </c>
      <c r="B6117" s="32" t="n">
        <v>45</v>
      </c>
      <c r="C6117" s="7" t="n">
        <v>9</v>
      </c>
      <c r="D6117" s="7" t="n">
        <v>0.100000001490116</v>
      </c>
      <c r="E6117" s="7" t="n">
        <v>0.100000001490116</v>
      </c>
      <c r="F6117" s="7" t="n">
        <v>0.200000002980232</v>
      </c>
    </row>
    <row r="6118" spans="1:11">
      <c r="A6118" t="s">
        <v>4</v>
      </c>
      <c r="B6118" s="4" t="s">
        <v>5</v>
      </c>
      <c r="C6118" s="4" t="s">
        <v>14</v>
      </c>
      <c r="D6118" s="4" t="s">
        <v>10</v>
      </c>
      <c r="E6118" s="4" t="s">
        <v>10</v>
      </c>
      <c r="F6118" s="4" t="s">
        <v>10</v>
      </c>
      <c r="G6118" s="4" t="s">
        <v>10</v>
      </c>
      <c r="H6118" s="4" t="s">
        <v>10</v>
      </c>
      <c r="I6118" s="4" t="s">
        <v>6</v>
      </c>
      <c r="J6118" s="4" t="s">
        <v>20</v>
      </c>
      <c r="K6118" s="4" t="s">
        <v>20</v>
      </c>
      <c r="L6118" s="4" t="s">
        <v>20</v>
      </c>
      <c r="M6118" s="4" t="s">
        <v>9</v>
      </c>
      <c r="N6118" s="4" t="s">
        <v>9</v>
      </c>
      <c r="O6118" s="4" t="s">
        <v>20</v>
      </c>
      <c r="P6118" s="4" t="s">
        <v>20</v>
      </c>
      <c r="Q6118" s="4" t="s">
        <v>20</v>
      </c>
      <c r="R6118" s="4" t="s">
        <v>20</v>
      </c>
      <c r="S6118" s="4" t="s">
        <v>14</v>
      </c>
    </row>
    <row r="6119" spans="1:11">
      <c r="A6119" t="n">
        <v>46192</v>
      </c>
      <c r="B6119" s="10" t="n">
        <v>39</v>
      </c>
      <c r="C6119" s="7" t="n">
        <v>12</v>
      </c>
      <c r="D6119" s="7" t="n">
        <v>65533</v>
      </c>
      <c r="E6119" s="7" t="n">
        <v>213</v>
      </c>
      <c r="F6119" s="7" t="n">
        <v>0</v>
      </c>
      <c r="G6119" s="7" t="n">
        <v>65534</v>
      </c>
      <c r="H6119" s="7" t="n">
        <v>259</v>
      </c>
      <c r="I6119" s="7" t="s">
        <v>13</v>
      </c>
      <c r="J6119" s="7" t="n">
        <v>0</v>
      </c>
      <c r="K6119" s="7" t="n">
        <v>-0.200000002980232</v>
      </c>
      <c r="L6119" s="7" t="n">
        <v>0</v>
      </c>
      <c r="M6119" s="7" t="n">
        <v>0</v>
      </c>
      <c r="N6119" s="7" t="n">
        <v>0</v>
      </c>
      <c r="O6119" s="7" t="n">
        <v>0</v>
      </c>
      <c r="P6119" s="7" t="n">
        <v>0.75</v>
      </c>
      <c r="Q6119" s="7" t="n">
        <v>0.800000011920929</v>
      </c>
      <c r="R6119" s="7" t="n">
        <v>0.75</v>
      </c>
      <c r="S6119" s="7" t="n">
        <v>255</v>
      </c>
    </row>
    <row r="6120" spans="1:11">
      <c r="A6120" t="s">
        <v>4</v>
      </c>
      <c r="B6120" s="4" t="s">
        <v>5</v>
      </c>
      <c r="C6120" s="4" t="s">
        <v>14</v>
      </c>
      <c r="D6120" s="4" t="s">
        <v>10</v>
      </c>
      <c r="E6120" s="4" t="s">
        <v>20</v>
      </c>
      <c r="F6120" s="4" t="s">
        <v>10</v>
      </c>
      <c r="G6120" s="4" t="s">
        <v>9</v>
      </c>
      <c r="H6120" s="4" t="s">
        <v>9</v>
      </c>
      <c r="I6120" s="4" t="s">
        <v>10</v>
      </c>
      <c r="J6120" s="4" t="s">
        <v>10</v>
      </c>
      <c r="K6120" s="4" t="s">
        <v>9</v>
      </c>
      <c r="L6120" s="4" t="s">
        <v>9</v>
      </c>
      <c r="M6120" s="4" t="s">
        <v>9</v>
      </c>
      <c r="N6120" s="4" t="s">
        <v>9</v>
      </c>
      <c r="O6120" s="4" t="s">
        <v>6</v>
      </c>
    </row>
    <row r="6121" spans="1:11">
      <c r="A6121" t="n">
        <v>46242</v>
      </c>
      <c r="B6121" s="14" t="n">
        <v>50</v>
      </c>
      <c r="C6121" s="7" t="n">
        <v>0</v>
      </c>
      <c r="D6121" s="7" t="n">
        <v>4147</v>
      </c>
      <c r="E6121" s="7" t="n">
        <v>1</v>
      </c>
      <c r="F6121" s="7" t="n">
        <v>0</v>
      </c>
      <c r="G6121" s="7" t="n">
        <v>0</v>
      </c>
      <c r="H6121" s="7" t="n">
        <v>0</v>
      </c>
      <c r="I6121" s="7" t="n">
        <v>0</v>
      </c>
      <c r="J6121" s="7" t="n">
        <v>65533</v>
      </c>
      <c r="K6121" s="7" t="n">
        <v>0</v>
      </c>
      <c r="L6121" s="7" t="n">
        <v>0</v>
      </c>
      <c r="M6121" s="7" t="n">
        <v>0</v>
      </c>
      <c r="N6121" s="7" t="n">
        <v>0</v>
      </c>
      <c r="O6121" s="7" t="s">
        <v>13</v>
      </c>
    </row>
    <row r="6122" spans="1:11">
      <c r="A6122" t="s">
        <v>4</v>
      </c>
      <c r="B6122" s="4" t="s">
        <v>5</v>
      </c>
      <c r="C6122" s="4" t="s">
        <v>14</v>
      </c>
      <c r="D6122" s="4" t="s">
        <v>10</v>
      </c>
      <c r="E6122" s="4" t="s">
        <v>20</v>
      </c>
      <c r="F6122" s="4" t="s">
        <v>10</v>
      </c>
      <c r="G6122" s="4" t="s">
        <v>9</v>
      </c>
      <c r="H6122" s="4" t="s">
        <v>9</v>
      </c>
      <c r="I6122" s="4" t="s">
        <v>10</v>
      </c>
      <c r="J6122" s="4" t="s">
        <v>10</v>
      </c>
      <c r="K6122" s="4" t="s">
        <v>9</v>
      </c>
      <c r="L6122" s="4" t="s">
        <v>9</v>
      </c>
      <c r="M6122" s="4" t="s">
        <v>9</v>
      </c>
      <c r="N6122" s="4" t="s">
        <v>9</v>
      </c>
      <c r="O6122" s="4" t="s">
        <v>6</v>
      </c>
    </row>
    <row r="6123" spans="1:11">
      <c r="A6123" t="n">
        <v>46281</v>
      </c>
      <c r="B6123" s="14" t="n">
        <v>50</v>
      </c>
      <c r="C6123" s="7" t="n">
        <v>0</v>
      </c>
      <c r="D6123" s="7" t="n">
        <v>4559</v>
      </c>
      <c r="E6123" s="7" t="n">
        <v>1</v>
      </c>
      <c r="F6123" s="7" t="n">
        <v>0</v>
      </c>
      <c r="G6123" s="7" t="n">
        <v>0</v>
      </c>
      <c r="H6123" s="7" t="n">
        <v>0</v>
      </c>
      <c r="I6123" s="7" t="n">
        <v>0</v>
      </c>
      <c r="J6123" s="7" t="n">
        <v>65533</v>
      </c>
      <c r="K6123" s="7" t="n">
        <v>0</v>
      </c>
      <c r="L6123" s="7" t="n">
        <v>0</v>
      </c>
      <c r="M6123" s="7" t="n">
        <v>0</v>
      </c>
      <c r="N6123" s="7" t="n">
        <v>0</v>
      </c>
      <c r="O6123" s="7" t="s">
        <v>13</v>
      </c>
    </row>
    <row r="6124" spans="1:11">
      <c r="A6124" t="s">
        <v>4</v>
      </c>
      <c r="B6124" s="4" t="s">
        <v>5</v>
      </c>
      <c r="C6124" s="4" t="s">
        <v>10</v>
      </c>
    </row>
    <row r="6125" spans="1:11">
      <c r="A6125" t="n">
        <v>46320</v>
      </c>
      <c r="B6125" s="26" t="n">
        <v>16</v>
      </c>
      <c r="C6125" s="7" t="n">
        <v>1000</v>
      </c>
    </row>
    <row r="6126" spans="1:11">
      <c r="A6126" t="s">
        <v>4</v>
      </c>
      <c r="B6126" s="4" t="s">
        <v>5</v>
      </c>
      <c r="C6126" s="4" t="s">
        <v>10</v>
      </c>
      <c r="D6126" s="4" t="s">
        <v>14</v>
      </c>
      <c r="E6126" s="4" t="s">
        <v>6</v>
      </c>
      <c r="F6126" s="4" t="s">
        <v>20</v>
      </c>
      <c r="G6126" s="4" t="s">
        <v>20</v>
      </c>
      <c r="H6126" s="4" t="s">
        <v>20</v>
      </c>
    </row>
    <row r="6127" spans="1:11">
      <c r="A6127" t="n">
        <v>46323</v>
      </c>
      <c r="B6127" s="61" t="n">
        <v>48</v>
      </c>
      <c r="C6127" s="7" t="n">
        <v>65534</v>
      </c>
      <c r="D6127" s="7" t="n">
        <v>0</v>
      </c>
      <c r="E6127" s="7" t="s">
        <v>290</v>
      </c>
      <c r="F6127" s="7" t="n">
        <v>0.300000011920929</v>
      </c>
      <c r="G6127" s="7" t="n">
        <v>0.899999976158142</v>
      </c>
      <c r="H6127" s="7" t="n">
        <v>0</v>
      </c>
    </row>
    <row r="6128" spans="1:11">
      <c r="A6128" t="s">
        <v>4</v>
      </c>
      <c r="B6128" s="4" t="s">
        <v>5</v>
      </c>
      <c r="C6128" s="4" t="s">
        <v>10</v>
      </c>
    </row>
    <row r="6129" spans="1:19">
      <c r="A6129" t="n">
        <v>46355</v>
      </c>
      <c r="B6129" s="26" t="n">
        <v>16</v>
      </c>
      <c r="C6129" s="7" t="n">
        <v>750</v>
      </c>
    </row>
    <row r="6130" spans="1:19">
      <c r="A6130" t="s">
        <v>4</v>
      </c>
      <c r="B6130" s="4" t="s">
        <v>5</v>
      </c>
      <c r="C6130" s="4" t="s">
        <v>14</v>
      </c>
      <c r="D6130" s="4" t="s">
        <v>10</v>
      </c>
      <c r="E6130" s="4" t="s">
        <v>10</v>
      </c>
      <c r="F6130" s="4" t="s">
        <v>10</v>
      </c>
      <c r="G6130" s="4" t="s">
        <v>10</v>
      </c>
      <c r="H6130" s="4" t="s">
        <v>10</v>
      </c>
      <c r="I6130" s="4" t="s">
        <v>6</v>
      </c>
      <c r="J6130" s="4" t="s">
        <v>20</v>
      </c>
      <c r="K6130" s="4" t="s">
        <v>20</v>
      </c>
      <c r="L6130" s="4" t="s">
        <v>20</v>
      </c>
      <c r="M6130" s="4" t="s">
        <v>9</v>
      </c>
      <c r="N6130" s="4" t="s">
        <v>9</v>
      </c>
      <c r="O6130" s="4" t="s">
        <v>20</v>
      </c>
      <c r="P6130" s="4" t="s">
        <v>20</v>
      </c>
      <c r="Q6130" s="4" t="s">
        <v>20</v>
      </c>
      <c r="R6130" s="4" t="s">
        <v>20</v>
      </c>
      <c r="S6130" s="4" t="s">
        <v>14</v>
      </c>
    </row>
    <row r="6131" spans="1:19">
      <c r="A6131" t="n">
        <v>46358</v>
      </c>
      <c r="B6131" s="10" t="n">
        <v>39</v>
      </c>
      <c r="C6131" s="7" t="n">
        <v>12</v>
      </c>
      <c r="D6131" s="7" t="n">
        <v>65533</v>
      </c>
      <c r="E6131" s="7" t="n">
        <v>215</v>
      </c>
      <c r="F6131" s="7" t="n">
        <v>0</v>
      </c>
      <c r="G6131" s="7" t="n">
        <v>65534</v>
      </c>
      <c r="H6131" s="7" t="n">
        <v>3</v>
      </c>
      <c r="I6131" s="7" t="s">
        <v>405</v>
      </c>
      <c r="J6131" s="7" t="n">
        <v>0</v>
      </c>
      <c r="K6131" s="7" t="n">
        <v>0</v>
      </c>
      <c r="L6131" s="7" t="n">
        <v>0.5</v>
      </c>
      <c r="M6131" s="7" t="n">
        <v>0</v>
      </c>
      <c r="N6131" s="7" t="n">
        <v>0</v>
      </c>
      <c r="O6131" s="7" t="n">
        <v>0</v>
      </c>
      <c r="P6131" s="7" t="n">
        <v>1</v>
      </c>
      <c r="Q6131" s="7" t="n">
        <v>1</v>
      </c>
      <c r="R6131" s="7" t="n">
        <v>0.800000011920929</v>
      </c>
      <c r="S6131" s="7" t="n">
        <v>255</v>
      </c>
    </row>
    <row r="6132" spans="1:19">
      <c r="A6132" t="s">
        <v>4</v>
      </c>
      <c r="B6132" s="4" t="s">
        <v>5</v>
      </c>
      <c r="C6132" s="4" t="s">
        <v>10</v>
      </c>
      <c r="D6132" s="4" t="s">
        <v>9</v>
      </c>
    </row>
    <row r="6133" spans="1:19">
      <c r="A6133" t="n">
        <v>46433</v>
      </c>
      <c r="B6133" s="57" t="n">
        <v>98</v>
      </c>
      <c r="C6133" s="7" t="n">
        <v>65534</v>
      </c>
      <c r="D6133" s="7" t="n">
        <v>1055286886</v>
      </c>
    </row>
    <row r="6134" spans="1:19">
      <c r="A6134" t="s">
        <v>4</v>
      </c>
      <c r="B6134" s="4" t="s">
        <v>5</v>
      </c>
      <c r="C6134" s="4" t="s">
        <v>14</v>
      </c>
      <c r="D6134" s="4" t="s">
        <v>10</v>
      </c>
      <c r="E6134" s="4" t="s">
        <v>20</v>
      </c>
      <c r="F6134" s="4" t="s">
        <v>10</v>
      </c>
      <c r="G6134" s="4" t="s">
        <v>9</v>
      </c>
      <c r="H6134" s="4" t="s">
        <v>9</v>
      </c>
      <c r="I6134" s="4" t="s">
        <v>10</v>
      </c>
      <c r="J6134" s="4" t="s">
        <v>10</v>
      </c>
      <c r="K6134" s="4" t="s">
        <v>9</v>
      </c>
      <c r="L6134" s="4" t="s">
        <v>9</v>
      </c>
      <c r="M6134" s="4" t="s">
        <v>9</v>
      </c>
      <c r="N6134" s="4" t="s">
        <v>9</v>
      </c>
      <c r="O6134" s="4" t="s">
        <v>6</v>
      </c>
    </row>
    <row r="6135" spans="1:19">
      <c r="A6135" t="n">
        <v>46440</v>
      </c>
      <c r="B6135" s="14" t="n">
        <v>50</v>
      </c>
      <c r="C6135" s="7" t="n">
        <v>0</v>
      </c>
      <c r="D6135" s="7" t="n">
        <v>4527</v>
      </c>
      <c r="E6135" s="7" t="n">
        <v>0.800000011920929</v>
      </c>
      <c r="F6135" s="7" t="n">
        <v>0</v>
      </c>
      <c r="G6135" s="7" t="n">
        <v>0</v>
      </c>
      <c r="H6135" s="7" t="n">
        <v>0</v>
      </c>
      <c r="I6135" s="7" t="n">
        <v>0</v>
      </c>
      <c r="J6135" s="7" t="n">
        <v>65533</v>
      </c>
      <c r="K6135" s="7" t="n">
        <v>0</v>
      </c>
      <c r="L6135" s="7" t="n">
        <v>0</v>
      </c>
      <c r="M6135" s="7" t="n">
        <v>0</v>
      </c>
      <c r="N6135" s="7" t="n">
        <v>0</v>
      </c>
      <c r="O6135" s="7" t="s">
        <v>13</v>
      </c>
    </row>
    <row r="6136" spans="1:19">
      <c r="A6136" t="s">
        <v>4</v>
      </c>
      <c r="B6136" s="4" t="s">
        <v>5</v>
      </c>
      <c r="C6136" s="4" t="s">
        <v>10</v>
      </c>
    </row>
    <row r="6137" spans="1:19">
      <c r="A6137" t="n">
        <v>46479</v>
      </c>
      <c r="B6137" s="26" t="n">
        <v>16</v>
      </c>
      <c r="C6137" s="7" t="n">
        <v>2600</v>
      </c>
    </row>
    <row r="6138" spans="1:19">
      <c r="A6138" t="s">
        <v>4</v>
      </c>
      <c r="B6138" s="4" t="s">
        <v>5</v>
      </c>
      <c r="C6138" s="4" t="s">
        <v>10</v>
      </c>
      <c r="D6138" s="4" t="s">
        <v>14</v>
      </c>
      <c r="E6138" s="4" t="s">
        <v>6</v>
      </c>
      <c r="F6138" s="4" t="s">
        <v>20</v>
      </c>
      <c r="G6138" s="4" t="s">
        <v>20</v>
      </c>
      <c r="H6138" s="4" t="s">
        <v>20</v>
      </c>
    </row>
    <row r="6139" spans="1:19">
      <c r="A6139" t="n">
        <v>46482</v>
      </c>
      <c r="B6139" s="61" t="n">
        <v>48</v>
      </c>
      <c r="C6139" s="7" t="n">
        <v>65534</v>
      </c>
      <c r="D6139" s="7" t="n">
        <v>0</v>
      </c>
      <c r="E6139" s="7" t="s">
        <v>278</v>
      </c>
      <c r="F6139" s="7" t="n">
        <v>0.200000002980232</v>
      </c>
      <c r="G6139" s="7" t="n">
        <v>0.800000011920929</v>
      </c>
      <c r="H6139" s="7" t="n">
        <v>0</v>
      </c>
    </row>
    <row r="6140" spans="1:19">
      <c r="A6140" t="s">
        <v>4</v>
      </c>
      <c r="B6140" s="4" t="s">
        <v>5</v>
      </c>
      <c r="C6140" s="4" t="s">
        <v>10</v>
      </c>
      <c r="D6140" s="4" t="s">
        <v>20</v>
      </c>
      <c r="E6140" s="4" t="s">
        <v>20</v>
      </c>
      <c r="F6140" s="4" t="s">
        <v>20</v>
      </c>
      <c r="G6140" s="4" t="s">
        <v>20</v>
      </c>
    </row>
    <row r="6141" spans="1:19">
      <c r="A6141" t="n">
        <v>46508</v>
      </c>
      <c r="B6141" s="74" t="n">
        <v>131</v>
      </c>
      <c r="C6141" s="7" t="n">
        <v>65534</v>
      </c>
      <c r="D6141" s="7" t="n">
        <v>0</v>
      </c>
      <c r="E6141" s="7" t="n">
        <v>0</v>
      </c>
      <c r="F6141" s="7" t="n">
        <v>2</v>
      </c>
      <c r="G6141" s="7" t="n">
        <v>0.200000002980232</v>
      </c>
    </row>
    <row r="6142" spans="1:19">
      <c r="A6142" t="s">
        <v>4</v>
      </c>
      <c r="B6142" s="4" t="s">
        <v>5</v>
      </c>
      <c r="C6142" s="4" t="s">
        <v>10</v>
      </c>
      <c r="D6142" s="4" t="s">
        <v>10</v>
      </c>
      <c r="E6142" s="4" t="s">
        <v>20</v>
      </c>
      <c r="F6142" s="4" t="s">
        <v>20</v>
      </c>
      <c r="G6142" s="4" t="s">
        <v>20</v>
      </c>
      <c r="H6142" s="4" t="s">
        <v>20</v>
      </c>
      <c r="I6142" s="4" t="s">
        <v>14</v>
      </c>
      <c r="J6142" s="4" t="s">
        <v>10</v>
      </c>
    </row>
    <row r="6143" spans="1:19">
      <c r="A6143" t="n">
        <v>46527</v>
      </c>
      <c r="B6143" s="49" t="n">
        <v>55</v>
      </c>
      <c r="C6143" s="7" t="n">
        <v>65534</v>
      </c>
      <c r="D6143" s="7" t="n">
        <v>65533</v>
      </c>
      <c r="E6143" s="7" t="n">
        <v>3.5</v>
      </c>
      <c r="F6143" s="7" t="n">
        <v>-3.90000009536743</v>
      </c>
      <c r="G6143" s="7" t="n">
        <v>-198.5</v>
      </c>
      <c r="H6143" s="7" t="n">
        <v>8</v>
      </c>
      <c r="I6143" s="7" t="n">
        <v>0</v>
      </c>
      <c r="J6143" s="7" t="n">
        <v>1</v>
      </c>
    </row>
    <row r="6144" spans="1:19">
      <c r="A6144" t="s">
        <v>4</v>
      </c>
      <c r="B6144" s="4" t="s">
        <v>5</v>
      </c>
      <c r="C6144" s="4" t="s">
        <v>10</v>
      </c>
    </row>
    <row r="6145" spans="1:19">
      <c r="A6145" t="n">
        <v>46551</v>
      </c>
      <c r="B6145" s="26" t="n">
        <v>16</v>
      </c>
      <c r="C6145" s="7" t="n">
        <v>900</v>
      </c>
    </row>
    <row r="6146" spans="1:19">
      <c r="A6146" t="s">
        <v>4</v>
      </c>
      <c r="B6146" s="4" t="s">
        <v>5</v>
      </c>
      <c r="C6146" s="4" t="s">
        <v>10</v>
      </c>
      <c r="D6146" s="4" t="s">
        <v>14</v>
      </c>
      <c r="E6146" s="4" t="s">
        <v>6</v>
      </c>
      <c r="F6146" s="4" t="s">
        <v>20</v>
      </c>
      <c r="G6146" s="4" t="s">
        <v>20</v>
      </c>
      <c r="H6146" s="4" t="s">
        <v>20</v>
      </c>
    </row>
    <row r="6147" spans="1:19">
      <c r="A6147" t="n">
        <v>46554</v>
      </c>
      <c r="B6147" s="61" t="n">
        <v>48</v>
      </c>
      <c r="C6147" s="7" t="n">
        <v>65534</v>
      </c>
      <c r="D6147" s="7" t="n">
        <v>0</v>
      </c>
      <c r="E6147" s="7" t="s">
        <v>290</v>
      </c>
      <c r="F6147" s="7" t="n">
        <v>0.600000023841858</v>
      </c>
      <c r="G6147" s="7" t="n">
        <v>1</v>
      </c>
      <c r="H6147" s="7" t="n">
        <v>1.40129846432482e-45</v>
      </c>
    </row>
    <row r="6148" spans="1:19">
      <c r="A6148" t="s">
        <v>4</v>
      </c>
      <c r="B6148" s="4" t="s">
        <v>5</v>
      </c>
      <c r="C6148" s="4" t="s">
        <v>10</v>
      </c>
    </row>
    <row r="6149" spans="1:19">
      <c r="A6149" t="n">
        <v>46586</v>
      </c>
      <c r="B6149" s="26" t="n">
        <v>16</v>
      </c>
      <c r="C6149" s="7" t="n">
        <v>300</v>
      </c>
    </row>
    <row r="6150" spans="1:19">
      <c r="A6150" t="s">
        <v>4</v>
      </c>
      <c r="B6150" s="4" t="s">
        <v>5</v>
      </c>
      <c r="C6150" s="4" t="s">
        <v>14</v>
      </c>
      <c r="D6150" s="4" t="s">
        <v>10</v>
      </c>
      <c r="E6150" s="4" t="s">
        <v>10</v>
      </c>
      <c r="F6150" s="4" t="s">
        <v>10</v>
      </c>
      <c r="G6150" s="4" t="s">
        <v>10</v>
      </c>
      <c r="H6150" s="4" t="s">
        <v>10</v>
      </c>
      <c r="I6150" s="4" t="s">
        <v>6</v>
      </c>
      <c r="J6150" s="4" t="s">
        <v>20</v>
      </c>
      <c r="K6150" s="4" t="s">
        <v>20</v>
      </c>
      <c r="L6150" s="4" t="s">
        <v>20</v>
      </c>
      <c r="M6150" s="4" t="s">
        <v>9</v>
      </c>
      <c r="N6150" s="4" t="s">
        <v>9</v>
      </c>
      <c r="O6150" s="4" t="s">
        <v>20</v>
      </c>
      <c r="P6150" s="4" t="s">
        <v>20</v>
      </c>
      <c r="Q6150" s="4" t="s">
        <v>20</v>
      </c>
      <c r="R6150" s="4" t="s">
        <v>20</v>
      </c>
      <c r="S6150" s="4" t="s">
        <v>14</v>
      </c>
    </row>
    <row r="6151" spans="1:19">
      <c r="A6151" t="n">
        <v>46589</v>
      </c>
      <c r="B6151" s="10" t="n">
        <v>39</v>
      </c>
      <c r="C6151" s="7" t="n">
        <v>12</v>
      </c>
      <c r="D6151" s="7" t="n">
        <v>65533</v>
      </c>
      <c r="E6151" s="7" t="n">
        <v>219</v>
      </c>
      <c r="F6151" s="7" t="n">
        <v>0</v>
      </c>
      <c r="G6151" s="7" t="n">
        <v>65534</v>
      </c>
      <c r="H6151" s="7" t="n">
        <v>259</v>
      </c>
      <c r="I6151" s="7" t="s">
        <v>13</v>
      </c>
      <c r="J6151" s="7" t="n">
        <v>0</v>
      </c>
      <c r="K6151" s="7" t="n">
        <v>2</v>
      </c>
      <c r="L6151" s="7" t="n">
        <v>3</v>
      </c>
      <c r="M6151" s="7" t="n">
        <v>1101004800</v>
      </c>
      <c r="N6151" s="7" t="n">
        <v>0</v>
      </c>
      <c r="O6151" s="7" t="n">
        <v>180</v>
      </c>
      <c r="P6151" s="7" t="n">
        <v>2.5</v>
      </c>
      <c r="Q6151" s="7" t="n">
        <v>2.5</v>
      </c>
      <c r="R6151" s="7" t="n">
        <v>2.5</v>
      </c>
      <c r="S6151" s="7" t="n">
        <v>255</v>
      </c>
    </row>
    <row r="6152" spans="1:19">
      <c r="A6152" t="s">
        <v>4</v>
      </c>
      <c r="B6152" s="4" t="s">
        <v>5</v>
      </c>
      <c r="C6152" s="4" t="s">
        <v>6</v>
      </c>
      <c r="D6152" s="4" t="s">
        <v>6</v>
      </c>
    </row>
    <row r="6153" spans="1:19">
      <c r="A6153" t="n">
        <v>46639</v>
      </c>
      <c r="B6153" s="21" t="n">
        <v>70</v>
      </c>
      <c r="C6153" s="7" t="s">
        <v>47</v>
      </c>
      <c r="D6153" s="7" t="s">
        <v>332</v>
      </c>
    </row>
    <row r="6154" spans="1:19">
      <c r="A6154" t="s">
        <v>4</v>
      </c>
      <c r="B6154" s="4" t="s">
        <v>5</v>
      </c>
      <c r="C6154" s="4" t="s">
        <v>14</v>
      </c>
      <c r="D6154" s="4" t="s">
        <v>20</v>
      </c>
      <c r="E6154" s="4" t="s">
        <v>20</v>
      </c>
      <c r="F6154" s="4" t="s">
        <v>20</v>
      </c>
    </row>
    <row r="6155" spans="1:19">
      <c r="A6155" t="n">
        <v>46657</v>
      </c>
      <c r="B6155" s="32" t="n">
        <v>45</v>
      </c>
      <c r="C6155" s="7" t="n">
        <v>9</v>
      </c>
      <c r="D6155" s="7" t="n">
        <v>0.200000002980232</v>
      </c>
      <c r="E6155" s="7" t="n">
        <v>0.200000002980232</v>
      </c>
      <c r="F6155" s="7" t="n">
        <v>1.5</v>
      </c>
    </row>
    <row r="6156" spans="1:19">
      <c r="A6156" t="s">
        <v>4</v>
      </c>
      <c r="B6156" s="4" t="s">
        <v>5</v>
      </c>
      <c r="C6156" s="4" t="s">
        <v>14</v>
      </c>
      <c r="D6156" s="4" t="s">
        <v>10</v>
      </c>
      <c r="E6156" s="4" t="s">
        <v>20</v>
      </c>
      <c r="F6156" s="4" t="s">
        <v>10</v>
      </c>
      <c r="G6156" s="4" t="s">
        <v>9</v>
      </c>
      <c r="H6156" s="4" t="s">
        <v>9</v>
      </c>
      <c r="I6156" s="4" t="s">
        <v>10</v>
      </c>
      <c r="J6156" s="4" t="s">
        <v>10</v>
      </c>
      <c r="K6156" s="4" t="s">
        <v>9</v>
      </c>
      <c r="L6156" s="4" t="s">
        <v>9</v>
      </c>
      <c r="M6156" s="4" t="s">
        <v>9</v>
      </c>
      <c r="N6156" s="4" t="s">
        <v>9</v>
      </c>
      <c r="O6156" s="4" t="s">
        <v>6</v>
      </c>
    </row>
    <row r="6157" spans="1:19">
      <c r="A6157" t="n">
        <v>46671</v>
      </c>
      <c r="B6157" s="14" t="n">
        <v>50</v>
      </c>
      <c r="C6157" s="7" t="n">
        <v>0</v>
      </c>
      <c r="D6157" s="7" t="n">
        <v>4437</v>
      </c>
      <c r="E6157" s="7" t="n">
        <v>1</v>
      </c>
      <c r="F6157" s="7" t="n">
        <v>0</v>
      </c>
      <c r="G6157" s="7" t="n">
        <v>0</v>
      </c>
      <c r="H6157" s="7" t="n">
        <v>0</v>
      </c>
      <c r="I6157" s="7" t="n">
        <v>0</v>
      </c>
      <c r="J6157" s="7" t="n">
        <v>65533</v>
      </c>
      <c r="K6157" s="7" t="n">
        <v>0</v>
      </c>
      <c r="L6157" s="7" t="n">
        <v>0</v>
      </c>
      <c r="M6157" s="7" t="n">
        <v>0</v>
      </c>
      <c r="N6157" s="7" t="n">
        <v>0</v>
      </c>
      <c r="O6157" s="7" t="s">
        <v>13</v>
      </c>
    </row>
    <row r="6158" spans="1:19">
      <c r="A6158" t="s">
        <v>4</v>
      </c>
      <c r="B6158" s="4" t="s">
        <v>5</v>
      </c>
      <c r="C6158" s="4" t="s">
        <v>14</v>
      </c>
      <c r="D6158" s="4" t="s">
        <v>10</v>
      </c>
      <c r="E6158" s="4" t="s">
        <v>20</v>
      </c>
      <c r="F6158" s="4" t="s">
        <v>10</v>
      </c>
      <c r="G6158" s="4" t="s">
        <v>9</v>
      </c>
      <c r="H6158" s="4" t="s">
        <v>9</v>
      </c>
      <c r="I6158" s="4" t="s">
        <v>10</v>
      </c>
      <c r="J6158" s="4" t="s">
        <v>10</v>
      </c>
      <c r="K6158" s="4" t="s">
        <v>9</v>
      </c>
      <c r="L6158" s="4" t="s">
        <v>9</v>
      </c>
      <c r="M6158" s="4" t="s">
        <v>9</v>
      </c>
      <c r="N6158" s="4" t="s">
        <v>9</v>
      </c>
      <c r="O6158" s="4" t="s">
        <v>6</v>
      </c>
    </row>
    <row r="6159" spans="1:19">
      <c r="A6159" t="n">
        <v>46710</v>
      </c>
      <c r="B6159" s="14" t="n">
        <v>50</v>
      </c>
      <c r="C6159" s="7" t="n">
        <v>0</v>
      </c>
      <c r="D6159" s="7" t="n">
        <v>4420</v>
      </c>
      <c r="E6159" s="7" t="n">
        <v>1</v>
      </c>
      <c r="F6159" s="7" t="n">
        <v>0</v>
      </c>
      <c r="G6159" s="7" t="n">
        <v>0</v>
      </c>
      <c r="H6159" s="7" t="n">
        <v>0</v>
      </c>
      <c r="I6159" s="7" t="n">
        <v>0</v>
      </c>
      <c r="J6159" s="7" t="n">
        <v>65533</v>
      </c>
      <c r="K6159" s="7" t="n">
        <v>0</v>
      </c>
      <c r="L6159" s="7" t="n">
        <v>0</v>
      </c>
      <c r="M6159" s="7" t="n">
        <v>0</v>
      </c>
      <c r="N6159" s="7" t="n">
        <v>0</v>
      </c>
      <c r="O6159" s="7" t="s">
        <v>13</v>
      </c>
    </row>
    <row r="6160" spans="1:19">
      <c r="A6160" t="s">
        <v>4</v>
      </c>
      <c r="B6160" s="4" t="s">
        <v>5</v>
      </c>
      <c r="C6160" s="4" t="s">
        <v>14</v>
      </c>
      <c r="D6160" s="4" t="s">
        <v>9</v>
      </c>
      <c r="E6160" s="4" t="s">
        <v>9</v>
      </c>
      <c r="F6160" s="4" t="s">
        <v>9</v>
      </c>
    </row>
    <row r="6161" spans="1:19">
      <c r="A6161" t="n">
        <v>46749</v>
      </c>
      <c r="B6161" s="14" t="n">
        <v>50</v>
      </c>
      <c r="C6161" s="7" t="n">
        <v>255</v>
      </c>
      <c r="D6161" s="7" t="n">
        <v>1050253722</v>
      </c>
      <c r="E6161" s="7" t="n">
        <v>1065353216</v>
      </c>
      <c r="F6161" s="7" t="n">
        <v>1045220557</v>
      </c>
    </row>
    <row r="6162" spans="1:19">
      <c r="A6162" t="s">
        <v>4</v>
      </c>
      <c r="B6162" s="4" t="s">
        <v>5</v>
      </c>
      <c r="C6162" s="4" t="s">
        <v>10</v>
      </c>
    </row>
    <row r="6163" spans="1:19">
      <c r="A6163" t="n">
        <v>46763</v>
      </c>
      <c r="B6163" s="26" t="n">
        <v>16</v>
      </c>
      <c r="C6163" s="7" t="n">
        <v>1000</v>
      </c>
    </row>
    <row r="6164" spans="1:19">
      <c r="A6164" t="s">
        <v>4</v>
      </c>
      <c r="B6164" s="4" t="s">
        <v>5</v>
      </c>
      <c r="C6164" s="4" t="s">
        <v>14</v>
      </c>
      <c r="D6164" s="4" t="s">
        <v>10</v>
      </c>
      <c r="E6164" s="4" t="s">
        <v>20</v>
      </c>
      <c r="F6164" s="4" t="s">
        <v>10</v>
      </c>
      <c r="G6164" s="4" t="s">
        <v>9</v>
      </c>
      <c r="H6164" s="4" t="s">
        <v>9</v>
      </c>
      <c r="I6164" s="4" t="s">
        <v>10</v>
      </c>
      <c r="J6164" s="4" t="s">
        <v>10</v>
      </c>
      <c r="K6164" s="4" t="s">
        <v>9</v>
      </c>
      <c r="L6164" s="4" t="s">
        <v>9</v>
      </c>
      <c r="M6164" s="4" t="s">
        <v>9</v>
      </c>
      <c r="N6164" s="4" t="s">
        <v>9</v>
      </c>
      <c r="O6164" s="4" t="s">
        <v>6</v>
      </c>
    </row>
    <row r="6165" spans="1:19">
      <c r="A6165" t="n">
        <v>46766</v>
      </c>
      <c r="B6165" s="14" t="n">
        <v>50</v>
      </c>
      <c r="C6165" s="7" t="n">
        <v>0</v>
      </c>
      <c r="D6165" s="7" t="n">
        <v>4559</v>
      </c>
      <c r="E6165" s="7" t="n">
        <v>1</v>
      </c>
      <c r="F6165" s="7" t="n">
        <v>0</v>
      </c>
      <c r="G6165" s="7" t="n">
        <v>1036831949</v>
      </c>
      <c r="H6165" s="7" t="n">
        <v>-1063256064</v>
      </c>
      <c r="I6165" s="7" t="n">
        <v>0</v>
      </c>
      <c r="J6165" s="7" t="n">
        <v>65533</v>
      </c>
      <c r="K6165" s="7" t="n">
        <v>0</v>
      </c>
      <c r="L6165" s="7" t="n">
        <v>0</v>
      </c>
      <c r="M6165" s="7" t="n">
        <v>0</v>
      </c>
      <c r="N6165" s="7" t="n">
        <v>0</v>
      </c>
      <c r="O6165" s="7" t="s">
        <v>13</v>
      </c>
    </row>
    <row r="6166" spans="1:19">
      <c r="A6166" t="s">
        <v>4</v>
      </c>
      <c r="B6166" s="4" t="s">
        <v>5</v>
      </c>
      <c r="C6166" s="4" t="s">
        <v>14</v>
      </c>
      <c r="D6166" s="4" t="s">
        <v>10</v>
      </c>
      <c r="E6166" s="4" t="s">
        <v>20</v>
      </c>
      <c r="F6166" s="4" t="s">
        <v>10</v>
      </c>
      <c r="G6166" s="4" t="s">
        <v>9</v>
      </c>
      <c r="H6166" s="4" t="s">
        <v>9</v>
      </c>
      <c r="I6166" s="4" t="s">
        <v>10</v>
      </c>
      <c r="J6166" s="4" t="s">
        <v>10</v>
      </c>
      <c r="K6166" s="4" t="s">
        <v>9</v>
      </c>
      <c r="L6166" s="4" t="s">
        <v>9</v>
      </c>
      <c r="M6166" s="4" t="s">
        <v>9</v>
      </c>
      <c r="N6166" s="4" t="s">
        <v>9</v>
      </c>
      <c r="O6166" s="4" t="s">
        <v>6</v>
      </c>
    </row>
    <row r="6167" spans="1:19">
      <c r="A6167" t="n">
        <v>46805</v>
      </c>
      <c r="B6167" s="14" t="n">
        <v>50</v>
      </c>
      <c r="C6167" s="7" t="n">
        <v>0</v>
      </c>
      <c r="D6167" s="7" t="n">
        <v>4560</v>
      </c>
      <c r="E6167" s="7" t="n">
        <v>1</v>
      </c>
      <c r="F6167" s="7" t="n">
        <v>0</v>
      </c>
      <c r="G6167" s="7" t="n">
        <v>-1110651699</v>
      </c>
      <c r="H6167" s="7" t="n">
        <v>-1063256064</v>
      </c>
      <c r="I6167" s="7" t="n">
        <v>0</v>
      </c>
      <c r="J6167" s="7" t="n">
        <v>65533</v>
      </c>
      <c r="K6167" s="7" t="n">
        <v>0</v>
      </c>
      <c r="L6167" s="7" t="n">
        <v>0</v>
      </c>
      <c r="M6167" s="7" t="n">
        <v>0</v>
      </c>
      <c r="N6167" s="7" t="n">
        <v>0</v>
      </c>
      <c r="O6167" s="7" t="s">
        <v>13</v>
      </c>
    </row>
    <row r="6168" spans="1:19">
      <c r="A6168" t="s">
        <v>4</v>
      </c>
      <c r="B6168" s="4" t="s">
        <v>5</v>
      </c>
      <c r="C6168" s="4" t="s">
        <v>14</v>
      </c>
      <c r="D6168" s="4" t="s">
        <v>10</v>
      </c>
      <c r="E6168" s="4" t="s">
        <v>20</v>
      </c>
      <c r="F6168" s="4" t="s">
        <v>10</v>
      </c>
      <c r="G6168" s="4" t="s">
        <v>9</v>
      </c>
      <c r="H6168" s="4" t="s">
        <v>9</v>
      </c>
      <c r="I6168" s="4" t="s">
        <v>10</v>
      </c>
      <c r="J6168" s="4" t="s">
        <v>10</v>
      </c>
      <c r="K6168" s="4" t="s">
        <v>9</v>
      </c>
      <c r="L6168" s="4" t="s">
        <v>9</v>
      </c>
      <c r="M6168" s="4" t="s">
        <v>9</v>
      </c>
      <c r="N6168" s="4" t="s">
        <v>9</v>
      </c>
      <c r="O6168" s="4" t="s">
        <v>6</v>
      </c>
    </row>
    <row r="6169" spans="1:19">
      <c r="A6169" t="n">
        <v>46844</v>
      </c>
      <c r="B6169" s="14" t="n">
        <v>50</v>
      </c>
      <c r="C6169" s="7" t="n">
        <v>0</v>
      </c>
      <c r="D6169" s="7" t="n">
        <v>4196</v>
      </c>
      <c r="E6169" s="7" t="n">
        <v>1</v>
      </c>
      <c r="F6169" s="7" t="n">
        <v>0</v>
      </c>
      <c r="G6169" s="7" t="n">
        <v>0</v>
      </c>
      <c r="H6169" s="7" t="n">
        <v>0</v>
      </c>
      <c r="I6169" s="7" t="n">
        <v>0</v>
      </c>
      <c r="J6169" s="7" t="n">
        <v>65533</v>
      </c>
      <c r="K6169" s="7" t="n">
        <v>0</v>
      </c>
      <c r="L6169" s="7" t="n">
        <v>0</v>
      </c>
      <c r="M6169" s="7" t="n">
        <v>0</v>
      </c>
      <c r="N6169" s="7" t="n">
        <v>0</v>
      </c>
      <c r="O6169" s="7" t="s">
        <v>13</v>
      </c>
    </row>
    <row r="6170" spans="1:19">
      <c r="A6170" t="s">
        <v>4</v>
      </c>
      <c r="B6170" s="4" t="s">
        <v>5</v>
      </c>
      <c r="C6170" s="4" t="s">
        <v>10</v>
      </c>
    </row>
    <row r="6171" spans="1:19">
      <c r="A6171" t="n">
        <v>46883</v>
      </c>
      <c r="B6171" s="26" t="n">
        <v>16</v>
      </c>
      <c r="C6171" s="7" t="n">
        <v>1000</v>
      </c>
    </row>
    <row r="6172" spans="1:19">
      <c r="A6172" t="s">
        <v>4</v>
      </c>
      <c r="B6172" s="4" t="s">
        <v>5</v>
      </c>
      <c r="C6172" s="4" t="s">
        <v>10</v>
      </c>
    </row>
    <row r="6173" spans="1:19">
      <c r="A6173" t="n">
        <v>46886</v>
      </c>
      <c r="B6173" s="26" t="n">
        <v>16</v>
      </c>
      <c r="C6173" s="7" t="n">
        <v>600</v>
      </c>
    </row>
    <row r="6174" spans="1:19">
      <c r="A6174" t="s">
        <v>4</v>
      </c>
      <c r="B6174" s="4" t="s">
        <v>5</v>
      </c>
      <c r="C6174" s="4" t="s">
        <v>14</v>
      </c>
      <c r="D6174" s="4" t="s">
        <v>10</v>
      </c>
      <c r="E6174" s="4" t="s">
        <v>10</v>
      </c>
    </row>
    <row r="6175" spans="1:19">
      <c r="A6175" t="n">
        <v>46889</v>
      </c>
      <c r="B6175" s="10" t="n">
        <v>39</v>
      </c>
      <c r="C6175" s="7" t="n">
        <v>16</v>
      </c>
      <c r="D6175" s="7" t="n">
        <v>65533</v>
      </c>
      <c r="E6175" s="7" t="n">
        <v>215</v>
      </c>
    </row>
    <row r="6176" spans="1:19">
      <c r="A6176" t="s">
        <v>4</v>
      </c>
      <c r="B6176" s="4" t="s">
        <v>5</v>
      </c>
      <c r="C6176" s="4" t="s">
        <v>10</v>
      </c>
      <c r="D6176" s="4" t="s">
        <v>14</v>
      </c>
      <c r="E6176" s="4" t="s">
        <v>6</v>
      </c>
      <c r="F6176" s="4" t="s">
        <v>20</v>
      </c>
      <c r="G6176" s="4" t="s">
        <v>20</v>
      </c>
      <c r="H6176" s="4" t="s">
        <v>20</v>
      </c>
    </row>
    <row r="6177" spans="1:15">
      <c r="A6177" t="n">
        <v>46895</v>
      </c>
      <c r="B6177" s="61" t="n">
        <v>48</v>
      </c>
      <c r="C6177" s="7" t="n">
        <v>65534</v>
      </c>
      <c r="D6177" s="7" t="n">
        <v>0</v>
      </c>
      <c r="E6177" s="7" t="s">
        <v>279</v>
      </c>
      <c r="F6177" s="7" t="n">
        <v>0</v>
      </c>
      <c r="G6177" s="7" t="n">
        <v>1</v>
      </c>
      <c r="H6177" s="7" t="n">
        <v>0</v>
      </c>
    </row>
    <row r="6178" spans="1:15">
      <c r="A6178" t="s">
        <v>4</v>
      </c>
      <c r="B6178" s="4" t="s">
        <v>5</v>
      </c>
      <c r="C6178" s="4" t="s">
        <v>10</v>
      </c>
      <c r="D6178" s="4" t="s">
        <v>10</v>
      </c>
      <c r="E6178" s="4" t="s">
        <v>20</v>
      </c>
      <c r="F6178" s="4" t="s">
        <v>20</v>
      </c>
      <c r="G6178" s="4" t="s">
        <v>20</v>
      </c>
      <c r="H6178" s="4" t="s">
        <v>20</v>
      </c>
      <c r="I6178" s="4" t="s">
        <v>20</v>
      </c>
      <c r="J6178" s="4" t="s">
        <v>14</v>
      </c>
      <c r="K6178" s="4" t="s">
        <v>10</v>
      </c>
    </row>
    <row r="6179" spans="1:15">
      <c r="A6179" t="n">
        <v>46921</v>
      </c>
      <c r="B6179" s="49" t="n">
        <v>55</v>
      </c>
      <c r="C6179" s="7" t="n">
        <v>65534</v>
      </c>
      <c r="D6179" s="7" t="n">
        <v>65026</v>
      </c>
      <c r="E6179" s="7" t="n">
        <v>-5.75</v>
      </c>
      <c r="F6179" s="7" t="n">
        <v>-3.90000009536743</v>
      </c>
      <c r="G6179" s="7" t="n">
        <v>-198.490005493164</v>
      </c>
      <c r="H6179" s="7" t="n">
        <v>0.5</v>
      </c>
      <c r="I6179" s="7" t="n">
        <v>15</v>
      </c>
      <c r="J6179" s="7" t="n">
        <v>0</v>
      </c>
      <c r="K6179" s="7" t="n">
        <v>1</v>
      </c>
    </row>
    <row r="6180" spans="1:15">
      <c r="A6180" t="s">
        <v>4</v>
      </c>
      <c r="B6180" s="4" t="s">
        <v>5</v>
      </c>
      <c r="C6180" s="4" t="s">
        <v>10</v>
      </c>
    </row>
    <row r="6181" spans="1:15">
      <c r="A6181" t="n">
        <v>46949</v>
      </c>
      <c r="B6181" s="26" t="n">
        <v>16</v>
      </c>
      <c r="C6181" s="7" t="n">
        <v>900</v>
      </c>
    </row>
    <row r="6182" spans="1:15">
      <c r="A6182" t="s">
        <v>4</v>
      </c>
      <c r="B6182" s="4" t="s">
        <v>5</v>
      </c>
    </row>
    <row r="6183" spans="1:15">
      <c r="A6183" t="n">
        <v>46952</v>
      </c>
      <c r="B6183" s="5" t="n">
        <v>1</v>
      </c>
    </row>
    <row r="6184" spans="1:15" s="3" customFormat="1" customHeight="0">
      <c r="A6184" s="3" t="s">
        <v>2</v>
      </c>
      <c r="B6184" s="3" t="s">
        <v>430</v>
      </c>
    </row>
    <row r="6185" spans="1:15">
      <c r="A6185" t="s">
        <v>4</v>
      </c>
      <c r="B6185" s="4" t="s">
        <v>5</v>
      </c>
      <c r="C6185" s="4" t="s">
        <v>10</v>
      </c>
      <c r="D6185" s="4" t="s">
        <v>9</v>
      </c>
    </row>
    <row r="6186" spans="1:15">
      <c r="A6186" t="n">
        <v>46956</v>
      </c>
      <c r="B6186" s="36" t="n">
        <v>44</v>
      </c>
      <c r="C6186" s="7" t="n">
        <v>65534</v>
      </c>
      <c r="D6186" s="7" t="n">
        <v>1</v>
      </c>
    </row>
    <row r="6187" spans="1:15">
      <c r="A6187" t="s">
        <v>4</v>
      </c>
      <c r="B6187" s="4" t="s">
        <v>5</v>
      </c>
      <c r="C6187" s="4" t="s">
        <v>10</v>
      </c>
      <c r="D6187" s="4" t="s">
        <v>10</v>
      </c>
      <c r="E6187" s="4" t="s">
        <v>10</v>
      </c>
    </row>
    <row r="6188" spans="1:15">
      <c r="A6188" t="n">
        <v>46963</v>
      </c>
      <c r="B6188" s="66" t="n">
        <v>61</v>
      </c>
      <c r="C6188" s="7" t="n">
        <v>65534</v>
      </c>
      <c r="D6188" s="7" t="n">
        <v>31</v>
      </c>
      <c r="E6188" s="7" t="n">
        <v>1000</v>
      </c>
    </row>
    <row r="6189" spans="1:15">
      <c r="A6189" t="s">
        <v>4</v>
      </c>
      <c r="B6189" s="4" t="s">
        <v>5</v>
      </c>
      <c r="C6189" s="4" t="s">
        <v>10</v>
      </c>
      <c r="D6189" s="4" t="s">
        <v>20</v>
      </c>
      <c r="E6189" s="4" t="s">
        <v>20</v>
      </c>
      <c r="F6189" s="4" t="s">
        <v>20</v>
      </c>
      <c r="G6189" s="4" t="s">
        <v>20</v>
      </c>
    </row>
    <row r="6190" spans="1:15">
      <c r="A6190" t="n">
        <v>46970</v>
      </c>
      <c r="B6190" s="38" t="n">
        <v>46</v>
      </c>
      <c r="C6190" s="7" t="n">
        <v>65534</v>
      </c>
      <c r="D6190" s="7" t="n">
        <v>8.30000019073486</v>
      </c>
      <c r="E6190" s="7" t="n">
        <v>-3.90000009536743</v>
      </c>
      <c r="F6190" s="7" t="n">
        <v>-198.729995727539</v>
      </c>
      <c r="G6190" s="7" t="n">
        <v>266.200012207031</v>
      </c>
    </row>
    <row r="6191" spans="1:15">
      <c r="A6191" t="s">
        <v>4</v>
      </c>
      <c r="B6191" s="4" t="s">
        <v>5</v>
      </c>
      <c r="C6191" s="4" t="s">
        <v>10</v>
      </c>
      <c r="D6191" s="4" t="s">
        <v>14</v>
      </c>
    </row>
    <row r="6192" spans="1:15">
      <c r="A6192" t="n">
        <v>46989</v>
      </c>
      <c r="B6192" s="71" t="n">
        <v>21</v>
      </c>
      <c r="C6192" s="7" t="n">
        <v>65534</v>
      </c>
      <c r="D6192" s="7" t="n">
        <v>0</v>
      </c>
    </row>
    <row r="6193" spans="1:11">
      <c r="A6193" t="s">
        <v>4</v>
      </c>
      <c r="B6193" s="4" t="s">
        <v>5</v>
      </c>
      <c r="C6193" s="4" t="s">
        <v>10</v>
      </c>
      <c r="D6193" s="4" t="s">
        <v>14</v>
      </c>
      <c r="E6193" s="4" t="s">
        <v>6</v>
      </c>
      <c r="F6193" s="4" t="s">
        <v>20</v>
      </c>
      <c r="G6193" s="4" t="s">
        <v>20</v>
      </c>
      <c r="H6193" s="4" t="s">
        <v>20</v>
      </c>
    </row>
    <row r="6194" spans="1:11">
      <c r="A6194" t="n">
        <v>46993</v>
      </c>
      <c r="B6194" s="61" t="n">
        <v>48</v>
      </c>
      <c r="C6194" s="7" t="n">
        <v>65534</v>
      </c>
      <c r="D6194" s="7" t="n">
        <v>0</v>
      </c>
      <c r="E6194" s="7" t="s">
        <v>278</v>
      </c>
      <c r="F6194" s="7" t="n">
        <v>-1</v>
      </c>
      <c r="G6194" s="7" t="n">
        <v>1</v>
      </c>
      <c r="H6194" s="7" t="n">
        <v>0</v>
      </c>
    </row>
    <row r="6195" spans="1:11">
      <c r="A6195" t="s">
        <v>4</v>
      </c>
      <c r="B6195" s="4" t="s">
        <v>5</v>
      </c>
      <c r="C6195" s="4" t="s">
        <v>10</v>
      </c>
    </row>
    <row r="6196" spans="1:11">
      <c r="A6196" t="n">
        <v>47019</v>
      </c>
      <c r="B6196" s="26" t="n">
        <v>16</v>
      </c>
      <c r="C6196" s="7" t="n">
        <v>900</v>
      </c>
    </row>
    <row r="6197" spans="1:11">
      <c r="A6197" t="s">
        <v>4</v>
      </c>
      <c r="B6197" s="4" t="s">
        <v>5</v>
      </c>
      <c r="C6197" s="4" t="s">
        <v>10</v>
      </c>
      <c r="D6197" s="4" t="s">
        <v>10</v>
      </c>
      <c r="E6197" s="4" t="s">
        <v>20</v>
      </c>
      <c r="F6197" s="4" t="s">
        <v>20</v>
      </c>
      <c r="G6197" s="4" t="s">
        <v>20</v>
      </c>
      <c r="H6197" s="4" t="s">
        <v>20</v>
      </c>
      <c r="I6197" s="4" t="s">
        <v>14</v>
      </c>
      <c r="J6197" s="4" t="s">
        <v>10</v>
      </c>
    </row>
    <row r="6198" spans="1:11">
      <c r="A6198" t="n">
        <v>47022</v>
      </c>
      <c r="B6198" s="49" t="n">
        <v>55</v>
      </c>
      <c r="C6198" s="7" t="n">
        <v>65534</v>
      </c>
      <c r="D6198" s="7" t="n">
        <v>65533</v>
      </c>
      <c r="E6198" s="7" t="n">
        <v>0</v>
      </c>
      <c r="F6198" s="7" t="n">
        <v>-3.90000009536743</v>
      </c>
      <c r="G6198" s="7" t="n">
        <v>-198.5</v>
      </c>
      <c r="H6198" s="7" t="n">
        <v>8</v>
      </c>
      <c r="I6198" s="7" t="n">
        <v>0</v>
      </c>
      <c r="J6198" s="7" t="n">
        <v>1</v>
      </c>
    </row>
    <row r="6199" spans="1:11">
      <c r="A6199" t="s">
        <v>4</v>
      </c>
      <c r="B6199" s="4" t="s">
        <v>5</v>
      </c>
      <c r="C6199" s="4" t="s">
        <v>14</v>
      </c>
      <c r="D6199" s="4" t="s">
        <v>10</v>
      </c>
      <c r="E6199" s="4" t="s">
        <v>20</v>
      </c>
      <c r="F6199" s="4" t="s">
        <v>10</v>
      </c>
      <c r="G6199" s="4" t="s">
        <v>9</v>
      </c>
      <c r="H6199" s="4" t="s">
        <v>9</v>
      </c>
      <c r="I6199" s="4" t="s">
        <v>10</v>
      </c>
      <c r="J6199" s="4" t="s">
        <v>10</v>
      </c>
      <c r="K6199" s="4" t="s">
        <v>9</v>
      </c>
      <c r="L6199" s="4" t="s">
        <v>9</v>
      </c>
      <c r="M6199" s="4" t="s">
        <v>9</v>
      </c>
      <c r="N6199" s="4" t="s">
        <v>9</v>
      </c>
      <c r="O6199" s="4" t="s">
        <v>6</v>
      </c>
    </row>
    <row r="6200" spans="1:11">
      <c r="A6200" t="n">
        <v>47046</v>
      </c>
      <c r="B6200" s="14" t="n">
        <v>50</v>
      </c>
      <c r="C6200" s="7" t="n">
        <v>0</v>
      </c>
      <c r="D6200" s="7" t="n">
        <v>4344</v>
      </c>
      <c r="E6200" s="7" t="n">
        <v>1</v>
      </c>
      <c r="F6200" s="7" t="n">
        <v>0</v>
      </c>
      <c r="G6200" s="7" t="n">
        <v>0</v>
      </c>
      <c r="H6200" s="7" t="n">
        <v>0</v>
      </c>
      <c r="I6200" s="7" t="n">
        <v>0</v>
      </c>
      <c r="J6200" s="7" t="n">
        <v>65533</v>
      </c>
      <c r="K6200" s="7" t="n">
        <v>0</v>
      </c>
      <c r="L6200" s="7" t="n">
        <v>0</v>
      </c>
      <c r="M6200" s="7" t="n">
        <v>0</v>
      </c>
      <c r="N6200" s="7" t="n">
        <v>0</v>
      </c>
      <c r="O6200" s="7" t="s">
        <v>13</v>
      </c>
    </row>
    <row r="6201" spans="1:11">
      <c r="A6201" t="s">
        <v>4</v>
      </c>
      <c r="B6201" s="4" t="s">
        <v>5</v>
      </c>
      <c r="C6201" s="4" t="s">
        <v>10</v>
      </c>
    </row>
    <row r="6202" spans="1:11">
      <c r="A6202" t="n">
        <v>47085</v>
      </c>
      <c r="B6202" s="26" t="n">
        <v>16</v>
      </c>
      <c r="C6202" s="7" t="n">
        <v>800</v>
      </c>
    </row>
    <row r="6203" spans="1:11">
      <c r="A6203" t="s">
        <v>4</v>
      </c>
      <c r="B6203" s="4" t="s">
        <v>5</v>
      </c>
      <c r="C6203" s="4" t="s">
        <v>10</v>
      </c>
      <c r="D6203" s="4" t="s">
        <v>20</v>
      </c>
      <c r="E6203" s="4" t="s">
        <v>20</v>
      </c>
      <c r="F6203" s="4" t="s">
        <v>20</v>
      </c>
      <c r="G6203" s="4" t="s">
        <v>20</v>
      </c>
    </row>
    <row r="6204" spans="1:11">
      <c r="A6204" t="n">
        <v>47088</v>
      </c>
      <c r="B6204" s="38" t="n">
        <v>46</v>
      </c>
      <c r="C6204" s="7" t="n">
        <v>65534</v>
      </c>
      <c r="D6204" s="7" t="n">
        <v>1.5</v>
      </c>
      <c r="E6204" s="7" t="n">
        <v>-3.90000009536743</v>
      </c>
      <c r="F6204" s="7" t="n">
        <v>-198.5</v>
      </c>
      <c r="G6204" s="7" t="n">
        <v>270</v>
      </c>
    </row>
    <row r="6205" spans="1:11">
      <c r="A6205" t="s">
        <v>4</v>
      </c>
      <c r="B6205" s="4" t="s">
        <v>5</v>
      </c>
      <c r="C6205" s="4" t="s">
        <v>10</v>
      </c>
      <c r="D6205" s="4" t="s">
        <v>14</v>
      </c>
      <c r="E6205" s="4" t="s">
        <v>6</v>
      </c>
      <c r="F6205" s="4" t="s">
        <v>20</v>
      </c>
      <c r="G6205" s="4" t="s">
        <v>20</v>
      </c>
      <c r="H6205" s="4" t="s">
        <v>20</v>
      </c>
    </row>
    <row r="6206" spans="1:11">
      <c r="A6206" t="n">
        <v>47107</v>
      </c>
      <c r="B6206" s="61" t="n">
        <v>48</v>
      </c>
      <c r="C6206" s="7" t="n">
        <v>65534</v>
      </c>
      <c r="D6206" s="7" t="n">
        <v>0</v>
      </c>
      <c r="E6206" s="7" t="s">
        <v>280</v>
      </c>
      <c r="F6206" s="7" t="n">
        <v>-1</v>
      </c>
      <c r="G6206" s="7" t="n">
        <v>1.29999995231628</v>
      </c>
      <c r="H6206" s="7" t="n">
        <v>0</v>
      </c>
    </row>
    <row r="6207" spans="1:11">
      <c r="A6207" t="s">
        <v>4</v>
      </c>
      <c r="B6207" s="4" t="s">
        <v>5</v>
      </c>
      <c r="C6207" s="4" t="s">
        <v>10</v>
      </c>
    </row>
    <row r="6208" spans="1:11">
      <c r="A6208" t="n">
        <v>47133</v>
      </c>
      <c r="B6208" s="26" t="n">
        <v>16</v>
      </c>
      <c r="C6208" s="7" t="n">
        <v>600</v>
      </c>
    </row>
    <row r="6209" spans="1:15">
      <c r="A6209" t="s">
        <v>4</v>
      </c>
      <c r="B6209" s="4" t="s">
        <v>5</v>
      </c>
      <c r="C6209" s="4" t="s">
        <v>14</v>
      </c>
      <c r="D6209" s="4" t="s">
        <v>20</v>
      </c>
      <c r="E6209" s="4" t="s">
        <v>20</v>
      </c>
      <c r="F6209" s="4" t="s">
        <v>20</v>
      </c>
    </row>
    <row r="6210" spans="1:15">
      <c r="A6210" t="n">
        <v>47136</v>
      </c>
      <c r="B6210" s="32" t="n">
        <v>45</v>
      </c>
      <c r="C6210" s="7" t="n">
        <v>9</v>
      </c>
      <c r="D6210" s="7" t="n">
        <v>0.200000002980232</v>
      </c>
      <c r="E6210" s="7" t="n">
        <v>0.200000002980232</v>
      </c>
      <c r="F6210" s="7" t="n">
        <v>0.200000002980232</v>
      </c>
    </row>
    <row r="6211" spans="1:15">
      <c r="A6211" t="s">
        <v>4</v>
      </c>
      <c r="B6211" s="4" t="s">
        <v>5</v>
      </c>
      <c r="C6211" s="4" t="s">
        <v>14</v>
      </c>
      <c r="D6211" s="4" t="s">
        <v>10</v>
      </c>
      <c r="E6211" s="4" t="s">
        <v>20</v>
      </c>
      <c r="F6211" s="4" t="s">
        <v>10</v>
      </c>
      <c r="G6211" s="4" t="s">
        <v>9</v>
      </c>
      <c r="H6211" s="4" t="s">
        <v>9</v>
      </c>
      <c r="I6211" s="4" t="s">
        <v>10</v>
      </c>
      <c r="J6211" s="4" t="s">
        <v>10</v>
      </c>
      <c r="K6211" s="4" t="s">
        <v>9</v>
      </c>
      <c r="L6211" s="4" t="s">
        <v>9</v>
      </c>
      <c r="M6211" s="4" t="s">
        <v>9</v>
      </c>
      <c r="N6211" s="4" t="s">
        <v>9</v>
      </c>
      <c r="O6211" s="4" t="s">
        <v>6</v>
      </c>
    </row>
    <row r="6212" spans="1:15">
      <c r="A6212" t="n">
        <v>47150</v>
      </c>
      <c r="B6212" s="14" t="n">
        <v>50</v>
      </c>
      <c r="C6212" s="7" t="n">
        <v>0</v>
      </c>
      <c r="D6212" s="7" t="n">
        <v>4437</v>
      </c>
      <c r="E6212" s="7" t="n">
        <v>0.899999976158142</v>
      </c>
      <c r="F6212" s="7" t="n">
        <v>0</v>
      </c>
      <c r="G6212" s="7" t="n">
        <v>0</v>
      </c>
      <c r="H6212" s="7" t="n">
        <v>0</v>
      </c>
      <c r="I6212" s="7" t="n">
        <v>0</v>
      </c>
      <c r="J6212" s="7" t="n">
        <v>65533</v>
      </c>
      <c r="K6212" s="7" t="n">
        <v>0</v>
      </c>
      <c r="L6212" s="7" t="n">
        <v>0</v>
      </c>
      <c r="M6212" s="7" t="n">
        <v>0</v>
      </c>
      <c r="N6212" s="7" t="n">
        <v>0</v>
      </c>
      <c r="O6212" s="7" t="s">
        <v>13</v>
      </c>
    </row>
    <row r="6213" spans="1:15">
      <c r="A6213" t="s">
        <v>4</v>
      </c>
      <c r="B6213" s="4" t="s">
        <v>5</v>
      </c>
      <c r="C6213" s="4" t="s">
        <v>14</v>
      </c>
      <c r="D6213" s="4" t="s">
        <v>9</v>
      </c>
      <c r="E6213" s="4" t="s">
        <v>9</v>
      </c>
      <c r="F6213" s="4" t="s">
        <v>9</v>
      </c>
    </row>
    <row r="6214" spans="1:15">
      <c r="A6214" t="n">
        <v>47189</v>
      </c>
      <c r="B6214" s="14" t="n">
        <v>50</v>
      </c>
      <c r="C6214" s="7" t="n">
        <v>255</v>
      </c>
      <c r="D6214" s="7" t="n">
        <v>1050253722</v>
      </c>
      <c r="E6214" s="7" t="n">
        <v>1065353216</v>
      </c>
      <c r="F6214" s="7" t="n">
        <v>1045220557</v>
      </c>
    </row>
    <row r="6215" spans="1:15">
      <c r="A6215" t="s">
        <v>4</v>
      </c>
      <c r="B6215" s="4" t="s">
        <v>5</v>
      </c>
      <c r="C6215" s="4" t="s">
        <v>14</v>
      </c>
      <c r="D6215" s="4" t="s">
        <v>10</v>
      </c>
      <c r="E6215" s="4" t="s">
        <v>10</v>
      </c>
      <c r="F6215" s="4" t="s">
        <v>10</v>
      </c>
      <c r="G6215" s="4" t="s">
        <v>10</v>
      </c>
      <c r="H6215" s="4" t="s">
        <v>10</v>
      </c>
      <c r="I6215" s="4" t="s">
        <v>6</v>
      </c>
      <c r="J6215" s="4" t="s">
        <v>20</v>
      </c>
      <c r="K6215" s="4" t="s">
        <v>20</v>
      </c>
      <c r="L6215" s="4" t="s">
        <v>20</v>
      </c>
      <c r="M6215" s="4" t="s">
        <v>9</v>
      </c>
      <c r="N6215" s="4" t="s">
        <v>9</v>
      </c>
      <c r="O6215" s="4" t="s">
        <v>20</v>
      </c>
      <c r="P6215" s="4" t="s">
        <v>20</v>
      </c>
      <c r="Q6215" s="4" t="s">
        <v>20</v>
      </c>
      <c r="R6215" s="4" t="s">
        <v>20</v>
      </c>
      <c r="S6215" s="4" t="s">
        <v>14</v>
      </c>
    </row>
    <row r="6216" spans="1:15">
      <c r="A6216" t="n">
        <v>47203</v>
      </c>
      <c r="B6216" s="10" t="n">
        <v>39</v>
      </c>
      <c r="C6216" s="7" t="n">
        <v>12</v>
      </c>
      <c r="D6216" s="7" t="n">
        <v>65533</v>
      </c>
      <c r="E6216" s="7" t="n">
        <v>216</v>
      </c>
      <c r="F6216" s="7" t="n">
        <v>0</v>
      </c>
      <c r="G6216" s="7" t="n">
        <v>65534</v>
      </c>
      <c r="H6216" s="7" t="n">
        <v>259</v>
      </c>
      <c r="I6216" s="7" t="s">
        <v>13</v>
      </c>
      <c r="J6216" s="7" t="n">
        <v>0</v>
      </c>
      <c r="K6216" s="7" t="n">
        <v>1.79999995231628</v>
      </c>
      <c r="L6216" s="7" t="n">
        <v>0</v>
      </c>
      <c r="M6216" s="7" t="n">
        <v>0</v>
      </c>
      <c r="N6216" s="7" t="n">
        <v>0</v>
      </c>
      <c r="O6216" s="7" t="n">
        <v>210</v>
      </c>
      <c r="P6216" s="7" t="n">
        <v>0.300000011920929</v>
      </c>
      <c r="Q6216" s="7" t="n">
        <v>0.300000011920929</v>
      </c>
      <c r="R6216" s="7" t="n">
        <v>0.300000011920929</v>
      </c>
      <c r="S6216" s="7" t="n">
        <v>255</v>
      </c>
    </row>
    <row r="6217" spans="1:15">
      <c r="A6217" t="s">
        <v>4</v>
      </c>
      <c r="B6217" s="4" t="s">
        <v>5</v>
      </c>
      <c r="C6217" s="4" t="s">
        <v>10</v>
      </c>
    </row>
    <row r="6218" spans="1:15">
      <c r="A6218" t="n">
        <v>47253</v>
      </c>
      <c r="B6218" s="26" t="n">
        <v>16</v>
      </c>
      <c r="C6218" s="7" t="n">
        <v>450</v>
      </c>
    </row>
    <row r="6219" spans="1:15">
      <c r="A6219" t="s">
        <v>4</v>
      </c>
      <c r="B6219" s="4" t="s">
        <v>5</v>
      </c>
      <c r="C6219" s="4" t="s">
        <v>10</v>
      </c>
      <c r="D6219" s="4" t="s">
        <v>14</v>
      </c>
      <c r="E6219" s="4" t="s">
        <v>6</v>
      </c>
      <c r="F6219" s="4" t="s">
        <v>20</v>
      </c>
      <c r="G6219" s="4" t="s">
        <v>20</v>
      </c>
      <c r="H6219" s="4" t="s">
        <v>20</v>
      </c>
    </row>
    <row r="6220" spans="1:15">
      <c r="A6220" t="n">
        <v>47256</v>
      </c>
      <c r="B6220" s="61" t="n">
        <v>48</v>
      </c>
      <c r="C6220" s="7" t="n">
        <v>65534</v>
      </c>
      <c r="D6220" s="7" t="n">
        <v>0</v>
      </c>
      <c r="E6220" s="7" t="s">
        <v>281</v>
      </c>
      <c r="F6220" s="7" t="n">
        <v>-1</v>
      </c>
      <c r="G6220" s="7" t="n">
        <v>1.29999995231628</v>
      </c>
      <c r="H6220" s="7" t="n">
        <v>0</v>
      </c>
    </row>
    <row r="6221" spans="1:15">
      <c r="A6221" t="s">
        <v>4</v>
      </c>
      <c r="B6221" s="4" t="s">
        <v>5</v>
      </c>
      <c r="C6221" s="4" t="s">
        <v>10</v>
      </c>
    </row>
    <row r="6222" spans="1:15">
      <c r="A6222" t="n">
        <v>47282</v>
      </c>
      <c r="B6222" s="26" t="n">
        <v>16</v>
      </c>
      <c r="C6222" s="7" t="n">
        <v>450</v>
      </c>
    </row>
    <row r="6223" spans="1:15">
      <c r="A6223" t="s">
        <v>4</v>
      </c>
      <c r="B6223" s="4" t="s">
        <v>5</v>
      </c>
      <c r="C6223" s="4" t="s">
        <v>14</v>
      </c>
      <c r="D6223" s="4" t="s">
        <v>20</v>
      </c>
      <c r="E6223" s="4" t="s">
        <v>20</v>
      </c>
      <c r="F6223" s="4" t="s">
        <v>20</v>
      </c>
    </row>
    <row r="6224" spans="1:15">
      <c r="A6224" t="n">
        <v>47285</v>
      </c>
      <c r="B6224" s="32" t="n">
        <v>45</v>
      </c>
      <c r="C6224" s="7" t="n">
        <v>9</v>
      </c>
      <c r="D6224" s="7" t="n">
        <v>0.200000002980232</v>
      </c>
      <c r="E6224" s="7" t="n">
        <v>0.200000002980232</v>
      </c>
      <c r="F6224" s="7" t="n">
        <v>0.200000002980232</v>
      </c>
    </row>
    <row r="6225" spans="1:19">
      <c r="A6225" t="s">
        <v>4</v>
      </c>
      <c r="B6225" s="4" t="s">
        <v>5</v>
      </c>
      <c r="C6225" s="4" t="s">
        <v>14</v>
      </c>
      <c r="D6225" s="4" t="s">
        <v>10</v>
      </c>
      <c r="E6225" s="4" t="s">
        <v>20</v>
      </c>
      <c r="F6225" s="4" t="s">
        <v>10</v>
      </c>
      <c r="G6225" s="4" t="s">
        <v>9</v>
      </c>
      <c r="H6225" s="4" t="s">
        <v>9</v>
      </c>
      <c r="I6225" s="4" t="s">
        <v>10</v>
      </c>
      <c r="J6225" s="4" t="s">
        <v>10</v>
      </c>
      <c r="K6225" s="4" t="s">
        <v>9</v>
      </c>
      <c r="L6225" s="4" t="s">
        <v>9</v>
      </c>
      <c r="M6225" s="4" t="s">
        <v>9</v>
      </c>
      <c r="N6225" s="4" t="s">
        <v>9</v>
      </c>
      <c r="O6225" s="4" t="s">
        <v>6</v>
      </c>
    </row>
    <row r="6226" spans="1:19">
      <c r="A6226" t="n">
        <v>47299</v>
      </c>
      <c r="B6226" s="14" t="n">
        <v>50</v>
      </c>
      <c r="C6226" s="7" t="n">
        <v>0</v>
      </c>
      <c r="D6226" s="7" t="n">
        <v>4437</v>
      </c>
      <c r="E6226" s="7" t="n">
        <v>0.899999976158142</v>
      </c>
      <c r="F6226" s="7" t="n">
        <v>0</v>
      </c>
      <c r="G6226" s="7" t="n">
        <v>0</v>
      </c>
      <c r="H6226" s="7" t="n">
        <v>0</v>
      </c>
      <c r="I6226" s="7" t="n">
        <v>0</v>
      </c>
      <c r="J6226" s="7" t="n">
        <v>65533</v>
      </c>
      <c r="K6226" s="7" t="n">
        <v>0</v>
      </c>
      <c r="L6226" s="7" t="n">
        <v>0</v>
      </c>
      <c r="M6226" s="7" t="n">
        <v>0</v>
      </c>
      <c r="N6226" s="7" t="n">
        <v>0</v>
      </c>
      <c r="O6226" s="7" t="s">
        <v>13</v>
      </c>
    </row>
    <row r="6227" spans="1:19">
      <c r="A6227" t="s">
        <v>4</v>
      </c>
      <c r="B6227" s="4" t="s">
        <v>5</v>
      </c>
      <c r="C6227" s="4" t="s">
        <v>14</v>
      </c>
      <c r="D6227" s="4" t="s">
        <v>9</v>
      </c>
      <c r="E6227" s="4" t="s">
        <v>9</v>
      </c>
      <c r="F6227" s="4" t="s">
        <v>9</v>
      </c>
    </row>
    <row r="6228" spans="1:19">
      <c r="A6228" t="n">
        <v>47338</v>
      </c>
      <c r="B6228" s="14" t="n">
        <v>50</v>
      </c>
      <c r="C6228" s="7" t="n">
        <v>255</v>
      </c>
      <c r="D6228" s="7" t="n">
        <v>1050253722</v>
      </c>
      <c r="E6228" s="7" t="n">
        <v>1065353216</v>
      </c>
      <c r="F6228" s="7" t="n">
        <v>1045220557</v>
      </c>
    </row>
    <row r="6229" spans="1:19">
      <c r="A6229" t="s">
        <v>4</v>
      </c>
      <c r="B6229" s="4" t="s">
        <v>5</v>
      </c>
      <c r="C6229" s="4" t="s">
        <v>14</v>
      </c>
      <c r="D6229" s="4" t="s">
        <v>10</v>
      </c>
      <c r="E6229" s="4" t="s">
        <v>10</v>
      </c>
      <c r="F6229" s="4" t="s">
        <v>10</v>
      </c>
      <c r="G6229" s="4" t="s">
        <v>10</v>
      </c>
      <c r="H6229" s="4" t="s">
        <v>10</v>
      </c>
      <c r="I6229" s="4" t="s">
        <v>6</v>
      </c>
      <c r="J6229" s="4" t="s">
        <v>20</v>
      </c>
      <c r="K6229" s="4" t="s">
        <v>20</v>
      </c>
      <c r="L6229" s="4" t="s">
        <v>20</v>
      </c>
      <c r="M6229" s="4" t="s">
        <v>9</v>
      </c>
      <c r="N6229" s="4" t="s">
        <v>9</v>
      </c>
      <c r="O6229" s="4" t="s">
        <v>20</v>
      </c>
      <c r="P6229" s="4" t="s">
        <v>20</v>
      </c>
      <c r="Q6229" s="4" t="s">
        <v>20</v>
      </c>
      <c r="R6229" s="4" t="s">
        <v>20</v>
      </c>
      <c r="S6229" s="4" t="s">
        <v>14</v>
      </c>
    </row>
    <row r="6230" spans="1:19">
      <c r="A6230" t="n">
        <v>47352</v>
      </c>
      <c r="B6230" s="10" t="n">
        <v>39</v>
      </c>
      <c r="C6230" s="7" t="n">
        <v>12</v>
      </c>
      <c r="D6230" s="7" t="n">
        <v>65533</v>
      </c>
      <c r="E6230" s="7" t="n">
        <v>216</v>
      </c>
      <c r="F6230" s="7" t="n">
        <v>0</v>
      </c>
      <c r="G6230" s="7" t="n">
        <v>65534</v>
      </c>
      <c r="H6230" s="7" t="n">
        <v>259</v>
      </c>
      <c r="I6230" s="7" t="s">
        <v>13</v>
      </c>
      <c r="J6230" s="7" t="n">
        <v>0</v>
      </c>
      <c r="K6230" s="7" t="n">
        <v>1</v>
      </c>
      <c r="L6230" s="7" t="n">
        <v>1</v>
      </c>
      <c r="M6230" s="7" t="n">
        <v>0</v>
      </c>
      <c r="N6230" s="7" t="n">
        <v>0</v>
      </c>
      <c r="O6230" s="7" t="n">
        <v>0</v>
      </c>
      <c r="P6230" s="7" t="n">
        <v>0.300000011920929</v>
      </c>
      <c r="Q6230" s="7" t="n">
        <v>0.300000011920929</v>
      </c>
      <c r="R6230" s="7" t="n">
        <v>0.300000011920929</v>
      </c>
      <c r="S6230" s="7" t="n">
        <v>255</v>
      </c>
    </row>
    <row r="6231" spans="1:19">
      <c r="A6231" t="s">
        <v>4</v>
      </c>
      <c r="B6231" s="4" t="s">
        <v>5</v>
      </c>
      <c r="C6231" s="4" t="s">
        <v>10</v>
      </c>
    </row>
    <row r="6232" spans="1:19">
      <c r="A6232" t="n">
        <v>47402</v>
      </c>
      <c r="B6232" s="26" t="n">
        <v>16</v>
      </c>
      <c r="C6232" s="7" t="n">
        <v>450</v>
      </c>
    </row>
    <row r="6233" spans="1:19">
      <c r="A6233" t="s">
        <v>4</v>
      </c>
      <c r="B6233" s="4" t="s">
        <v>5</v>
      </c>
      <c r="C6233" s="4" t="s">
        <v>10</v>
      </c>
      <c r="D6233" s="4" t="s">
        <v>14</v>
      </c>
      <c r="E6233" s="4" t="s">
        <v>6</v>
      </c>
      <c r="F6233" s="4" t="s">
        <v>20</v>
      </c>
      <c r="G6233" s="4" t="s">
        <v>20</v>
      </c>
      <c r="H6233" s="4" t="s">
        <v>20</v>
      </c>
    </row>
    <row r="6234" spans="1:19">
      <c r="A6234" t="n">
        <v>47405</v>
      </c>
      <c r="B6234" s="61" t="n">
        <v>48</v>
      </c>
      <c r="C6234" s="7" t="n">
        <v>65534</v>
      </c>
      <c r="D6234" s="7" t="n">
        <v>0</v>
      </c>
      <c r="E6234" s="7" t="s">
        <v>277</v>
      </c>
      <c r="F6234" s="7" t="n">
        <v>1</v>
      </c>
      <c r="G6234" s="7" t="n">
        <v>1</v>
      </c>
      <c r="H6234" s="7" t="n">
        <v>0</v>
      </c>
    </row>
    <row r="6235" spans="1:19">
      <c r="A6235" t="s">
        <v>4</v>
      </c>
      <c r="B6235" s="4" t="s">
        <v>5</v>
      </c>
      <c r="C6235" s="4" t="s">
        <v>10</v>
      </c>
    </row>
    <row r="6236" spans="1:19">
      <c r="A6236" t="n">
        <v>47431</v>
      </c>
      <c r="B6236" s="26" t="n">
        <v>16</v>
      </c>
      <c r="C6236" s="7" t="n">
        <v>100</v>
      </c>
    </row>
    <row r="6237" spans="1:19">
      <c r="A6237" t="s">
        <v>4</v>
      </c>
      <c r="B6237" s="4" t="s">
        <v>5</v>
      </c>
      <c r="C6237" s="4" t="s">
        <v>10</v>
      </c>
    </row>
    <row r="6238" spans="1:19">
      <c r="A6238" t="n">
        <v>47434</v>
      </c>
      <c r="B6238" s="26" t="n">
        <v>16</v>
      </c>
      <c r="C6238" s="7" t="n">
        <v>350</v>
      </c>
    </row>
    <row r="6239" spans="1:19">
      <c r="A6239" t="s">
        <v>4</v>
      </c>
      <c r="B6239" s="4" t="s">
        <v>5</v>
      </c>
      <c r="C6239" s="4" t="s">
        <v>10</v>
      </c>
      <c r="D6239" s="4" t="s">
        <v>10</v>
      </c>
      <c r="E6239" s="4" t="s">
        <v>20</v>
      </c>
      <c r="F6239" s="4" t="s">
        <v>20</v>
      </c>
      <c r="G6239" s="4" t="s">
        <v>20</v>
      </c>
      <c r="H6239" s="4" t="s">
        <v>20</v>
      </c>
      <c r="I6239" s="4" t="s">
        <v>14</v>
      </c>
      <c r="J6239" s="4" t="s">
        <v>10</v>
      </c>
    </row>
    <row r="6240" spans="1:19">
      <c r="A6240" t="n">
        <v>47437</v>
      </c>
      <c r="B6240" s="49" t="n">
        <v>55</v>
      </c>
      <c r="C6240" s="7" t="n">
        <v>65534</v>
      </c>
      <c r="D6240" s="7" t="n">
        <v>65533</v>
      </c>
      <c r="E6240" s="7" t="n">
        <v>2.5</v>
      </c>
      <c r="F6240" s="7" t="n">
        <v>-3.90000009536743</v>
      </c>
      <c r="G6240" s="7" t="n">
        <v>-198.5</v>
      </c>
      <c r="H6240" s="7" t="n">
        <v>2</v>
      </c>
      <c r="I6240" s="7" t="n">
        <v>0</v>
      </c>
      <c r="J6240" s="7" t="n">
        <v>1</v>
      </c>
    </row>
    <row r="6241" spans="1:19">
      <c r="A6241" t="s">
        <v>4</v>
      </c>
      <c r="B6241" s="4" t="s">
        <v>5</v>
      </c>
      <c r="C6241" s="4" t="s">
        <v>10</v>
      </c>
      <c r="D6241" s="4" t="s">
        <v>14</v>
      </c>
      <c r="E6241" s="4" t="s">
        <v>6</v>
      </c>
      <c r="F6241" s="4" t="s">
        <v>20</v>
      </c>
      <c r="G6241" s="4" t="s">
        <v>20</v>
      </c>
      <c r="H6241" s="4" t="s">
        <v>20</v>
      </c>
    </row>
    <row r="6242" spans="1:19">
      <c r="A6242" t="n">
        <v>47461</v>
      </c>
      <c r="B6242" s="61" t="n">
        <v>48</v>
      </c>
      <c r="C6242" s="7" t="n">
        <v>65534</v>
      </c>
      <c r="D6242" s="7" t="n">
        <v>0</v>
      </c>
      <c r="E6242" s="7" t="s">
        <v>280</v>
      </c>
      <c r="F6242" s="7" t="n">
        <v>0.200000002980232</v>
      </c>
      <c r="G6242" s="7" t="n">
        <v>1</v>
      </c>
      <c r="H6242" s="7" t="n">
        <v>0</v>
      </c>
    </row>
    <row r="6243" spans="1:19">
      <c r="A6243" t="s">
        <v>4</v>
      </c>
      <c r="B6243" s="4" t="s">
        <v>5</v>
      </c>
      <c r="C6243" s="4" t="s">
        <v>10</v>
      </c>
    </row>
    <row r="6244" spans="1:19">
      <c r="A6244" t="n">
        <v>47487</v>
      </c>
      <c r="B6244" s="26" t="n">
        <v>16</v>
      </c>
      <c r="C6244" s="7" t="n">
        <v>500</v>
      </c>
    </row>
    <row r="6245" spans="1:19">
      <c r="A6245" t="s">
        <v>4</v>
      </c>
      <c r="B6245" s="4" t="s">
        <v>5</v>
      </c>
      <c r="C6245" s="4" t="s">
        <v>10</v>
      </c>
      <c r="D6245" s="4" t="s">
        <v>9</v>
      </c>
    </row>
    <row r="6246" spans="1:19">
      <c r="A6246" t="n">
        <v>47490</v>
      </c>
      <c r="B6246" s="57" t="n">
        <v>98</v>
      </c>
      <c r="C6246" s="7" t="n">
        <v>65534</v>
      </c>
      <c r="D6246" s="7" t="n">
        <v>1056964608</v>
      </c>
    </row>
    <row r="6247" spans="1:19">
      <c r="A6247" t="s">
        <v>4</v>
      </c>
      <c r="B6247" s="4" t="s">
        <v>5</v>
      </c>
      <c r="C6247" s="4" t="s">
        <v>10</v>
      </c>
    </row>
    <row r="6248" spans="1:19">
      <c r="A6248" t="n">
        <v>47497</v>
      </c>
      <c r="B6248" s="26" t="n">
        <v>16</v>
      </c>
      <c r="C6248" s="7" t="n">
        <v>500</v>
      </c>
    </row>
    <row r="6249" spans="1:19">
      <c r="A6249" t="s">
        <v>4</v>
      </c>
      <c r="B6249" s="4" t="s">
        <v>5</v>
      </c>
      <c r="C6249" s="4" t="s">
        <v>10</v>
      </c>
      <c r="D6249" s="4" t="s">
        <v>10</v>
      </c>
      <c r="E6249" s="4" t="s">
        <v>20</v>
      </c>
      <c r="F6249" s="4" t="s">
        <v>20</v>
      </c>
      <c r="G6249" s="4" t="s">
        <v>20</v>
      </c>
      <c r="H6249" s="4" t="s">
        <v>20</v>
      </c>
      <c r="I6249" s="4" t="s">
        <v>14</v>
      </c>
      <c r="J6249" s="4" t="s">
        <v>10</v>
      </c>
    </row>
    <row r="6250" spans="1:19">
      <c r="A6250" t="n">
        <v>47500</v>
      </c>
      <c r="B6250" s="49" t="n">
        <v>55</v>
      </c>
      <c r="C6250" s="7" t="n">
        <v>65534</v>
      </c>
      <c r="D6250" s="7" t="n">
        <v>65533</v>
      </c>
      <c r="E6250" s="7" t="n">
        <v>1.5</v>
      </c>
      <c r="F6250" s="7" t="n">
        <v>-3.90000009536743</v>
      </c>
      <c r="G6250" s="7" t="n">
        <v>-198.5</v>
      </c>
      <c r="H6250" s="7" t="n">
        <v>5</v>
      </c>
      <c r="I6250" s="7" t="n">
        <v>0</v>
      </c>
      <c r="J6250" s="7" t="n">
        <v>1</v>
      </c>
    </row>
    <row r="6251" spans="1:19">
      <c r="A6251" t="s">
        <v>4</v>
      </c>
      <c r="B6251" s="4" t="s">
        <v>5</v>
      </c>
      <c r="C6251" s="4" t="s">
        <v>10</v>
      </c>
      <c r="D6251" s="4" t="s">
        <v>9</v>
      </c>
    </row>
    <row r="6252" spans="1:19">
      <c r="A6252" t="n">
        <v>47524</v>
      </c>
      <c r="B6252" s="57" t="n">
        <v>98</v>
      </c>
      <c r="C6252" s="7" t="n">
        <v>65534</v>
      </c>
      <c r="D6252" s="7" t="n">
        <v>1065353216</v>
      </c>
    </row>
    <row r="6253" spans="1:19">
      <c r="A6253" t="s">
        <v>4</v>
      </c>
      <c r="B6253" s="4" t="s">
        <v>5</v>
      </c>
      <c r="C6253" s="4" t="s">
        <v>10</v>
      </c>
    </row>
    <row r="6254" spans="1:19">
      <c r="A6254" t="n">
        <v>47531</v>
      </c>
      <c r="B6254" s="26" t="n">
        <v>16</v>
      </c>
      <c r="C6254" s="7" t="n">
        <v>300</v>
      </c>
    </row>
    <row r="6255" spans="1:19">
      <c r="A6255" t="s">
        <v>4</v>
      </c>
      <c r="B6255" s="4" t="s">
        <v>5</v>
      </c>
      <c r="C6255" s="4" t="s">
        <v>14</v>
      </c>
      <c r="D6255" s="4" t="s">
        <v>20</v>
      </c>
      <c r="E6255" s="4" t="s">
        <v>20</v>
      </c>
      <c r="F6255" s="4" t="s">
        <v>20</v>
      </c>
    </row>
    <row r="6256" spans="1:19">
      <c r="A6256" t="n">
        <v>47534</v>
      </c>
      <c r="B6256" s="32" t="n">
        <v>45</v>
      </c>
      <c r="C6256" s="7" t="n">
        <v>9</v>
      </c>
      <c r="D6256" s="7" t="n">
        <v>0.200000002980232</v>
      </c>
      <c r="E6256" s="7" t="n">
        <v>0.200000002980232</v>
      </c>
      <c r="F6256" s="7" t="n">
        <v>0.200000002980232</v>
      </c>
    </row>
    <row r="6257" spans="1:10">
      <c r="A6257" t="s">
        <v>4</v>
      </c>
      <c r="B6257" s="4" t="s">
        <v>5</v>
      </c>
      <c r="C6257" s="4" t="s">
        <v>14</v>
      </c>
      <c r="D6257" s="4" t="s">
        <v>10</v>
      </c>
      <c r="E6257" s="4" t="s">
        <v>10</v>
      </c>
      <c r="F6257" s="4" t="s">
        <v>10</v>
      </c>
      <c r="G6257" s="4" t="s">
        <v>10</v>
      </c>
      <c r="H6257" s="4" t="s">
        <v>10</v>
      </c>
      <c r="I6257" s="4" t="s">
        <v>6</v>
      </c>
      <c r="J6257" s="4" t="s">
        <v>20</v>
      </c>
      <c r="K6257" s="4" t="s">
        <v>20</v>
      </c>
      <c r="L6257" s="4" t="s">
        <v>20</v>
      </c>
      <c r="M6257" s="4" t="s">
        <v>9</v>
      </c>
      <c r="N6257" s="4" t="s">
        <v>9</v>
      </c>
      <c r="O6257" s="4" t="s">
        <v>20</v>
      </c>
      <c r="P6257" s="4" t="s">
        <v>20</v>
      </c>
      <c r="Q6257" s="4" t="s">
        <v>20</v>
      </c>
      <c r="R6257" s="4" t="s">
        <v>20</v>
      </c>
      <c r="S6257" s="4" t="s">
        <v>14</v>
      </c>
    </row>
    <row r="6258" spans="1:10">
      <c r="A6258" t="n">
        <v>47548</v>
      </c>
      <c r="B6258" s="10" t="n">
        <v>39</v>
      </c>
      <c r="C6258" s="7" t="n">
        <v>12</v>
      </c>
      <c r="D6258" s="7" t="n">
        <v>65533</v>
      </c>
      <c r="E6258" s="7" t="n">
        <v>216</v>
      </c>
      <c r="F6258" s="7" t="n">
        <v>0</v>
      </c>
      <c r="G6258" s="7" t="n">
        <v>65534</v>
      </c>
      <c r="H6258" s="7" t="n">
        <v>259</v>
      </c>
      <c r="I6258" s="7" t="s">
        <v>13</v>
      </c>
      <c r="J6258" s="7" t="n">
        <v>0</v>
      </c>
      <c r="K6258" s="7" t="n">
        <v>1.79999995231628</v>
      </c>
      <c r="L6258" s="7" t="n">
        <v>0</v>
      </c>
      <c r="M6258" s="7" t="n">
        <v>0</v>
      </c>
      <c r="N6258" s="7" t="n">
        <v>0</v>
      </c>
      <c r="O6258" s="7" t="n">
        <v>210</v>
      </c>
      <c r="P6258" s="7" t="n">
        <v>0.300000011920929</v>
      </c>
      <c r="Q6258" s="7" t="n">
        <v>0.300000011920929</v>
      </c>
      <c r="R6258" s="7" t="n">
        <v>0.300000011920929</v>
      </c>
      <c r="S6258" s="7" t="n">
        <v>255</v>
      </c>
    </row>
    <row r="6259" spans="1:10">
      <c r="A6259" t="s">
        <v>4</v>
      </c>
      <c r="B6259" s="4" t="s">
        <v>5</v>
      </c>
      <c r="C6259" s="4" t="s">
        <v>14</v>
      </c>
      <c r="D6259" s="4" t="s">
        <v>10</v>
      </c>
      <c r="E6259" s="4" t="s">
        <v>20</v>
      </c>
      <c r="F6259" s="4" t="s">
        <v>10</v>
      </c>
      <c r="G6259" s="4" t="s">
        <v>9</v>
      </c>
      <c r="H6259" s="4" t="s">
        <v>9</v>
      </c>
      <c r="I6259" s="4" t="s">
        <v>10</v>
      </c>
      <c r="J6259" s="4" t="s">
        <v>10</v>
      </c>
      <c r="K6259" s="4" t="s">
        <v>9</v>
      </c>
      <c r="L6259" s="4" t="s">
        <v>9</v>
      </c>
      <c r="M6259" s="4" t="s">
        <v>9</v>
      </c>
      <c r="N6259" s="4" t="s">
        <v>9</v>
      </c>
      <c r="O6259" s="4" t="s">
        <v>6</v>
      </c>
    </row>
    <row r="6260" spans="1:10">
      <c r="A6260" t="n">
        <v>47598</v>
      </c>
      <c r="B6260" s="14" t="n">
        <v>50</v>
      </c>
      <c r="C6260" s="7" t="n">
        <v>0</v>
      </c>
      <c r="D6260" s="7" t="n">
        <v>4437</v>
      </c>
      <c r="E6260" s="7" t="n">
        <v>0.899999976158142</v>
      </c>
      <c r="F6260" s="7" t="n">
        <v>0</v>
      </c>
      <c r="G6260" s="7" t="n">
        <v>0</v>
      </c>
      <c r="H6260" s="7" t="n">
        <v>0</v>
      </c>
      <c r="I6260" s="7" t="n">
        <v>0</v>
      </c>
      <c r="J6260" s="7" t="n">
        <v>65533</v>
      </c>
      <c r="K6260" s="7" t="n">
        <v>0</v>
      </c>
      <c r="L6260" s="7" t="n">
        <v>0</v>
      </c>
      <c r="M6260" s="7" t="n">
        <v>0</v>
      </c>
      <c r="N6260" s="7" t="n">
        <v>0</v>
      </c>
      <c r="O6260" s="7" t="s">
        <v>13</v>
      </c>
    </row>
    <row r="6261" spans="1:10">
      <c r="A6261" t="s">
        <v>4</v>
      </c>
      <c r="B6261" s="4" t="s">
        <v>5</v>
      </c>
      <c r="C6261" s="4" t="s">
        <v>14</v>
      </c>
      <c r="D6261" s="4" t="s">
        <v>9</v>
      </c>
      <c r="E6261" s="4" t="s">
        <v>9</v>
      </c>
      <c r="F6261" s="4" t="s">
        <v>9</v>
      </c>
    </row>
    <row r="6262" spans="1:10">
      <c r="A6262" t="n">
        <v>47637</v>
      </c>
      <c r="B6262" s="14" t="n">
        <v>50</v>
      </c>
      <c r="C6262" s="7" t="n">
        <v>255</v>
      </c>
      <c r="D6262" s="7" t="n">
        <v>1050253722</v>
      </c>
      <c r="E6262" s="7" t="n">
        <v>1065353216</v>
      </c>
      <c r="F6262" s="7" t="n">
        <v>1045220557</v>
      </c>
    </row>
    <row r="6263" spans="1:10">
      <c r="A6263" t="s">
        <v>4</v>
      </c>
      <c r="B6263" s="4" t="s">
        <v>5</v>
      </c>
      <c r="C6263" s="4" t="s">
        <v>10</v>
      </c>
    </row>
    <row r="6264" spans="1:10">
      <c r="A6264" t="n">
        <v>47651</v>
      </c>
      <c r="B6264" s="26" t="n">
        <v>16</v>
      </c>
      <c r="C6264" s="7" t="n">
        <v>300</v>
      </c>
    </row>
    <row r="6265" spans="1:10">
      <c r="A6265" t="s">
        <v>4</v>
      </c>
      <c r="B6265" s="4" t="s">
        <v>5</v>
      </c>
      <c r="C6265" s="4" t="s">
        <v>10</v>
      </c>
      <c r="D6265" s="4" t="s">
        <v>14</v>
      </c>
      <c r="E6265" s="4" t="s">
        <v>6</v>
      </c>
      <c r="F6265" s="4" t="s">
        <v>20</v>
      </c>
      <c r="G6265" s="4" t="s">
        <v>20</v>
      </c>
      <c r="H6265" s="4" t="s">
        <v>20</v>
      </c>
    </row>
    <row r="6266" spans="1:10">
      <c r="A6266" t="n">
        <v>47654</v>
      </c>
      <c r="B6266" s="61" t="n">
        <v>48</v>
      </c>
      <c r="C6266" s="7" t="n">
        <v>65534</v>
      </c>
      <c r="D6266" s="7" t="n">
        <v>0</v>
      </c>
      <c r="E6266" s="7" t="s">
        <v>284</v>
      </c>
      <c r="F6266" s="7" t="n">
        <v>-1</v>
      </c>
      <c r="G6266" s="7" t="n">
        <v>2</v>
      </c>
      <c r="H6266" s="7" t="n">
        <v>0</v>
      </c>
    </row>
    <row r="6267" spans="1:10">
      <c r="A6267" t="s">
        <v>4</v>
      </c>
      <c r="B6267" s="4" t="s">
        <v>5</v>
      </c>
      <c r="C6267" s="4" t="s">
        <v>10</v>
      </c>
    </row>
    <row r="6268" spans="1:10">
      <c r="A6268" t="n">
        <v>47680</v>
      </c>
      <c r="B6268" s="26" t="n">
        <v>16</v>
      </c>
      <c r="C6268" s="7" t="n">
        <v>500</v>
      </c>
    </row>
    <row r="6269" spans="1:10">
      <c r="A6269" t="s">
        <v>4</v>
      </c>
      <c r="B6269" s="4" t="s">
        <v>5</v>
      </c>
      <c r="C6269" s="4" t="s">
        <v>10</v>
      </c>
      <c r="D6269" s="4" t="s">
        <v>20</v>
      </c>
      <c r="E6269" s="4" t="s">
        <v>20</v>
      </c>
      <c r="F6269" s="4" t="s">
        <v>20</v>
      </c>
      <c r="G6269" s="4" t="s">
        <v>20</v>
      </c>
    </row>
    <row r="6270" spans="1:10">
      <c r="A6270" t="n">
        <v>47683</v>
      </c>
      <c r="B6270" s="74" t="n">
        <v>131</v>
      </c>
      <c r="C6270" s="7" t="n">
        <v>65534</v>
      </c>
      <c r="D6270" s="7" t="n">
        <v>0</v>
      </c>
      <c r="E6270" s="7" t="n">
        <v>0</v>
      </c>
      <c r="F6270" s="7" t="n">
        <v>1.5</v>
      </c>
      <c r="G6270" s="7" t="n">
        <v>0.100000001490116</v>
      </c>
    </row>
    <row r="6271" spans="1:10">
      <c r="A6271" t="s">
        <v>4</v>
      </c>
      <c r="B6271" s="4" t="s">
        <v>5</v>
      </c>
      <c r="C6271" s="4" t="s">
        <v>10</v>
      </c>
      <c r="D6271" s="4" t="s">
        <v>10</v>
      </c>
      <c r="E6271" s="4" t="s">
        <v>20</v>
      </c>
      <c r="F6271" s="4" t="s">
        <v>20</v>
      </c>
      <c r="G6271" s="4" t="s">
        <v>20</v>
      </c>
      <c r="H6271" s="4" t="s">
        <v>20</v>
      </c>
      <c r="I6271" s="4" t="s">
        <v>14</v>
      </c>
      <c r="J6271" s="4" t="s">
        <v>10</v>
      </c>
    </row>
    <row r="6272" spans="1:10">
      <c r="A6272" t="n">
        <v>47702</v>
      </c>
      <c r="B6272" s="49" t="n">
        <v>55</v>
      </c>
      <c r="C6272" s="7" t="n">
        <v>65534</v>
      </c>
      <c r="D6272" s="7" t="n">
        <v>65533</v>
      </c>
      <c r="E6272" s="7" t="n">
        <v>2.5</v>
      </c>
      <c r="F6272" s="7" t="n">
        <v>-3.90000009536743</v>
      </c>
      <c r="G6272" s="7" t="n">
        <v>-198.5</v>
      </c>
      <c r="H6272" s="7" t="n">
        <v>10</v>
      </c>
      <c r="I6272" s="7" t="n">
        <v>0</v>
      </c>
      <c r="J6272" s="7" t="n">
        <v>1</v>
      </c>
    </row>
    <row r="6273" spans="1:19">
      <c r="A6273" t="s">
        <v>4</v>
      </c>
      <c r="B6273" s="4" t="s">
        <v>5</v>
      </c>
      <c r="C6273" s="4" t="s">
        <v>10</v>
      </c>
    </row>
    <row r="6274" spans="1:19">
      <c r="A6274" t="n">
        <v>47726</v>
      </c>
      <c r="B6274" s="26" t="n">
        <v>16</v>
      </c>
      <c r="C6274" s="7" t="n">
        <v>450</v>
      </c>
    </row>
    <row r="6275" spans="1:19">
      <c r="A6275" t="s">
        <v>4</v>
      </c>
      <c r="B6275" s="4" t="s">
        <v>5</v>
      </c>
      <c r="C6275" s="4" t="s">
        <v>10</v>
      </c>
    </row>
    <row r="6276" spans="1:19">
      <c r="A6276" t="n">
        <v>47729</v>
      </c>
      <c r="B6276" s="26" t="n">
        <v>16</v>
      </c>
      <c r="C6276" s="7" t="n">
        <v>250</v>
      </c>
    </row>
    <row r="6277" spans="1:19">
      <c r="A6277" t="s">
        <v>4</v>
      </c>
      <c r="B6277" s="4" t="s">
        <v>5</v>
      </c>
      <c r="C6277" s="4" t="s">
        <v>10</v>
      </c>
      <c r="D6277" s="4" t="s">
        <v>14</v>
      </c>
      <c r="E6277" s="4" t="s">
        <v>6</v>
      </c>
      <c r="F6277" s="4" t="s">
        <v>20</v>
      </c>
      <c r="G6277" s="4" t="s">
        <v>20</v>
      </c>
      <c r="H6277" s="4" t="s">
        <v>20</v>
      </c>
    </row>
    <row r="6278" spans="1:19">
      <c r="A6278" t="n">
        <v>47732</v>
      </c>
      <c r="B6278" s="61" t="n">
        <v>48</v>
      </c>
      <c r="C6278" s="7" t="n">
        <v>65534</v>
      </c>
      <c r="D6278" s="7" t="n">
        <v>0</v>
      </c>
      <c r="E6278" s="7" t="s">
        <v>282</v>
      </c>
      <c r="F6278" s="7" t="n">
        <v>-1</v>
      </c>
      <c r="G6278" s="7" t="n">
        <v>0.800000011920929</v>
      </c>
      <c r="H6278" s="7" t="n">
        <v>0</v>
      </c>
    </row>
    <row r="6279" spans="1:19">
      <c r="A6279" t="s">
        <v>4</v>
      </c>
      <c r="B6279" s="4" t="s">
        <v>5</v>
      </c>
      <c r="C6279" s="4" t="s">
        <v>10</v>
      </c>
    </row>
    <row r="6280" spans="1:19">
      <c r="A6280" t="n">
        <v>47758</v>
      </c>
      <c r="B6280" s="26" t="n">
        <v>16</v>
      </c>
      <c r="C6280" s="7" t="n">
        <v>800</v>
      </c>
    </row>
    <row r="6281" spans="1:19">
      <c r="A6281" t="s">
        <v>4</v>
      </c>
      <c r="B6281" s="4" t="s">
        <v>5</v>
      </c>
      <c r="C6281" s="4" t="s">
        <v>14</v>
      </c>
      <c r="D6281" s="4" t="s">
        <v>10</v>
      </c>
      <c r="E6281" s="4" t="s">
        <v>20</v>
      </c>
      <c r="F6281" s="4" t="s">
        <v>10</v>
      </c>
      <c r="G6281" s="4" t="s">
        <v>9</v>
      </c>
      <c r="H6281" s="4" t="s">
        <v>9</v>
      </c>
      <c r="I6281" s="4" t="s">
        <v>10</v>
      </c>
      <c r="J6281" s="4" t="s">
        <v>10</v>
      </c>
      <c r="K6281" s="4" t="s">
        <v>9</v>
      </c>
      <c r="L6281" s="4" t="s">
        <v>9</v>
      </c>
      <c r="M6281" s="4" t="s">
        <v>9</v>
      </c>
      <c r="N6281" s="4" t="s">
        <v>9</v>
      </c>
      <c r="O6281" s="4" t="s">
        <v>6</v>
      </c>
    </row>
    <row r="6282" spans="1:19">
      <c r="A6282" t="n">
        <v>47761</v>
      </c>
      <c r="B6282" s="14" t="n">
        <v>50</v>
      </c>
      <c r="C6282" s="7" t="n">
        <v>0</v>
      </c>
      <c r="D6282" s="7" t="n">
        <v>4344</v>
      </c>
      <c r="E6282" s="7" t="n">
        <v>1</v>
      </c>
      <c r="F6282" s="7" t="n">
        <v>0</v>
      </c>
      <c r="G6282" s="7" t="n">
        <v>0</v>
      </c>
      <c r="H6282" s="7" t="n">
        <v>0</v>
      </c>
      <c r="I6282" s="7" t="n">
        <v>0</v>
      </c>
      <c r="J6282" s="7" t="n">
        <v>65533</v>
      </c>
      <c r="K6282" s="7" t="n">
        <v>0</v>
      </c>
      <c r="L6282" s="7" t="n">
        <v>0</v>
      </c>
      <c r="M6282" s="7" t="n">
        <v>0</v>
      </c>
      <c r="N6282" s="7" t="n">
        <v>0</v>
      </c>
      <c r="O6282" s="7" t="s">
        <v>13</v>
      </c>
    </row>
    <row r="6283" spans="1:19">
      <c r="A6283" t="s">
        <v>4</v>
      </c>
      <c r="B6283" s="4" t="s">
        <v>5</v>
      </c>
      <c r="C6283" s="4" t="s">
        <v>10</v>
      </c>
      <c r="D6283" s="4" t="s">
        <v>10</v>
      </c>
      <c r="E6283" s="4" t="s">
        <v>20</v>
      </c>
      <c r="F6283" s="4" t="s">
        <v>20</v>
      </c>
      <c r="G6283" s="4" t="s">
        <v>20</v>
      </c>
      <c r="H6283" s="4" t="s">
        <v>20</v>
      </c>
      <c r="I6283" s="4" t="s">
        <v>20</v>
      </c>
      <c r="J6283" s="4" t="s">
        <v>14</v>
      </c>
      <c r="K6283" s="4" t="s">
        <v>10</v>
      </c>
    </row>
    <row r="6284" spans="1:19">
      <c r="A6284" t="n">
        <v>47800</v>
      </c>
      <c r="B6284" s="49" t="n">
        <v>55</v>
      </c>
      <c r="C6284" s="7" t="n">
        <v>65534</v>
      </c>
      <c r="D6284" s="7" t="n">
        <v>65026</v>
      </c>
      <c r="E6284" s="7" t="n">
        <v>-0.5</v>
      </c>
      <c r="F6284" s="7" t="n">
        <v>-3.90000009536743</v>
      </c>
      <c r="G6284" s="7" t="n">
        <v>-198.5</v>
      </c>
      <c r="H6284" s="7" t="n">
        <v>1.5</v>
      </c>
      <c r="I6284" s="7" t="n">
        <v>12</v>
      </c>
      <c r="J6284" s="7" t="n">
        <v>0</v>
      </c>
      <c r="K6284" s="7" t="n">
        <v>1</v>
      </c>
    </row>
    <row r="6285" spans="1:19">
      <c r="A6285" t="s">
        <v>4</v>
      </c>
      <c r="B6285" s="4" t="s">
        <v>5</v>
      </c>
      <c r="C6285" s="4" t="s">
        <v>10</v>
      </c>
    </row>
    <row r="6286" spans="1:19">
      <c r="A6286" t="n">
        <v>47828</v>
      </c>
      <c r="B6286" s="26" t="n">
        <v>16</v>
      </c>
      <c r="C6286" s="7" t="n">
        <v>500</v>
      </c>
    </row>
    <row r="6287" spans="1:19">
      <c r="A6287" t="s">
        <v>4</v>
      </c>
      <c r="B6287" s="4" t="s">
        <v>5</v>
      </c>
      <c r="C6287" s="4" t="s">
        <v>14</v>
      </c>
      <c r="D6287" s="4" t="s">
        <v>20</v>
      </c>
      <c r="E6287" s="4" t="s">
        <v>20</v>
      </c>
      <c r="F6287" s="4" t="s">
        <v>20</v>
      </c>
    </row>
    <row r="6288" spans="1:19">
      <c r="A6288" t="n">
        <v>47831</v>
      </c>
      <c r="B6288" s="32" t="n">
        <v>45</v>
      </c>
      <c r="C6288" s="7" t="n">
        <v>9</v>
      </c>
      <c r="D6288" s="7" t="n">
        <v>0.300000011920929</v>
      </c>
      <c r="E6288" s="7" t="n">
        <v>0.300000011920929</v>
      </c>
      <c r="F6288" s="7" t="n">
        <v>0.200000002980232</v>
      </c>
    </row>
    <row r="6289" spans="1:15">
      <c r="A6289" t="s">
        <v>4</v>
      </c>
      <c r="B6289" s="4" t="s">
        <v>5</v>
      </c>
      <c r="C6289" s="4" t="s">
        <v>14</v>
      </c>
      <c r="D6289" s="4" t="s">
        <v>10</v>
      </c>
      <c r="E6289" s="4" t="s">
        <v>10</v>
      </c>
      <c r="F6289" s="4" t="s">
        <v>10</v>
      </c>
      <c r="G6289" s="4" t="s">
        <v>10</v>
      </c>
      <c r="H6289" s="4" t="s">
        <v>10</v>
      </c>
      <c r="I6289" s="4" t="s">
        <v>6</v>
      </c>
      <c r="J6289" s="4" t="s">
        <v>20</v>
      </c>
      <c r="K6289" s="4" t="s">
        <v>20</v>
      </c>
      <c r="L6289" s="4" t="s">
        <v>20</v>
      </c>
      <c r="M6289" s="4" t="s">
        <v>9</v>
      </c>
      <c r="N6289" s="4" t="s">
        <v>9</v>
      </c>
      <c r="O6289" s="4" t="s">
        <v>20</v>
      </c>
      <c r="P6289" s="4" t="s">
        <v>20</v>
      </c>
      <c r="Q6289" s="4" t="s">
        <v>20</v>
      </c>
      <c r="R6289" s="4" t="s">
        <v>20</v>
      </c>
      <c r="S6289" s="4" t="s">
        <v>14</v>
      </c>
    </row>
    <row r="6290" spans="1:15">
      <c r="A6290" t="n">
        <v>47845</v>
      </c>
      <c r="B6290" s="10" t="n">
        <v>39</v>
      </c>
      <c r="C6290" s="7" t="n">
        <v>12</v>
      </c>
      <c r="D6290" s="7" t="n">
        <v>65533</v>
      </c>
      <c r="E6290" s="7" t="n">
        <v>216</v>
      </c>
      <c r="F6290" s="7" t="n">
        <v>0</v>
      </c>
      <c r="G6290" s="7" t="n">
        <v>65534</v>
      </c>
      <c r="H6290" s="7" t="n">
        <v>259</v>
      </c>
      <c r="I6290" s="7" t="s">
        <v>13</v>
      </c>
      <c r="J6290" s="7" t="n">
        <v>0</v>
      </c>
      <c r="K6290" s="7" t="n">
        <v>1</v>
      </c>
      <c r="L6290" s="7" t="n">
        <v>1</v>
      </c>
      <c r="M6290" s="7" t="n">
        <v>0</v>
      </c>
      <c r="N6290" s="7" t="n">
        <v>0</v>
      </c>
      <c r="O6290" s="7" t="n">
        <v>0</v>
      </c>
      <c r="P6290" s="7" t="n">
        <v>0.400000005960464</v>
      </c>
      <c r="Q6290" s="7" t="n">
        <v>0.400000005960464</v>
      </c>
      <c r="R6290" s="7" t="n">
        <v>0.400000005960464</v>
      </c>
      <c r="S6290" s="7" t="n">
        <v>255</v>
      </c>
    </row>
    <row r="6291" spans="1:15">
      <c r="A6291" t="s">
        <v>4</v>
      </c>
      <c r="B6291" s="4" t="s">
        <v>5</v>
      </c>
      <c r="C6291" s="4" t="s">
        <v>14</v>
      </c>
      <c r="D6291" s="4" t="s">
        <v>10</v>
      </c>
      <c r="E6291" s="4" t="s">
        <v>20</v>
      </c>
      <c r="F6291" s="4" t="s">
        <v>10</v>
      </c>
      <c r="G6291" s="4" t="s">
        <v>9</v>
      </c>
      <c r="H6291" s="4" t="s">
        <v>9</v>
      </c>
      <c r="I6291" s="4" t="s">
        <v>10</v>
      </c>
      <c r="J6291" s="4" t="s">
        <v>10</v>
      </c>
      <c r="K6291" s="4" t="s">
        <v>9</v>
      </c>
      <c r="L6291" s="4" t="s">
        <v>9</v>
      </c>
      <c r="M6291" s="4" t="s">
        <v>9</v>
      </c>
      <c r="N6291" s="4" t="s">
        <v>9</v>
      </c>
      <c r="O6291" s="4" t="s">
        <v>6</v>
      </c>
    </row>
    <row r="6292" spans="1:15">
      <c r="A6292" t="n">
        <v>47895</v>
      </c>
      <c r="B6292" s="14" t="n">
        <v>50</v>
      </c>
      <c r="C6292" s="7" t="n">
        <v>0</v>
      </c>
      <c r="D6292" s="7" t="n">
        <v>4437</v>
      </c>
      <c r="E6292" s="7" t="n">
        <v>0.899999976158142</v>
      </c>
      <c r="F6292" s="7" t="n">
        <v>0</v>
      </c>
      <c r="G6292" s="7" t="n">
        <v>0</v>
      </c>
      <c r="H6292" s="7" t="n">
        <v>0</v>
      </c>
      <c r="I6292" s="7" t="n">
        <v>0</v>
      </c>
      <c r="J6292" s="7" t="n">
        <v>65533</v>
      </c>
      <c r="K6292" s="7" t="n">
        <v>0</v>
      </c>
      <c r="L6292" s="7" t="n">
        <v>0</v>
      </c>
      <c r="M6292" s="7" t="n">
        <v>0</v>
      </c>
      <c r="N6292" s="7" t="n">
        <v>0</v>
      </c>
      <c r="O6292" s="7" t="s">
        <v>13</v>
      </c>
    </row>
    <row r="6293" spans="1:15">
      <c r="A6293" t="s">
        <v>4</v>
      </c>
      <c r="B6293" s="4" t="s">
        <v>5</v>
      </c>
      <c r="C6293" s="4" t="s">
        <v>14</v>
      </c>
      <c r="D6293" s="4" t="s">
        <v>9</v>
      </c>
      <c r="E6293" s="4" t="s">
        <v>9</v>
      </c>
      <c r="F6293" s="4" t="s">
        <v>9</v>
      </c>
    </row>
    <row r="6294" spans="1:15">
      <c r="A6294" t="n">
        <v>47934</v>
      </c>
      <c r="B6294" s="14" t="n">
        <v>50</v>
      </c>
      <c r="C6294" s="7" t="n">
        <v>255</v>
      </c>
      <c r="D6294" s="7" t="n">
        <v>1050253722</v>
      </c>
      <c r="E6294" s="7" t="n">
        <v>1065353216</v>
      </c>
      <c r="F6294" s="7" t="n">
        <v>1045220557</v>
      </c>
    </row>
    <row r="6295" spans="1:15">
      <c r="A6295" t="s">
        <v>4</v>
      </c>
      <c r="B6295" s="4" t="s">
        <v>5</v>
      </c>
      <c r="C6295" s="4" t="s">
        <v>10</v>
      </c>
    </row>
    <row r="6296" spans="1:15">
      <c r="A6296" t="n">
        <v>47948</v>
      </c>
      <c r="B6296" s="26" t="n">
        <v>16</v>
      </c>
      <c r="C6296" s="7" t="n">
        <v>450</v>
      </c>
    </row>
    <row r="6297" spans="1:15">
      <c r="A6297" t="s">
        <v>4</v>
      </c>
      <c r="B6297" s="4" t="s">
        <v>5</v>
      </c>
      <c r="C6297" s="4" t="s">
        <v>10</v>
      </c>
    </row>
    <row r="6298" spans="1:15">
      <c r="A6298" t="n">
        <v>47951</v>
      </c>
      <c r="B6298" s="26" t="n">
        <v>16</v>
      </c>
      <c r="C6298" s="7" t="n">
        <v>900</v>
      </c>
    </row>
    <row r="6299" spans="1:15">
      <c r="A6299" t="s">
        <v>4</v>
      </c>
      <c r="B6299" s="4" t="s">
        <v>5</v>
      </c>
      <c r="C6299" s="4" t="s">
        <v>10</v>
      </c>
    </row>
    <row r="6300" spans="1:15">
      <c r="A6300" t="n">
        <v>47954</v>
      </c>
      <c r="B6300" s="26" t="n">
        <v>16</v>
      </c>
      <c r="C6300" s="7" t="n">
        <v>200</v>
      </c>
    </row>
    <row r="6301" spans="1:15">
      <c r="A6301" t="s">
        <v>4</v>
      </c>
      <c r="B6301" s="4" t="s">
        <v>5</v>
      </c>
      <c r="C6301" s="4" t="s">
        <v>10</v>
      </c>
      <c r="D6301" s="4" t="s">
        <v>20</v>
      </c>
      <c r="E6301" s="4" t="s">
        <v>20</v>
      </c>
      <c r="F6301" s="4" t="s">
        <v>20</v>
      </c>
      <c r="G6301" s="4" t="s">
        <v>20</v>
      </c>
    </row>
    <row r="6302" spans="1:15">
      <c r="A6302" t="n">
        <v>47957</v>
      </c>
      <c r="B6302" s="74" t="n">
        <v>131</v>
      </c>
      <c r="C6302" s="7" t="n">
        <v>65534</v>
      </c>
      <c r="D6302" s="7" t="n">
        <v>0</v>
      </c>
      <c r="E6302" s="7" t="n">
        <v>0</v>
      </c>
      <c r="F6302" s="7" t="n">
        <v>2.5</v>
      </c>
      <c r="G6302" s="7" t="n">
        <v>0.200000002980232</v>
      </c>
    </row>
    <row r="6303" spans="1:15">
      <c r="A6303" t="s">
        <v>4</v>
      </c>
      <c r="B6303" s="4" t="s">
        <v>5</v>
      </c>
      <c r="C6303" s="4" t="s">
        <v>10</v>
      </c>
      <c r="D6303" s="4" t="s">
        <v>14</v>
      </c>
      <c r="E6303" s="4" t="s">
        <v>6</v>
      </c>
      <c r="F6303" s="4" t="s">
        <v>20</v>
      </c>
      <c r="G6303" s="4" t="s">
        <v>20</v>
      </c>
      <c r="H6303" s="4" t="s">
        <v>20</v>
      </c>
    </row>
    <row r="6304" spans="1:15">
      <c r="A6304" t="n">
        <v>47976</v>
      </c>
      <c r="B6304" s="61" t="n">
        <v>48</v>
      </c>
      <c r="C6304" s="7" t="n">
        <v>65534</v>
      </c>
      <c r="D6304" s="7" t="n">
        <v>0</v>
      </c>
      <c r="E6304" s="7" t="s">
        <v>275</v>
      </c>
      <c r="F6304" s="7" t="n">
        <v>-1</v>
      </c>
      <c r="G6304" s="7" t="n">
        <v>1</v>
      </c>
      <c r="H6304" s="7" t="n">
        <v>0</v>
      </c>
    </row>
    <row r="6305" spans="1:19">
      <c r="A6305" t="s">
        <v>4</v>
      </c>
      <c r="B6305" s="4" t="s">
        <v>5</v>
      </c>
      <c r="C6305" s="4" t="s">
        <v>10</v>
      </c>
      <c r="D6305" s="4" t="s">
        <v>10</v>
      </c>
      <c r="E6305" s="4" t="s">
        <v>20</v>
      </c>
      <c r="F6305" s="4" t="s">
        <v>20</v>
      </c>
      <c r="G6305" s="4" t="s">
        <v>20</v>
      </c>
      <c r="H6305" s="4" t="s">
        <v>20</v>
      </c>
      <c r="I6305" s="4" t="s">
        <v>14</v>
      </c>
      <c r="J6305" s="4" t="s">
        <v>10</v>
      </c>
    </row>
    <row r="6306" spans="1:19">
      <c r="A6306" t="n">
        <v>48002</v>
      </c>
      <c r="B6306" s="49" t="n">
        <v>55</v>
      </c>
      <c r="C6306" s="7" t="n">
        <v>65534</v>
      </c>
      <c r="D6306" s="7" t="n">
        <v>65533</v>
      </c>
      <c r="E6306" s="7" t="n">
        <v>6.61999988555908</v>
      </c>
      <c r="F6306" s="7" t="n">
        <v>-3.90000009536743</v>
      </c>
      <c r="G6306" s="7" t="n">
        <v>-198.5</v>
      </c>
      <c r="H6306" s="7" t="n">
        <v>10</v>
      </c>
      <c r="I6306" s="7" t="n">
        <v>0</v>
      </c>
      <c r="J6306" s="7" t="n">
        <v>1</v>
      </c>
    </row>
    <row r="6307" spans="1:19">
      <c r="A6307" t="s">
        <v>4</v>
      </c>
      <c r="B6307" s="4" t="s">
        <v>5</v>
      </c>
      <c r="C6307" s="4" t="s">
        <v>10</v>
      </c>
    </row>
    <row r="6308" spans="1:19">
      <c r="A6308" t="n">
        <v>48026</v>
      </c>
      <c r="B6308" s="26" t="n">
        <v>16</v>
      </c>
      <c r="C6308" s="7" t="n">
        <v>400</v>
      </c>
    </row>
    <row r="6309" spans="1:19">
      <c r="A6309" t="s">
        <v>4</v>
      </c>
      <c r="B6309" s="4" t="s">
        <v>5</v>
      </c>
      <c r="C6309" s="4" t="s">
        <v>10</v>
      </c>
    </row>
    <row r="6310" spans="1:19">
      <c r="A6310" t="n">
        <v>48029</v>
      </c>
      <c r="B6310" s="26" t="n">
        <v>16</v>
      </c>
      <c r="C6310" s="7" t="n">
        <v>400</v>
      </c>
    </row>
    <row r="6311" spans="1:19">
      <c r="A6311" t="s">
        <v>4</v>
      </c>
      <c r="B6311" s="4" t="s">
        <v>5</v>
      </c>
      <c r="C6311" s="4" t="s">
        <v>10</v>
      </c>
      <c r="D6311" s="4" t="s">
        <v>14</v>
      </c>
      <c r="E6311" s="4" t="s">
        <v>6</v>
      </c>
      <c r="F6311" s="4" t="s">
        <v>20</v>
      </c>
      <c r="G6311" s="4" t="s">
        <v>20</v>
      </c>
      <c r="H6311" s="4" t="s">
        <v>20</v>
      </c>
    </row>
    <row r="6312" spans="1:19">
      <c r="A6312" t="n">
        <v>48032</v>
      </c>
      <c r="B6312" s="61" t="n">
        <v>48</v>
      </c>
      <c r="C6312" s="7" t="n">
        <v>65534</v>
      </c>
      <c r="D6312" s="7" t="n">
        <v>0</v>
      </c>
      <c r="E6312" s="7" t="s">
        <v>280</v>
      </c>
      <c r="F6312" s="7" t="n">
        <v>-1</v>
      </c>
      <c r="G6312" s="7" t="n">
        <v>1.29999995231628</v>
      </c>
      <c r="H6312" s="7" t="n">
        <v>0</v>
      </c>
    </row>
    <row r="6313" spans="1:19">
      <c r="A6313" t="s">
        <v>4</v>
      </c>
      <c r="B6313" s="4" t="s">
        <v>5</v>
      </c>
      <c r="C6313" s="4" t="s">
        <v>10</v>
      </c>
    </row>
    <row r="6314" spans="1:19">
      <c r="A6314" t="n">
        <v>48058</v>
      </c>
      <c r="B6314" s="26" t="n">
        <v>16</v>
      </c>
      <c r="C6314" s="7" t="n">
        <v>600</v>
      </c>
    </row>
    <row r="6315" spans="1:19">
      <c r="A6315" t="s">
        <v>4</v>
      </c>
      <c r="B6315" s="4" t="s">
        <v>5</v>
      </c>
      <c r="C6315" s="4" t="s">
        <v>14</v>
      </c>
      <c r="D6315" s="4" t="s">
        <v>20</v>
      </c>
      <c r="E6315" s="4" t="s">
        <v>20</v>
      </c>
      <c r="F6315" s="4" t="s">
        <v>20</v>
      </c>
    </row>
    <row r="6316" spans="1:19">
      <c r="A6316" t="n">
        <v>48061</v>
      </c>
      <c r="B6316" s="32" t="n">
        <v>45</v>
      </c>
      <c r="C6316" s="7" t="n">
        <v>9</v>
      </c>
      <c r="D6316" s="7" t="n">
        <v>0.200000002980232</v>
      </c>
      <c r="E6316" s="7" t="n">
        <v>0.200000002980232</v>
      </c>
      <c r="F6316" s="7" t="n">
        <v>1</v>
      </c>
    </row>
    <row r="6317" spans="1:19">
      <c r="A6317" t="s">
        <v>4</v>
      </c>
      <c r="B6317" s="4" t="s">
        <v>5</v>
      </c>
      <c r="C6317" s="4" t="s">
        <v>14</v>
      </c>
      <c r="D6317" s="4" t="s">
        <v>10</v>
      </c>
      <c r="E6317" s="4" t="s">
        <v>10</v>
      </c>
      <c r="F6317" s="4" t="s">
        <v>10</v>
      </c>
      <c r="G6317" s="4" t="s">
        <v>10</v>
      </c>
      <c r="H6317" s="4" t="s">
        <v>10</v>
      </c>
      <c r="I6317" s="4" t="s">
        <v>6</v>
      </c>
      <c r="J6317" s="4" t="s">
        <v>20</v>
      </c>
      <c r="K6317" s="4" t="s">
        <v>20</v>
      </c>
      <c r="L6317" s="4" t="s">
        <v>20</v>
      </c>
      <c r="M6317" s="4" t="s">
        <v>9</v>
      </c>
      <c r="N6317" s="4" t="s">
        <v>9</v>
      </c>
      <c r="O6317" s="4" t="s">
        <v>20</v>
      </c>
      <c r="P6317" s="4" t="s">
        <v>20</v>
      </c>
      <c r="Q6317" s="4" t="s">
        <v>20</v>
      </c>
      <c r="R6317" s="4" t="s">
        <v>20</v>
      </c>
      <c r="S6317" s="4" t="s">
        <v>14</v>
      </c>
    </row>
    <row r="6318" spans="1:19">
      <c r="A6318" t="n">
        <v>48075</v>
      </c>
      <c r="B6318" s="10" t="n">
        <v>39</v>
      </c>
      <c r="C6318" s="7" t="n">
        <v>12</v>
      </c>
      <c r="D6318" s="7" t="n">
        <v>65533</v>
      </c>
      <c r="E6318" s="7" t="n">
        <v>207</v>
      </c>
      <c r="F6318" s="7" t="n">
        <v>0</v>
      </c>
      <c r="G6318" s="7" t="n">
        <v>65534</v>
      </c>
      <c r="H6318" s="7" t="n">
        <v>259</v>
      </c>
      <c r="I6318" s="7" t="s">
        <v>13</v>
      </c>
      <c r="J6318" s="7" t="n">
        <v>0</v>
      </c>
      <c r="K6318" s="7" t="n">
        <v>0</v>
      </c>
      <c r="L6318" s="7" t="n">
        <v>0</v>
      </c>
      <c r="M6318" s="7" t="n">
        <v>0</v>
      </c>
      <c r="N6318" s="7" t="n">
        <v>1077936128</v>
      </c>
      <c r="O6318" s="7" t="n">
        <v>0</v>
      </c>
      <c r="P6318" s="7" t="n">
        <v>1</v>
      </c>
      <c r="Q6318" s="7" t="n">
        <v>0.75</v>
      </c>
      <c r="R6318" s="7" t="n">
        <v>1</v>
      </c>
      <c r="S6318" s="7" t="n">
        <v>255</v>
      </c>
    </row>
    <row r="6319" spans="1:19">
      <c r="A6319" t="s">
        <v>4</v>
      </c>
      <c r="B6319" s="4" t="s">
        <v>5</v>
      </c>
      <c r="C6319" s="4" t="s">
        <v>14</v>
      </c>
      <c r="D6319" s="4" t="s">
        <v>10</v>
      </c>
      <c r="E6319" s="4" t="s">
        <v>20</v>
      </c>
      <c r="F6319" s="4" t="s">
        <v>10</v>
      </c>
      <c r="G6319" s="4" t="s">
        <v>9</v>
      </c>
      <c r="H6319" s="4" t="s">
        <v>9</v>
      </c>
      <c r="I6319" s="4" t="s">
        <v>10</v>
      </c>
      <c r="J6319" s="4" t="s">
        <v>10</v>
      </c>
      <c r="K6319" s="4" t="s">
        <v>9</v>
      </c>
      <c r="L6319" s="4" t="s">
        <v>9</v>
      </c>
      <c r="M6319" s="4" t="s">
        <v>9</v>
      </c>
      <c r="N6319" s="4" t="s">
        <v>9</v>
      </c>
      <c r="O6319" s="4" t="s">
        <v>6</v>
      </c>
    </row>
    <row r="6320" spans="1:19">
      <c r="A6320" t="n">
        <v>48125</v>
      </c>
      <c r="B6320" s="14" t="n">
        <v>50</v>
      </c>
      <c r="C6320" s="7" t="n">
        <v>0</v>
      </c>
      <c r="D6320" s="7" t="n">
        <v>4148</v>
      </c>
      <c r="E6320" s="7" t="n">
        <v>1</v>
      </c>
      <c r="F6320" s="7" t="n">
        <v>0</v>
      </c>
      <c r="G6320" s="7" t="n">
        <v>0</v>
      </c>
      <c r="H6320" s="7" t="n">
        <v>0</v>
      </c>
      <c r="I6320" s="7" t="n">
        <v>0</v>
      </c>
      <c r="J6320" s="7" t="n">
        <v>65533</v>
      </c>
      <c r="K6320" s="7" t="n">
        <v>0</v>
      </c>
      <c r="L6320" s="7" t="n">
        <v>0</v>
      </c>
      <c r="M6320" s="7" t="n">
        <v>0</v>
      </c>
      <c r="N6320" s="7" t="n">
        <v>0</v>
      </c>
      <c r="O6320" s="7" t="s">
        <v>13</v>
      </c>
    </row>
    <row r="6321" spans="1:19">
      <c r="A6321" t="s">
        <v>4</v>
      </c>
      <c r="B6321" s="4" t="s">
        <v>5</v>
      </c>
      <c r="C6321" s="4" t="s">
        <v>10</v>
      </c>
    </row>
    <row r="6322" spans="1:19">
      <c r="A6322" t="n">
        <v>48164</v>
      </c>
      <c r="B6322" s="26" t="n">
        <v>16</v>
      </c>
      <c r="C6322" s="7" t="n">
        <v>450</v>
      </c>
    </row>
    <row r="6323" spans="1:19">
      <c r="A6323" t="s">
        <v>4</v>
      </c>
      <c r="B6323" s="4" t="s">
        <v>5</v>
      </c>
      <c r="C6323" s="4" t="s">
        <v>10</v>
      </c>
      <c r="D6323" s="4" t="s">
        <v>14</v>
      </c>
      <c r="E6323" s="4" t="s">
        <v>6</v>
      </c>
      <c r="F6323" s="4" t="s">
        <v>20</v>
      </c>
      <c r="G6323" s="4" t="s">
        <v>20</v>
      </c>
      <c r="H6323" s="4" t="s">
        <v>20</v>
      </c>
    </row>
    <row r="6324" spans="1:19">
      <c r="A6324" t="n">
        <v>48167</v>
      </c>
      <c r="B6324" s="61" t="n">
        <v>48</v>
      </c>
      <c r="C6324" s="7" t="n">
        <v>65534</v>
      </c>
      <c r="D6324" s="7" t="n">
        <v>0</v>
      </c>
      <c r="E6324" s="7" t="s">
        <v>281</v>
      </c>
      <c r="F6324" s="7" t="n">
        <v>-1</v>
      </c>
      <c r="G6324" s="7" t="n">
        <v>1.29999995231628</v>
      </c>
      <c r="H6324" s="7" t="n">
        <v>0</v>
      </c>
    </row>
    <row r="6325" spans="1:19">
      <c r="A6325" t="s">
        <v>4</v>
      </c>
      <c r="B6325" s="4" t="s">
        <v>5</v>
      </c>
      <c r="C6325" s="4" t="s">
        <v>10</v>
      </c>
    </row>
    <row r="6326" spans="1:19">
      <c r="A6326" t="n">
        <v>48193</v>
      </c>
      <c r="B6326" s="26" t="n">
        <v>16</v>
      </c>
      <c r="C6326" s="7" t="n">
        <v>450</v>
      </c>
    </row>
    <row r="6327" spans="1:19">
      <c r="A6327" t="s">
        <v>4</v>
      </c>
      <c r="B6327" s="4" t="s">
        <v>5</v>
      </c>
      <c r="C6327" s="4" t="s">
        <v>14</v>
      </c>
      <c r="D6327" s="4" t="s">
        <v>20</v>
      </c>
      <c r="E6327" s="4" t="s">
        <v>20</v>
      </c>
      <c r="F6327" s="4" t="s">
        <v>20</v>
      </c>
    </row>
    <row r="6328" spans="1:19">
      <c r="A6328" t="n">
        <v>48196</v>
      </c>
      <c r="B6328" s="32" t="n">
        <v>45</v>
      </c>
      <c r="C6328" s="7" t="n">
        <v>9</v>
      </c>
      <c r="D6328" s="7" t="n">
        <v>0.200000002980232</v>
      </c>
      <c r="E6328" s="7" t="n">
        <v>0.200000002980232</v>
      </c>
      <c r="F6328" s="7" t="n">
        <v>0.300000011920929</v>
      </c>
    </row>
    <row r="6329" spans="1:19">
      <c r="A6329" t="s">
        <v>4</v>
      </c>
      <c r="B6329" s="4" t="s">
        <v>5</v>
      </c>
      <c r="C6329" s="4" t="s">
        <v>14</v>
      </c>
      <c r="D6329" s="4" t="s">
        <v>10</v>
      </c>
      <c r="E6329" s="4" t="s">
        <v>10</v>
      </c>
      <c r="F6329" s="4" t="s">
        <v>10</v>
      </c>
      <c r="G6329" s="4" t="s">
        <v>10</v>
      </c>
      <c r="H6329" s="4" t="s">
        <v>10</v>
      </c>
      <c r="I6329" s="4" t="s">
        <v>6</v>
      </c>
      <c r="J6329" s="4" t="s">
        <v>20</v>
      </c>
      <c r="K6329" s="4" t="s">
        <v>20</v>
      </c>
      <c r="L6329" s="4" t="s">
        <v>20</v>
      </c>
      <c r="M6329" s="4" t="s">
        <v>9</v>
      </c>
      <c r="N6329" s="4" t="s">
        <v>9</v>
      </c>
      <c r="O6329" s="4" t="s">
        <v>20</v>
      </c>
      <c r="P6329" s="4" t="s">
        <v>20</v>
      </c>
      <c r="Q6329" s="4" t="s">
        <v>20</v>
      </c>
      <c r="R6329" s="4" t="s">
        <v>20</v>
      </c>
      <c r="S6329" s="4" t="s">
        <v>14</v>
      </c>
    </row>
    <row r="6330" spans="1:19">
      <c r="A6330" t="n">
        <v>48210</v>
      </c>
      <c r="B6330" s="10" t="n">
        <v>39</v>
      </c>
      <c r="C6330" s="7" t="n">
        <v>12</v>
      </c>
      <c r="D6330" s="7" t="n">
        <v>65533</v>
      </c>
      <c r="E6330" s="7" t="n">
        <v>207</v>
      </c>
      <c r="F6330" s="7" t="n">
        <v>0</v>
      </c>
      <c r="G6330" s="7" t="n">
        <v>65534</v>
      </c>
      <c r="H6330" s="7" t="n">
        <v>259</v>
      </c>
      <c r="I6330" s="7" t="s">
        <v>13</v>
      </c>
      <c r="J6330" s="7" t="n">
        <v>0</v>
      </c>
      <c r="K6330" s="7" t="n">
        <v>0</v>
      </c>
      <c r="L6330" s="7" t="n">
        <v>0</v>
      </c>
      <c r="M6330" s="7" t="n">
        <v>0</v>
      </c>
      <c r="N6330" s="7" t="n">
        <v>-1065353216</v>
      </c>
      <c r="O6330" s="7" t="n">
        <v>0</v>
      </c>
      <c r="P6330" s="7" t="n">
        <v>1</v>
      </c>
      <c r="Q6330" s="7" t="n">
        <v>0.75</v>
      </c>
      <c r="R6330" s="7" t="n">
        <v>1</v>
      </c>
      <c r="S6330" s="7" t="n">
        <v>255</v>
      </c>
    </row>
    <row r="6331" spans="1:19">
      <c r="A6331" t="s">
        <v>4</v>
      </c>
      <c r="B6331" s="4" t="s">
        <v>5</v>
      </c>
      <c r="C6331" s="4" t="s">
        <v>14</v>
      </c>
      <c r="D6331" s="4" t="s">
        <v>10</v>
      </c>
      <c r="E6331" s="4" t="s">
        <v>20</v>
      </c>
      <c r="F6331" s="4" t="s">
        <v>10</v>
      </c>
      <c r="G6331" s="4" t="s">
        <v>9</v>
      </c>
      <c r="H6331" s="4" t="s">
        <v>9</v>
      </c>
      <c r="I6331" s="4" t="s">
        <v>10</v>
      </c>
      <c r="J6331" s="4" t="s">
        <v>10</v>
      </c>
      <c r="K6331" s="4" t="s">
        <v>9</v>
      </c>
      <c r="L6331" s="4" t="s">
        <v>9</v>
      </c>
      <c r="M6331" s="4" t="s">
        <v>9</v>
      </c>
      <c r="N6331" s="4" t="s">
        <v>9</v>
      </c>
      <c r="O6331" s="4" t="s">
        <v>6</v>
      </c>
    </row>
    <row r="6332" spans="1:19">
      <c r="A6332" t="n">
        <v>48260</v>
      </c>
      <c r="B6332" s="14" t="n">
        <v>50</v>
      </c>
      <c r="C6332" s="7" t="n">
        <v>0</v>
      </c>
      <c r="D6332" s="7" t="n">
        <v>4148</v>
      </c>
      <c r="E6332" s="7" t="n">
        <v>1</v>
      </c>
      <c r="F6332" s="7" t="n">
        <v>0</v>
      </c>
      <c r="G6332" s="7" t="n">
        <v>0</v>
      </c>
      <c r="H6332" s="7" t="n">
        <v>0</v>
      </c>
      <c r="I6332" s="7" t="n">
        <v>0</v>
      </c>
      <c r="J6332" s="7" t="n">
        <v>65533</v>
      </c>
      <c r="K6332" s="7" t="n">
        <v>0</v>
      </c>
      <c r="L6332" s="7" t="n">
        <v>0</v>
      </c>
      <c r="M6332" s="7" t="n">
        <v>0</v>
      </c>
      <c r="N6332" s="7" t="n">
        <v>0</v>
      </c>
      <c r="O6332" s="7" t="s">
        <v>13</v>
      </c>
    </row>
    <row r="6333" spans="1:19">
      <c r="A6333" t="s">
        <v>4</v>
      </c>
      <c r="B6333" s="4" t="s">
        <v>5</v>
      </c>
      <c r="C6333" s="4" t="s">
        <v>10</v>
      </c>
    </row>
    <row r="6334" spans="1:19">
      <c r="A6334" t="n">
        <v>48299</v>
      </c>
      <c r="B6334" s="26" t="n">
        <v>16</v>
      </c>
      <c r="C6334" s="7" t="n">
        <v>450</v>
      </c>
    </row>
    <row r="6335" spans="1:19">
      <c r="A6335" t="s">
        <v>4</v>
      </c>
      <c r="B6335" s="4" t="s">
        <v>5</v>
      </c>
      <c r="C6335" s="4" t="s">
        <v>10</v>
      </c>
    </row>
    <row r="6336" spans="1:19">
      <c r="A6336" t="n">
        <v>48302</v>
      </c>
      <c r="B6336" s="26" t="n">
        <v>16</v>
      </c>
      <c r="C6336" s="7" t="n">
        <v>450</v>
      </c>
    </row>
    <row r="6337" spans="1:19">
      <c r="A6337" t="s">
        <v>4</v>
      </c>
      <c r="B6337" s="4" t="s">
        <v>5</v>
      </c>
      <c r="C6337" s="4" t="s">
        <v>10</v>
      </c>
      <c r="D6337" s="4" t="s">
        <v>14</v>
      </c>
      <c r="E6337" s="4" t="s">
        <v>6</v>
      </c>
      <c r="F6337" s="4" t="s">
        <v>20</v>
      </c>
      <c r="G6337" s="4" t="s">
        <v>20</v>
      </c>
      <c r="H6337" s="4" t="s">
        <v>20</v>
      </c>
    </row>
    <row r="6338" spans="1:19">
      <c r="A6338" t="n">
        <v>48305</v>
      </c>
      <c r="B6338" s="61" t="n">
        <v>48</v>
      </c>
      <c r="C6338" s="7" t="n">
        <v>65534</v>
      </c>
      <c r="D6338" s="7" t="n">
        <v>0</v>
      </c>
      <c r="E6338" s="7" t="s">
        <v>284</v>
      </c>
      <c r="F6338" s="7" t="n">
        <v>0.5</v>
      </c>
      <c r="G6338" s="7" t="n">
        <v>3</v>
      </c>
      <c r="H6338" s="7" t="n">
        <v>0</v>
      </c>
    </row>
    <row r="6339" spans="1:19">
      <c r="A6339" t="s">
        <v>4</v>
      </c>
      <c r="B6339" s="4" t="s">
        <v>5</v>
      </c>
      <c r="C6339" s="4" t="s">
        <v>10</v>
      </c>
    </row>
    <row r="6340" spans="1:19">
      <c r="A6340" t="n">
        <v>48331</v>
      </c>
      <c r="B6340" s="26" t="n">
        <v>16</v>
      </c>
      <c r="C6340" s="7" t="n">
        <v>600</v>
      </c>
    </row>
    <row r="6341" spans="1:19">
      <c r="A6341" t="s">
        <v>4</v>
      </c>
      <c r="B6341" s="4" t="s">
        <v>5</v>
      </c>
      <c r="C6341" s="4" t="s">
        <v>10</v>
      </c>
      <c r="D6341" s="4" t="s">
        <v>10</v>
      </c>
      <c r="E6341" s="4" t="s">
        <v>20</v>
      </c>
      <c r="F6341" s="4" t="s">
        <v>20</v>
      </c>
      <c r="G6341" s="4" t="s">
        <v>20</v>
      </c>
      <c r="H6341" s="4" t="s">
        <v>20</v>
      </c>
      <c r="I6341" s="4" t="s">
        <v>14</v>
      </c>
      <c r="J6341" s="4" t="s">
        <v>10</v>
      </c>
    </row>
    <row r="6342" spans="1:19">
      <c r="A6342" t="n">
        <v>48334</v>
      </c>
      <c r="B6342" s="49" t="n">
        <v>55</v>
      </c>
      <c r="C6342" s="7" t="n">
        <v>65534</v>
      </c>
      <c r="D6342" s="7" t="n">
        <v>65533</v>
      </c>
      <c r="E6342" s="7" t="n">
        <v>7</v>
      </c>
      <c r="F6342" s="7" t="n">
        <v>-3.90000009536743</v>
      </c>
      <c r="G6342" s="7" t="n">
        <v>-198.5</v>
      </c>
      <c r="H6342" s="7" t="n">
        <v>8</v>
      </c>
      <c r="I6342" s="7" t="n">
        <v>0</v>
      </c>
      <c r="J6342" s="7" t="n">
        <v>1</v>
      </c>
    </row>
    <row r="6343" spans="1:19">
      <c r="A6343" t="s">
        <v>4</v>
      </c>
      <c r="B6343" s="4" t="s">
        <v>5</v>
      </c>
      <c r="C6343" s="4" t="s">
        <v>10</v>
      </c>
    </row>
    <row r="6344" spans="1:19">
      <c r="A6344" t="n">
        <v>48358</v>
      </c>
      <c r="B6344" s="26" t="n">
        <v>16</v>
      </c>
      <c r="C6344" s="7" t="n">
        <v>300</v>
      </c>
    </row>
    <row r="6345" spans="1:19">
      <c r="A6345" t="s">
        <v>4</v>
      </c>
      <c r="B6345" s="4" t="s">
        <v>5</v>
      </c>
      <c r="C6345" s="4" t="s">
        <v>10</v>
      </c>
      <c r="D6345" s="4" t="s">
        <v>14</v>
      </c>
      <c r="E6345" s="4" t="s">
        <v>6</v>
      </c>
      <c r="F6345" s="4" t="s">
        <v>20</v>
      </c>
      <c r="G6345" s="4" t="s">
        <v>20</v>
      </c>
      <c r="H6345" s="4" t="s">
        <v>20</v>
      </c>
    </row>
    <row r="6346" spans="1:19">
      <c r="A6346" t="n">
        <v>48361</v>
      </c>
      <c r="B6346" s="61" t="n">
        <v>48</v>
      </c>
      <c r="C6346" s="7" t="n">
        <v>65534</v>
      </c>
      <c r="D6346" s="7" t="n">
        <v>0</v>
      </c>
      <c r="E6346" s="7" t="s">
        <v>285</v>
      </c>
      <c r="F6346" s="7" t="n">
        <v>-1</v>
      </c>
      <c r="G6346" s="7" t="n">
        <v>1.29999995231628</v>
      </c>
      <c r="H6346" s="7" t="n">
        <v>0</v>
      </c>
    </row>
    <row r="6347" spans="1:19">
      <c r="A6347" t="s">
        <v>4</v>
      </c>
      <c r="B6347" s="4" t="s">
        <v>5</v>
      </c>
      <c r="C6347" s="4" t="s">
        <v>10</v>
      </c>
    </row>
    <row r="6348" spans="1:19">
      <c r="A6348" t="n">
        <v>48387</v>
      </c>
      <c r="B6348" s="26" t="n">
        <v>16</v>
      </c>
      <c r="C6348" s="7" t="n">
        <v>450</v>
      </c>
    </row>
    <row r="6349" spans="1:19">
      <c r="A6349" t="s">
        <v>4</v>
      </c>
      <c r="B6349" s="4" t="s">
        <v>5</v>
      </c>
      <c r="C6349" s="4" t="s">
        <v>14</v>
      </c>
      <c r="D6349" s="4" t="s">
        <v>20</v>
      </c>
      <c r="E6349" s="4" t="s">
        <v>20</v>
      </c>
      <c r="F6349" s="4" t="s">
        <v>20</v>
      </c>
    </row>
    <row r="6350" spans="1:19">
      <c r="A6350" t="n">
        <v>48390</v>
      </c>
      <c r="B6350" s="32" t="n">
        <v>45</v>
      </c>
      <c r="C6350" s="7" t="n">
        <v>9</v>
      </c>
      <c r="D6350" s="7" t="n">
        <v>0.300000011920929</v>
      </c>
      <c r="E6350" s="7" t="n">
        <v>0.300000011920929</v>
      </c>
      <c r="F6350" s="7" t="n">
        <v>0.200000002980232</v>
      </c>
    </row>
    <row r="6351" spans="1:19">
      <c r="A6351" t="s">
        <v>4</v>
      </c>
      <c r="B6351" s="4" t="s">
        <v>5</v>
      </c>
      <c r="C6351" s="4" t="s">
        <v>14</v>
      </c>
      <c r="D6351" s="4" t="s">
        <v>10</v>
      </c>
      <c r="E6351" s="4" t="s">
        <v>10</v>
      </c>
      <c r="F6351" s="4" t="s">
        <v>10</v>
      </c>
      <c r="G6351" s="4" t="s">
        <v>10</v>
      </c>
      <c r="H6351" s="4" t="s">
        <v>10</v>
      </c>
      <c r="I6351" s="4" t="s">
        <v>6</v>
      </c>
      <c r="J6351" s="4" t="s">
        <v>20</v>
      </c>
      <c r="K6351" s="4" t="s">
        <v>20</v>
      </c>
      <c r="L6351" s="4" t="s">
        <v>20</v>
      </c>
      <c r="M6351" s="4" t="s">
        <v>9</v>
      </c>
      <c r="N6351" s="4" t="s">
        <v>9</v>
      </c>
      <c r="O6351" s="4" t="s">
        <v>20</v>
      </c>
      <c r="P6351" s="4" t="s">
        <v>20</v>
      </c>
      <c r="Q6351" s="4" t="s">
        <v>20</v>
      </c>
      <c r="R6351" s="4" t="s">
        <v>20</v>
      </c>
      <c r="S6351" s="4" t="s">
        <v>14</v>
      </c>
    </row>
    <row r="6352" spans="1:19">
      <c r="A6352" t="n">
        <v>48404</v>
      </c>
      <c r="B6352" s="10" t="n">
        <v>39</v>
      </c>
      <c r="C6352" s="7" t="n">
        <v>12</v>
      </c>
      <c r="D6352" s="7" t="n">
        <v>65533</v>
      </c>
      <c r="E6352" s="7" t="n">
        <v>216</v>
      </c>
      <c r="F6352" s="7" t="n">
        <v>0</v>
      </c>
      <c r="G6352" s="7" t="n">
        <v>65534</v>
      </c>
      <c r="H6352" s="7" t="n">
        <v>259</v>
      </c>
      <c r="I6352" s="7" t="s">
        <v>13</v>
      </c>
      <c r="J6352" s="7" t="n">
        <v>0</v>
      </c>
      <c r="K6352" s="7" t="n">
        <v>1</v>
      </c>
      <c r="L6352" s="7" t="n">
        <v>1</v>
      </c>
      <c r="M6352" s="7" t="n">
        <v>0</v>
      </c>
      <c r="N6352" s="7" t="n">
        <v>0</v>
      </c>
      <c r="O6352" s="7" t="n">
        <v>0</v>
      </c>
      <c r="P6352" s="7" t="n">
        <v>0.400000005960464</v>
      </c>
      <c r="Q6352" s="7" t="n">
        <v>0.400000005960464</v>
      </c>
      <c r="R6352" s="7" t="n">
        <v>0.400000005960464</v>
      </c>
      <c r="S6352" s="7" t="n">
        <v>255</v>
      </c>
    </row>
    <row r="6353" spans="1:19">
      <c r="A6353" t="s">
        <v>4</v>
      </c>
      <c r="B6353" s="4" t="s">
        <v>5</v>
      </c>
      <c r="C6353" s="4" t="s">
        <v>10</v>
      </c>
      <c r="D6353" s="4" t="s">
        <v>10</v>
      </c>
      <c r="E6353" s="4" t="s">
        <v>20</v>
      </c>
      <c r="F6353" s="4" t="s">
        <v>20</v>
      </c>
      <c r="G6353" s="4" t="s">
        <v>20</v>
      </c>
      <c r="H6353" s="4" t="s">
        <v>20</v>
      </c>
      <c r="I6353" s="4" t="s">
        <v>14</v>
      </c>
      <c r="J6353" s="4" t="s">
        <v>10</v>
      </c>
    </row>
    <row r="6354" spans="1:19">
      <c r="A6354" t="n">
        <v>48454</v>
      </c>
      <c r="B6354" s="49" t="n">
        <v>55</v>
      </c>
      <c r="C6354" s="7" t="n">
        <v>65534</v>
      </c>
      <c r="D6354" s="7" t="n">
        <v>65533</v>
      </c>
      <c r="E6354" s="7" t="n">
        <v>4.8600001335144</v>
      </c>
      <c r="F6354" s="7" t="n">
        <v>-3.90000009536743</v>
      </c>
      <c r="G6354" s="7" t="n">
        <v>-198.5</v>
      </c>
      <c r="H6354" s="7" t="n">
        <v>10</v>
      </c>
      <c r="I6354" s="7" t="n">
        <v>0</v>
      </c>
      <c r="J6354" s="7" t="n">
        <v>1</v>
      </c>
    </row>
    <row r="6355" spans="1:19">
      <c r="A6355" t="s">
        <v>4</v>
      </c>
      <c r="B6355" s="4" t="s">
        <v>5</v>
      </c>
      <c r="C6355" s="4" t="s">
        <v>14</v>
      </c>
      <c r="D6355" s="4" t="s">
        <v>10</v>
      </c>
      <c r="E6355" s="4" t="s">
        <v>20</v>
      </c>
      <c r="F6355" s="4" t="s">
        <v>10</v>
      </c>
      <c r="G6355" s="4" t="s">
        <v>9</v>
      </c>
      <c r="H6355" s="4" t="s">
        <v>9</v>
      </c>
      <c r="I6355" s="4" t="s">
        <v>10</v>
      </c>
      <c r="J6355" s="4" t="s">
        <v>10</v>
      </c>
      <c r="K6355" s="4" t="s">
        <v>9</v>
      </c>
      <c r="L6355" s="4" t="s">
        <v>9</v>
      </c>
      <c r="M6355" s="4" t="s">
        <v>9</v>
      </c>
      <c r="N6355" s="4" t="s">
        <v>9</v>
      </c>
      <c r="O6355" s="4" t="s">
        <v>6</v>
      </c>
    </row>
    <row r="6356" spans="1:19">
      <c r="A6356" t="n">
        <v>48478</v>
      </c>
      <c r="B6356" s="14" t="n">
        <v>50</v>
      </c>
      <c r="C6356" s="7" t="n">
        <v>0</v>
      </c>
      <c r="D6356" s="7" t="n">
        <v>4437</v>
      </c>
      <c r="E6356" s="7" t="n">
        <v>0.899999976158142</v>
      </c>
      <c r="F6356" s="7" t="n">
        <v>0</v>
      </c>
      <c r="G6356" s="7" t="n">
        <v>0</v>
      </c>
      <c r="H6356" s="7" t="n">
        <v>0</v>
      </c>
      <c r="I6356" s="7" t="n">
        <v>0</v>
      </c>
      <c r="J6356" s="7" t="n">
        <v>65533</v>
      </c>
      <c r="K6356" s="7" t="n">
        <v>0</v>
      </c>
      <c r="L6356" s="7" t="n">
        <v>0</v>
      </c>
      <c r="M6356" s="7" t="n">
        <v>0</v>
      </c>
      <c r="N6356" s="7" t="n">
        <v>0</v>
      </c>
      <c r="O6356" s="7" t="s">
        <v>13</v>
      </c>
    </row>
    <row r="6357" spans="1:19">
      <c r="A6357" t="s">
        <v>4</v>
      </c>
      <c r="B6357" s="4" t="s">
        <v>5</v>
      </c>
      <c r="C6357" s="4" t="s">
        <v>14</v>
      </c>
      <c r="D6357" s="4" t="s">
        <v>10</v>
      </c>
      <c r="E6357" s="4" t="s">
        <v>20</v>
      </c>
      <c r="F6357" s="4" t="s">
        <v>10</v>
      </c>
      <c r="G6357" s="4" t="s">
        <v>9</v>
      </c>
      <c r="H6357" s="4" t="s">
        <v>9</v>
      </c>
      <c r="I6357" s="4" t="s">
        <v>10</v>
      </c>
      <c r="J6357" s="4" t="s">
        <v>10</v>
      </c>
      <c r="K6357" s="4" t="s">
        <v>9</v>
      </c>
      <c r="L6357" s="4" t="s">
        <v>9</v>
      </c>
      <c r="M6357" s="4" t="s">
        <v>9</v>
      </c>
      <c r="N6357" s="4" t="s">
        <v>9</v>
      </c>
      <c r="O6357" s="4" t="s">
        <v>6</v>
      </c>
    </row>
    <row r="6358" spans="1:19">
      <c r="A6358" t="n">
        <v>48517</v>
      </c>
      <c r="B6358" s="14" t="n">
        <v>50</v>
      </c>
      <c r="C6358" s="7" t="n">
        <v>0</v>
      </c>
      <c r="D6358" s="7" t="n">
        <v>4420</v>
      </c>
      <c r="E6358" s="7" t="n">
        <v>1</v>
      </c>
      <c r="F6358" s="7" t="n">
        <v>0</v>
      </c>
      <c r="G6358" s="7" t="n">
        <v>0</v>
      </c>
      <c r="H6358" s="7" t="n">
        <v>0</v>
      </c>
      <c r="I6358" s="7" t="n">
        <v>0</v>
      </c>
      <c r="J6358" s="7" t="n">
        <v>65533</v>
      </c>
      <c r="K6358" s="7" t="n">
        <v>0</v>
      </c>
      <c r="L6358" s="7" t="n">
        <v>0</v>
      </c>
      <c r="M6358" s="7" t="n">
        <v>0</v>
      </c>
      <c r="N6358" s="7" t="n">
        <v>0</v>
      </c>
      <c r="O6358" s="7" t="s">
        <v>13</v>
      </c>
    </row>
    <row r="6359" spans="1:19">
      <c r="A6359" t="s">
        <v>4</v>
      </c>
      <c r="B6359" s="4" t="s">
        <v>5</v>
      </c>
      <c r="C6359" s="4" t="s">
        <v>14</v>
      </c>
      <c r="D6359" s="4" t="s">
        <v>10</v>
      </c>
      <c r="E6359" s="4" t="s">
        <v>20</v>
      </c>
      <c r="F6359" s="4" t="s">
        <v>10</v>
      </c>
      <c r="G6359" s="4" t="s">
        <v>9</v>
      </c>
      <c r="H6359" s="4" t="s">
        <v>9</v>
      </c>
      <c r="I6359" s="4" t="s">
        <v>10</v>
      </c>
      <c r="J6359" s="4" t="s">
        <v>10</v>
      </c>
      <c r="K6359" s="4" t="s">
        <v>9</v>
      </c>
      <c r="L6359" s="4" t="s">
        <v>9</v>
      </c>
      <c r="M6359" s="4" t="s">
        <v>9</v>
      </c>
      <c r="N6359" s="4" t="s">
        <v>9</v>
      </c>
      <c r="O6359" s="4" t="s">
        <v>6</v>
      </c>
    </row>
    <row r="6360" spans="1:19">
      <c r="A6360" t="n">
        <v>48556</v>
      </c>
      <c r="B6360" s="14" t="n">
        <v>50</v>
      </c>
      <c r="C6360" s="7" t="n">
        <v>0</v>
      </c>
      <c r="D6360" s="7" t="n">
        <v>5104</v>
      </c>
      <c r="E6360" s="7" t="n">
        <v>0.600000023841858</v>
      </c>
      <c r="F6360" s="7" t="n">
        <v>0</v>
      </c>
      <c r="G6360" s="7" t="n">
        <v>0</v>
      </c>
      <c r="H6360" s="7" t="n">
        <v>0</v>
      </c>
      <c r="I6360" s="7" t="n">
        <v>0</v>
      </c>
      <c r="J6360" s="7" t="n">
        <v>65533</v>
      </c>
      <c r="K6360" s="7" t="n">
        <v>0</v>
      </c>
      <c r="L6360" s="7" t="n">
        <v>0</v>
      </c>
      <c r="M6360" s="7" t="n">
        <v>0</v>
      </c>
      <c r="N6360" s="7" t="n">
        <v>0</v>
      </c>
      <c r="O6360" s="7" t="s">
        <v>13</v>
      </c>
    </row>
    <row r="6361" spans="1:19">
      <c r="A6361" t="s">
        <v>4</v>
      </c>
      <c r="B6361" s="4" t="s">
        <v>5</v>
      </c>
      <c r="C6361" s="4" t="s">
        <v>14</v>
      </c>
      <c r="D6361" s="4" t="s">
        <v>9</v>
      </c>
      <c r="E6361" s="4" t="s">
        <v>9</v>
      </c>
      <c r="F6361" s="4" t="s">
        <v>9</v>
      </c>
    </row>
    <row r="6362" spans="1:19">
      <c r="A6362" t="n">
        <v>48595</v>
      </c>
      <c r="B6362" s="14" t="n">
        <v>50</v>
      </c>
      <c r="C6362" s="7" t="n">
        <v>255</v>
      </c>
      <c r="D6362" s="7" t="n">
        <v>1056964608</v>
      </c>
      <c r="E6362" s="7" t="n">
        <v>1065353216</v>
      </c>
      <c r="F6362" s="7" t="n">
        <v>1056964608</v>
      </c>
    </row>
    <row r="6363" spans="1:19">
      <c r="A6363" t="s">
        <v>4</v>
      </c>
      <c r="B6363" s="4" t="s">
        <v>5</v>
      </c>
      <c r="C6363" s="4" t="s">
        <v>14</v>
      </c>
      <c r="D6363" s="4" t="s">
        <v>20</v>
      </c>
      <c r="E6363" s="4" t="s">
        <v>20</v>
      </c>
      <c r="F6363" s="4" t="s">
        <v>20</v>
      </c>
    </row>
    <row r="6364" spans="1:19">
      <c r="A6364" t="n">
        <v>48609</v>
      </c>
      <c r="B6364" s="32" t="n">
        <v>45</v>
      </c>
      <c r="C6364" s="7" t="n">
        <v>9</v>
      </c>
      <c r="D6364" s="7" t="n">
        <v>0.0299999993294477</v>
      </c>
      <c r="E6364" s="7" t="n">
        <v>0.0299999993294477</v>
      </c>
      <c r="F6364" s="7" t="n">
        <v>3</v>
      </c>
    </row>
    <row r="6365" spans="1:19">
      <c r="A6365" t="s">
        <v>4</v>
      </c>
      <c r="B6365" s="4" t="s">
        <v>5</v>
      </c>
      <c r="C6365" s="4" t="s">
        <v>10</v>
      </c>
    </row>
    <row r="6366" spans="1:19">
      <c r="A6366" t="n">
        <v>48623</v>
      </c>
      <c r="B6366" s="26" t="n">
        <v>16</v>
      </c>
      <c r="C6366" s="7" t="n">
        <v>3000</v>
      </c>
    </row>
    <row r="6367" spans="1:19">
      <c r="A6367" t="s">
        <v>4</v>
      </c>
      <c r="B6367" s="4" t="s">
        <v>5</v>
      </c>
      <c r="C6367" s="4" t="s">
        <v>10</v>
      </c>
      <c r="D6367" s="4" t="s">
        <v>14</v>
      </c>
      <c r="E6367" s="4" t="s">
        <v>6</v>
      </c>
      <c r="F6367" s="4" t="s">
        <v>20</v>
      </c>
      <c r="G6367" s="4" t="s">
        <v>20</v>
      </c>
      <c r="H6367" s="4" t="s">
        <v>20</v>
      </c>
    </row>
    <row r="6368" spans="1:19">
      <c r="A6368" t="n">
        <v>48626</v>
      </c>
      <c r="B6368" s="61" t="n">
        <v>48</v>
      </c>
      <c r="C6368" s="7" t="n">
        <v>65534</v>
      </c>
      <c r="D6368" s="7" t="n">
        <v>0</v>
      </c>
      <c r="E6368" s="7" t="s">
        <v>288</v>
      </c>
      <c r="F6368" s="7" t="n">
        <v>0.300000011920929</v>
      </c>
      <c r="G6368" s="7" t="n">
        <v>1</v>
      </c>
      <c r="H6368" s="7" t="n">
        <v>0</v>
      </c>
    </row>
    <row r="6369" spans="1:15">
      <c r="A6369" t="s">
        <v>4</v>
      </c>
      <c r="B6369" s="4" t="s">
        <v>5</v>
      </c>
      <c r="C6369" s="4" t="s">
        <v>14</v>
      </c>
      <c r="D6369" s="4" t="s">
        <v>10</v>
      </c>
      <c r="E6369" s="4" t="s">
        <v>10</v>
      </c>
      <c r="F6369" s="4" t="s">
        <v>10</v>
      </c>
      <c r="G6369" s="4" t="s">
        <v>10</v>
      </c>
      <c r="H6369" s="4" t="s">
        <v>10</v>
      </c>
      <c r="I6369" s="4" t="s">
        <v>6</v>
      </c>
      <c r="J6369" s="4" t="s">
        <v>20</v>
      </c>
      <c r="K6369" s="4" t="s">
        <v>20</v>
      </c>
      <c r="L6369" s="4" t="s">
        <v>20</v>
      </c>
      <c r="M6369" s="4" t="s">
        <v>9</v>
      </c>
      <c r="N6369" s="4" t="s">
        <v>9</v>
      </c>
      <c r="O6369" s="4" t="s">
        <v>20</v>
      </c>
      <c r="P6369" s="4" t="s">
        <v>20</v>
      </c>
      <c r="Q6369" s="4" t="s">
        <v>20</v>
      </c>
      <c r="R6369" s="4" t="s">
        <v>20</v>
      </c>
      <c r="S6369" s="4" t="s">
        <v>14</v>
      </c>
    </row>
    <row r="6370" spans="1:15">
      <c r="A6370" t="n">
        <v>48659</v>
      </c>
      <c r="B6370" s="10" t="n">
        <v>39</v>
      </c>
      <c r="C6370" s="7" t="n">
        <v>12</v>
      </c>
      <c r="D6370" s="7" t="n">
        <v>65533</v>
      </c>
      <c r="E6370" s="7" t="n">
        <v>216</v>
      </c>
      <c r="F6370" s="7" t="n">
        <v>0</v>
      </c>
      <c r="G6370" s="7" t="n">
        <v>65534</v>
      </c>
      <c r="H6370" s="7" t="n">
        <v>259</v>
      </c>
      <c r="I6370" s="7" t="s">
        <v>13</v>
      </c>
      <c r="J6370" s="7" t="n">
        <v>0</v>
      </c>
      <c r="K6370" s="7" t="n">
        <v>1</v>
      </c>
      <c r="L6370" s="7" t="n">
        <v>1</v>
      </c>
      <c r="M6370" s="7" t="n">
        <v>0</v>
      </c>
      <c r="N6370" s="7" t="n">
        <v>0</v>
      </c>
      <c r="O6370" s="7" t="n">
        <v>-45</v>
      </c>
      <c r="P6370" s="7" t="n">
        <v>0.300000011920929</v>
      </c>
      <c r="Q6370" s="7" t="n">
        <v>0.300000011920929</v>
      </c>
      <c r="R6370" s="7" t="n">
        <v>0.300000011920929</v>
      </c>
      <c r="S6370" s="7" t="n">
        <v>255</v>
      </c>
    </row>
    <row r="6371" spans="1:15">
      <c r="A6371" t="s">
        <v>4</v>
      </c>
      <c r="B6371" s="4" t="s">
        <v>5</v>
      </c>
      <c r="C6371" s="4" t="s">
        <v>14</v>
      </c>
      <c r="D6371" s="4" t="s">
        <v>20</v>
      </c>
      <c r="E6371" s="4" t="s">
        <v>20</v>
      </c>
      <c r="F6371" s="4" t="s">
        <v>20</v>
      </c>
    </row>
    <row r="6372" spans="1:15">
      <c r="A6372" t="n">
        <v>48709</v>
      </c>
      <c r="B6372" s="32" t="n">
        <v>45</v>
      </c>
      <c r="C6372" s="7" t="n">
        <v>9</v>
      </c>
      <c r="D6372" s="7" t="n">
        <v>0.300000011920929</v>
      </c>
      <c r="E6372" s="7" t="n">
        <v>0.300000011920929</v>
      </c>
      <c r="F6372" s="7" t="n">
        <v>0.200000002980232</v>
      </c>
    </row>
    <row r="6373" spans="1:15">
      <c r="A6373" t="s">
        <v>4</v>
      </c>
      <c r="B6373" s="4" t="s">
        <v>5</v>
      </c>
      <c r="C6373" s="4" t="s">
        <v>14</v>
      </c>
      <c r="D6373" s="4" t="s">
        <v>10</v>
      </c>
      <c r="E6373" s="4" t="s">
        <v>20</v>
      </c>
      <c r="F6373" s="4" t="s">
        <v>10</v>
      </c>
      <c r="G6373" s="4" t="s">
        <v>9</v>
      </c>
      <c r="H6373" s="4" t="s">
        <v>9</v>
      </c>
      <c r="I6373" s="4" t="s">
        <v>10</v>
      </c>
      <c r="J6373" s="4" t="s">
        <v>10</v>
      </c>
      <c r="K6373" s="4" t="s">
        <v>9</v>
      </c>
      <c r="L6373" s="4" t="s">
        <v>9</v>
      </c>
      <c r="M6373" s="4" t="s">
        <v>9</v>
      </c>
      <c r="N6373" s="4" t="s">
        <v>9</v>
      </c>
      <c r="O6373" s="4" t="s">
        <v>6</v>
      </c>
    </row>
    <row r="6374" spans="1:15">
      <c r="A6374" t="n">
        <v>48723</v>
      </c>
      <c r="B6374" s="14" t="n">
        <v>50</v>
      </c>
      <c r="C6374" s="7" t="n">
        <v>0</v>
      </c>
      <c r="D6374" s="7" t="n">
        <v>4437</v>
      </c>
      <c r="E6374" s="7" t="n">
        <v>0.600000023841858</v>
      </c>
      <c r="F6374" s="7" t="n">
        <v>0</v>
      </c>
      <c r="G6374" s="7" t="n">
        <v>0</v>
      </c>
      <c r="H6374" s="7" t="n">
        <v>0</v>
      </c>
      <c r="I6374" s="7" t="n">
        <v>0</v>
      </c>
      <c r="J6374" s="7" t="n">
        <v>65533</v>
      </c>
      <c r="K6374" s="7" t="n">
        <v>0</v>
      </c>
      <c r="L6374" s="7" t="n">
        <v>0</v>
      </c>
      <c r="M6374" s="7" t="n">
        <v>0</v>
      </c>
      <c r="N6374" s="7" t="n">
        <v>0</v>
      </c>
      <c r="O6374" s="7" t="s">
        <v>13</v>
      </c>
    </row>
    <row r="6375" spans="1:15">
      <c r="A6375" t="s">
        <v>4</v>
      </c>
      <c r="B6375" s="4" t="s">
        <v>5</v>
      </c>
      <c r="C6375" s="4" t="s">
        <v>14</v>
      </c>
      <c r="D6375" s="4" t="s">
        <v>10</v>
      </c>
      <c r="E6375" s="4" t="s">
        <v>20</v>
      </c>
      <c r="F6375" s="4" t="s">
        <v>10</v>
      </c>
      <c r="G6375" s="4" t="s">
        <v>9</v>
      </c>
      <c r="H6375" s="4" t="s">
        <v>9</v>
      </c>
      <c r="I6375" s="4" t="s">
        <v>10</v>
      </c>
      <c r="J6375" s="4" t="s">
        <v>10</v>
      </c>
      <c r="K6375" s="4" t="s">
        <v>9</v>
      </c>
      <c r="L6375" s="4" t="s">
        <v>9</v>
      </c>
      <c r="M6375" s="4" t="s">
        <v>9</v>
      </c>
      <c r="N6375" s="4" t="s">
        <v>9</v>
      </c>
      <c r="O6375" s="4" t="s">
        <v>6</v>
      </c>
    </row>
    <row r="6376" spans="1:15">
      <c r="A6376" t="n">
        <v>48762</v>
      </c>
      <c r="B6376" s="14" t="n">
        <v>50</v>
      </c>
      <c r="C6376" s="7" t="n">
        <v>0</v>
      </c>
      <c r="D6376" s="7" t="n">
        <v>4420</v>
      </c>
      <c r="E6376" s="7" t="n">
        <v>1</v>
      </c>
      <c r="F6376" s="7" t="n">
        <v>0</v>
      </c>
      <c r="G6376" s="7" t="n">
        <v>0</v>
      </c>
      <c r="H6376" s="7" t="n">
        <v>0</v>
      </c>
      <c r="I6376" s="7" t="n">
        <v>0</v>
      </c>
      <c r="J6376" s="7" t="n">
        <v>65533</v>
      </c>
      <c r="K6376" s="7" t="n">
        <v>0</v>
      </c>
      <c r="L6376" s="7" t="n">
        <v>0</v>
      </c>
      <c r="M6376" s="7" t="n">
        <v>0</v>
      </c>
      <c r="N6376" s="7" t="n">
        <v>0</v>
      </c>
      <c r="O6376" s="7" t="s">
        <v>13</v>
      </c>
    </row>
    <row r="6377" spans="1:15">
      <c r="A6377" t="s">
        <v>4</v>
      </c>
      <c r="B6377" s="4" t="s">
        <v>5</v>
      </c>
      <c r="C6377" s="4" t="s">
        <v>14</v>
      </c>
      <c r="D6377" s="4" t="s">
        <v>9</v>
      </c>
      <c r="E6377" s="4" t="s">
        <v>9</v>
      </c>
      <c r="F6377" s="4" t="s">
        <v>9</v>
      </c>
    </row>
    <row r="6378" spans="1:15">
      <c r="A6378" t="n">
        <v>48801</v>
      </c>
      <c r="B6378" s="14" t="n">
        <v>50</v>
      </c>
      <c r="C6378" s="7" t="n">
        <v>255</v>
      </c>
      <c r="D6378" s="7" t="n">
        <v>1050253722</v>
      </c>
      <c r="E6378" s="7" t="n">
        <v>1065353216</v>
      </c>
      <c r="F6378" s="7" t="n">
        <v>1045220557</v>
      </c>
    </row>
    <row r="6379" spans="1:15">
      <c r="A6379" t="s">
        <v>4</v>
      </c>
      <c r="B6379" s="4" t="s">
        <v>5</v>
      </c>
      <c r="C6379" s="4" t="s">
        <v>10</v>
      </c>
    </row>
    <row r="6380" spans="1:15">
      <c r="A6380" t="n">
        <v>48815</v>
      </c>
      <c r="B6380" s="26" t="n">
        <v>16</v>
      </c>
      <c r="C6380" s="7" t="n">
        <v>500</v>
      </c>
    </row>
    <row r="6381" spans="1:15">
      <c r="A6381" t="s">
        <v>4</v>
      </c>
      <c r="B6381" s="4" t="s">
        <v>5</v>
      </c>
      <c r="C6381" s="4" t="s">
        <v>10</v>
      </c>
      <c r="D6381" s="4" t="s">
        <v>14</v>
      </c>
      <c r="E6381" s="4" t="s">
        <v>6</v>
      </c>
      <c r="F6381" s="4" t="s">
        <v>20</v>
      </c>
      <c r="G6381" s="4" t="s">
        <v>20</v>
      </c>
      <c r="H6381" s="4" t="s">
        <v>20</v>
      </c>
    </row>
    <row r="6382" spans="1:15">
      <c r="A6382" t="n">
        <v>48818</v>
      </c>
      <c r="B6382" s="61" t="n">
        <v>48</v>
      </c>
      <c r="C6382" s="7" t="n">
        <v>65534</v>
      </c>
      <c r="D6382" s="7" t="n">
        <v>0</v>
      </c>
      <c r="E6382" s="7" t="s">
        <v>282</v>
      </c>
      <c r="F6382" s="7" t="n">
        <v>-1</v>
      </c>
      <c r="G6382" s="7" t="n">
        <v>0.649999976158142</v>
      </c>
      <c r="H6382" s="7" t="n">
        <v>0</v>
      </c>
    </row>
    <row r="6383" spans="1:15">
      <c r="A6383" t="s">
        <v>4</v>
      </c>
      <c r="B6383" s="4" t="s">
        <v>5</v>
      </c>
      <c r="C6383" s="4" t="s">
        <v>10</v>
      </c>
    </row>
    <row r="6384" spans="1:15">
      <c r="A6384" t="n">
        <v>48844</v>
      </c>
      <c r="B6384" s="26" t="n">
        <v>16</v>
      </c>
      <c r="C6384" s="7" t="n">
        <v>800</v>
      </c>
    </row>
    <row r="6385" spans="1:19">
      <c r="A6385" t="s">
        <v>4</v>
      </c>
      <c r="B6385" s="4" t="s">
        <v>5</v>
      </c>
      <c r="C6385" s="4" t="s">
        <v>14</v>
      </c>
      <c r="D6385" s="4" t="s">
        <v>10</v>
      </c>
      <c r="E6385" s="4" t="s">
        <v>20</v>
      </c>
      <c r="F6385" s="4" t="s">
        <v>10</v>
      </c>
      <c r="G6385" s="4" t="s">
        <v>9</v>
      </c>
      <c r="H6385" s="4" t="s">
        <v>9</v>
      </c>
      <c r="I6385" s="4" t="s">
        <v>10</v>
      </c>
      <c r="J6385" s="4" t="s">
        <v>10</v>
      </c>
      <c r="K6385" s="4" t="s">
        <v>9</v>
      </c>
      <c r="L6385" s="4" t="s">
        <v>9</v>
      </c>
      <c r="M6385" s="4" t="s">
        <v>9</v>
      </c>
      <c r="N6385" s="4" t="s">
        <v>9</v>
      </c>
      <c r="O6385" s="4" t="s">
        <v>6</v>
      </c>
    </row>
    <row r="6386" spans="1:19">
      <c r="A6386" t="n">
        <v>48847</v>
      </c>
      <c r="B6386" s="14" t="n">
        <v>50</v>
      </c>
      <c r="C6386" s="7" t="n">
        <v>0</v>
      </c>
      <c r="D6386" s="7" t="n">
        <v>4344</v>
      </c>
      <c r="E6386" s="7" t="n">
        <v>1</v>
      </c>
      <c r="F6386" s="7" t="n">
        <v>0</v>
      </c>
      <c r="G6386" s="7" t="n">
        <v>0</v>
      </c>
      <c r="H6386" s="7" t="n">
        <v>0</v>
      </c>
      <c r="I6386" s="7" t="n">
        <v>0</v>
      </c>
      <c r="J6386" s="7" t="n">
        <v>65533</v>
      </c>
      <c r="K6386" s="7" t="n">
        <v>0</v>
      </c>
      <c r="L6386" s="7" t="n">
        <v>0</v>
      </c>
      <c r="M6386" s="7" t="n">
        <v>0</v>
      </c>
      <c r="N6386" s="7" t="n">
        <v>0</v>
      </c>
      <c r="O6386" s="7" t="s">
        <v>13</v>
      </c>
    </row>
    <row r="6387" spans="1:19">
      <c r="A6387" t="s">
        <v>4</v>
      </c>
      <c r="B6387" s="4" t="s">
        <v>5</v>
      </c>
      <c r="C6387" s="4" t="s">
        <v>10</v>
      </c>
      <c r="D6387" s="4" t="s">
        <v>10</v>
      </c>
      <c r="E6387" s="4" t="s">
        <v>20</v>
      </c>
      <c r="F6387" s="4" t="s">
        <v>20</v>
      </c>
      <c r="G6387" s="4" t="s">
        <v>20</v>
      </c>
      <c r="H6387" s="4" t="s">
        <v>20</v>
      </c>
      <c r="I6387" s="4" t="s">
        <v>20</v>
      </c>
      <c r="J6387" s="4" t="s">
        <v>14</v>
      </c>
      <c r="K6387" s="4" t="s">
        <v>10</v>
      </c>
    </row>
    <row r="6388" spans="1:19">
      <c r="A6388" t="n">
        <v>48886</v>
      </c>
      <c r="B6388" s="49" t="n">
        <v>55</v>
      </c>
      <c r="C6388" s="7" t="n">
        <v>65534</v>
      </c>
      <c r="D6388" s="7" t="n">
        <v>65026</v>
      </c>
      <c r="E6388" s="7" t="n">
        <v>-3</v>
      </c>
      <c r="F6388" s="7" t="n">
        <v>-3.90000009536743</v>
      </c>
      <c r="G6388" s="7" t="n">
        <v>-198.279998779297</v>
      </c>
      <c r="H6388" s="7" t="n">
        <v>4.5</v>
      </c>
      <c r="I6388" s="7" t="n">
        <v>24</v>
      </c>
      <c r="J6388" s="7" t="n">
        <v>0</v>
      </c>
      <c r="K6388" s="7" t="n">
        <v>1</v>
      </c>
    </row>
    <row r="6389" spans="1:19">
      <c r="A6389" t="s">
        <v>4</v>
      </c>
      <c r="B6389" s="4" t="s">
        <v>5</v>
      </c>
      <c r="C6389" s="4" t="s">
        <v>10</v>
      </c>
    </row>
    <row r="6390" spans="1:19">
      <c r="A6390" t="n">
        <v>48914</v>
      </c>
      <c r="B6390" s="26" t="n">
        <v>16</v>
      </c>
      <c r="C6390" s="7" t="n">
        <v>800</v>
      </c>
    </row>
    <row r="6391" spans="1:19">
      <c r="A6391" t="s">
        <v>4</v>
      </c>
      <c r="B6391" s="4" t="s">
        <v>5</v>
      </c>
      <c r="C6391" s="4" t="s">
        <v>14</v>
      </c>
      <c r="D6391" s="4" t="s">
        <v>20</v>
      </c>
      <c r="E6391" s="4" t="s">
        <v>20</v>
      </c>
      <c r="F6391" s="4" t="s">
        <v>20</v>
      </c>
    </row>
    <row r="6392" spans="1:19">
      <c r="A6392" t="n">
        <v>48917</v>
      </c>
      <c r="B6392" s="32" t="n">
        <v>45</v>
      </c>
      <c r="C6392" s="7" t="n">
        <v>9</v>
      </c>
      <c r="D6392" s="7" t="n">
        <v>0.300000011920929</v>
      </c>
      <c r="E6392" s="7" t="n">
        <v>0.300000011920929</v>
      </c>
      <c r="F6392" s="7" t="n">
        <v>0.200000002980232</v>
      </c>
    </row>
    <row r="6393" spans="1:19">
      <c r="A6393" t="s">
        <v>4</v>
      </c>
      <c r="B6393" s="4" t="s">
        <v>5</v>
      </c>
      <c r="C6393" s="4" t="s">
        <v>14</v>
      </c>
      <c r="D6393" s="4" t="s">
        <v>10</v>
      </c>
      <c r="E6393" s="4" t="s">
        <v>10</v>
      </c>
      <c r="F6393" s="4" t="s">
        <v>10</v>
      </c>
      <c r="G6393" s="4" t="s">
        <v>10</v>
      </c>
      <c r="H6393" s="4" t="s">
        <v>10</v>
      </c>
      <c r="I6393" s="4" t="s">
        <v>6</v>
      </c>
      <c r="J6393" s="4" t="s">
        <v>20</v>
      </c>
      <c r="K6393" s="4" t="s">
        <v>20</v>
      </c>
      <c r="L6393" s="4" t="s">
        <v>20</v>
      </c>
      <c r="M6393" s="4" t="s">
        <v>9</v>
      </c>
      <c r="N6393" s="4" t="s">
        <v>9</v>
      </c>
      <c r="O6393" s="4" t="s">
        <v>20</v>
      </c>
      <c r="P6393" s="4" t="s">
        <v>20</v>
      </c>
      <c r="Q6393" s="4" t="s">
        <v>20</v>
      </c>
      <c r="R6393" s="4" t="s">
        <v>20</v>
      </c>
      <c r="S6393" s="4" t="s">
        <v>14</v>
      </c>
    </row>
    <row r="6394" spans="1:19">
      <c r="A6394" t="n">
        <v>48931</v>
      </c>
      <c r="B6394" s="10" t="n">
        <v>39</v>
      </c>
      <c r="C6394" s="7" t="n">
        <v>12</v>
      </c>
      <c r="D6394" s="7" t="n">
        <v>65533</v>
      </c>
      <c r="E6394" s="7" t="n">
        <v>216</v>
      </c>
      <c r="F6394" s="7" t="n">
        <v>0</v>
      </c>
      <c r="G6394" s="7" t="n">
        <v>65534</v>
      </c>
      <c r="H6394" s="7" t="n">
        <v>259</v>
      </c>
      <c r="I6394" s="7" t="s">
        <v>13</v>
      </c>
      <c r="J6394" s="7" t="n">
        <v>0</v>
      </c>
      <c r="K6394" s="7" t="n">
        <v>1</v>
      </c>
      <c r="L6394" s="7" t="n">
        <v>1</v>
      </c>
      <c r="M6394" s="7" t="n">
        <v>0</v>
      </c>
      <c r="N6394" s="7" t="n">
        <v>0</v>
      </c>
      <c r="O6394" s="7" t="n">
        <v>0</v>
      </c>
      <c r="P6394" s="7" t="n">
        <v>0.600000023841858</v>
      </c>
      <c r="Q6394" s="7" t="n">
        <v>0.600000023841858</v>
      </c>
      <c r="R6394" s="7" t="n">
        <v>0.600000023841858</v>
      </c>
      <c r="S6394" s="7" t="n">
        <v>255</v>
      </c>
    </row>
    <row r="6395" spans="1:19">
      <c r="A6395" t="s">
        <v>4</v>
      </c>
      <c r="B6395" s="4" t="s">
        <v>5</v>
      </c>
      <c r="C6395" s="4" t="s">
        <v>14</v>
      </c>
      <c r="D6395" s="4" t="s">
        <v>10</v>
      </c>
      <c r="E6395" s="4" t="s">
        <v>20</v>
      </c>
      <c r="F6395" s="4" t="s">
        <v>10</v>
      </c>
      <c r="G6395" s="4" t="s">
        <v>9</v>
      </c>
      <c r="H6395" s="4" t="s">
        <v>9</v>
      </c>
      <c r="I6395" s="4" t="s">
        <v>10</v>
      </c>
      <c r="J6395" s="4" t="s">
        <v>10</v>
      </c>
      <c r="K6395" s="4" t="s">
        <v>9</v>
      </c>
      <c r="L6395" s="4" t="s">
        <v>9</v>
      </c>
      <c r="M6395" s="4" t="s">
        <v>9</v>
      </c>
      <c r="N6395" s="4" t="s">
        <v>9</v>
      </c>
      <c r="O6395" s="4" t="s">
        <v>6</v>
      </c>
    </row>
    <row r="6396" spans="1:19">
      <c r="A6396" t="n">
        <v>48981</v>
      </c>
      <c r="B6396" s="14" t="n">
        <v>50</v>
      </c>
      <c r="C6396" s="7" t="n">
        <v>0</v>
      </c>
      <c r="D6396" s="7" t="n">
        <v>4437</v>
      </c>
      <c r="E6396" s="7" t="n">
        <v>0.600000023841858</v>
      </c>
      <c r="F6396" s="7" t="n">
        <v>0</v>
      </c>
      <c r="G6396" s="7" t="n">
        <v>0</v>
      </c>
      <c r="H6396" s="7" t="n">
        <v>0</v>
      </c>
      <c r="I6396" s="7" t="n">
        <v>0</v>
      </c>
      <c r="J6396" s="7" t="n">
        <v>65533</v>
      </c>
      <c r="K6396" s="7" t="n">
        <v>0</v>
      </c>
      <c r="L6396" s="7" t="n">
        <v>0</v>
      </c>
      <c r="M6396" s="7" t="n">
        <v>0</v>
      </c>
      <c r="N6396" s="7" t="n">
        <v>0</v>
      </c>
      <c r="O6396" s="7" t="s">
        <v>13</v>
      </c>
    </row>
    <row r="6397" spans="1:19">
      <c r="A6397" t="s">
        <v>4</v>
      </c>
      <c r="B6397" s="4" t="s">
        <v>5</v>
      </c>
      <c r="C6397" s="4" t="s">
        <v>14</v>
      </c>
      <c r="D6397" s="4" t="s">
        <v>10</v>
      </c>
      <c r="E6397" s="4" t="s">
        <v>20</v>
      </c>
      <c r="F6397" s="4" t="s">
        <v>10</v>
      </c>
      <c r="G6397" s="4" t="s">
        <v>9</v>
      </c>
      <c r="H6397" s="4" t="s">
        <v>9</v>
      </c>
      <c r="I6397" s="4" t="s">
        <v>10</v>
      </c>
      <c r="J6397" s="4" t="s">
        <v>10</v>
      </c>
      <c r="K6397" s="4" t="s">
        <v>9</v>
      </c>
      <c r="L6397" s="4" t="s">
        <v>9</v>
      </c>
      <c r="M6397" s="4" t="s">
        <v>9</v>
      </c>
      <c r="N6397" s="4" t="s">
        <v>9</v>
      </c>
      <c r="O6397" s="4" t="s">
        <v>6</v>
      </c>
    </row>
    <row r="6398" spans="1:19">
      <c r="A6398" t="n">
        <v>49020</v>
      </c>
      <c r="B6398" s="14" t="n">
        <v>50</v>
      </c>
      <c r="C6398" s="7" t="n">
        <v>0</v>
      </c>
      <c r="D6398" s="7" t="n">
        <v>4420</v>
      </c>
      <c r="E6398" s="7" t="n">
        <v>1</v>
      </c>
      <c r="F6398" s="7" t="n">
        <v>0</v>
      </c>
      <c r="G6398" s="7" t="n">
        <v>0</v>
      </c>
      <c r="H6398" s="7" t="n">
        <v>0</v>
      </c>
      <c r="I6398" s="7" t="n">
        <v>0</v>
      </c>
      <c r="J6398" s="7" t="n">
        <v>65533</v>
      </c>
      <c r="K6398" s="7" t="n">
        <v>0</v>
      </c>
      <c r="L6398" s="7" t="n">
        <v>0</v>
      </c>
      <c r="M6398" s="7" t="n">
        <v>0</v>
      </c>
      <c r="N6398" s="7" t="n">
        <v>0</v>
      </c>
      <c r="O6398" s="7" t="s">
        <v>13</v>
      </c>
    </row>
    <row r="6399" spans="1:19">
      <c r="A6399" t="s">
        <v>4</v>
      </c>
      <c r="B6399" s="4" t="s">
        <v>5</v>
      </c>
      <c r="C6399" s="4" t="s">
        <v>14</v>
      </c>
      <c r="D6399" s="4" t="s">
        <v>9</v>
      </c>
      <c r="E6399" s="4" t="s">
        <v>9</v>
      </c>
      <c r="F6399" s="4" t="s">
        <v>9</v>
      </c>
    </row>
    <row r="6400" spans="1:19">
      <c r="A6400" t="n">
        <v>49059</v>
      </c>
      <c r="B6400" s="14" t="n">
        <v>50</v>
      </c>
      <c r="C6400" s="7" t="n">
        <v>255</v>
      </c>
      <c r="D6400" s="7" t="n">
        <v>1050253722</v>
      </c>
      <c r="E6400" s="7" t="n">
        <v>1065353216</v>
      </c>
      <c r="F6400" s="7" t="n">
        <v>1045220557</v>
      </c>
    </row>
    <row r="6401" spans="1:19">
      <c r="A6401" t="s">
        <v>4</v>
      </c>
      <c r="B6401" s="4" t="s">
        <v>5</v>
      </c>
      <c r="C6401" s="4" t="s">
        <v>10</v>
      </c>
    </row>
    <row r="6402" spans="1:19">
      <c r="A6402" t="n">
        <v>49073</v>
      </c>
      <c r="B6402" s="26" t="n">
        <v>16</v>
      </c>
      <c r="C6402" s="7" t="n">
        <v>200</v>
      </c>
    </row>
    <row r="6403" spans="1:19">
      <c r="A6403" t="s">
        <v>4</v>
      </c>
      <c r="B6403" s="4" t="s">
        <v>5</v>
      </c>
      <c r="C6403" s="4" t="s">
        <v>10</v>
      </c>
    </row>
    <row r="6404" spans="1:19">
      <c r="A6404" t="n">
        <v>49076</v>
      </c>
      <c r="B6404" s="26" t="n">
        <v>16</v>
      </c>
      <c r="C6404" s="7" t="n">
        <v>100</v>
      </c>
    </row>
    <row r="6405" spans="1:19">
      <c r="A6405" t="s">
        <v>4</v>
      </c>
      <c r="B6405" s="4" t="s">
        <v>5</v>
      </c>
      <c r="C6405" s="4" t="s">
        <v>14</v>
      </c>
      <c r="D6405" s="4" t="s">
        <v>10</v>
      </c>
      <c r="E6405" s="4" t="s">
        <v>10</v>
      </c>
      <c r="F6405" s="4" t="s">
        <v>10</v>
      </c>
      <c r="G6405" s="4" t="s">
        <v>10</v>
      </c>
      <c r="H6405" s="4" t="s">
        <v>10</v>
      </c>
      <c r="I6405" s="4" t="s">
        <v>6</v>
      </c>
      <c r="J6405" s="4" t="s">
        <v>20</v>
      </c>
      <c r="K6405" s="4" t="s">
        <v>20</v>
      </c>
      <c r="L6405" s="4" t="s">
        <v>20</v>
      </c>
      <c r="M6405" s="4" t="s">
        <v>9</v>
      </c>
      <c r="N6405" s="4" t="s">
        <v>9</v>
      </c>
      <c r="O6405" s="4" t="s">
        <v>20</v>
      </c>
      <c r="P6405" s="4" t="s">
        <v>20</v>
      </c>
      <c r="Q6405" s="4" t="s">
        <v>20</v>
      </c>
      <c r="R6405" s="4" t="s">
        <v>20</v>
      </c>
      <c r="S6405" s="4" t="s">
        <v>14</v>
      </c>
    </row>
    <row r="6406" spans="1:19">
      <c r="A6406" t="n">
        <v>49079</v>
      </c>
      <c r="B6406" s="10" t="n">
        <v>39</v>
      </c>
      <c r="C6406" s="7" t="n">
        <v>12</v>
      </c>
      <c r="D6406" s="7" t="n">
        <v>65533</v>
      </c>
      <c r="E6406" s="7" t="n">
        <v>218</v>
      </c>
      <c r="F6406" s="7" t="n">
        <v>0</v>
      </c>
      <c r="G6406" s="7" t="n">
        <v>65534</v>
      </c>
      <c r="H6406" s="7" t="n">
        <v>259</v>
      </c>
      <c r="I6406" s="7" t="s">
        <v>13</v>
      </c>
      <c r="J6406" s="7" t="n">
        <v>0</v>
      </c>
      <c r="K6406" s="7" t="n">
        <v>0</v>
      </c>
      <c r="L6406" s="7" t="n">
        <v>6</v>
      </c>
      <c r="M6406" s="7" t="n">
        <v>0</v>
      </c>
      <c r="N6406" s="7" t="n">
        <v>0</v>
      </c>
      <c r="O6406" s="7" t="n">
        <v>0</v>
      </c>
      <c r="P6406" s="7" t="n">
        <v>1</v>
      </c>
      <c r="Q6406" s="7" t="n">
        <v>1</v>
      </c>
      <c r="R6406" s="7" t="n">
        <v>1</v>
      </c>
      <c r="S6406" s="7" t="n">
        <v>255</v>
      </c>
    </row>
    <row r="6407" spans="1:19">
      <c r="A6407" t="s">
        <v>4</v>
      </c>
      <c r="B6407" s="4" t="s">
        <v>5</v>
      </c>
      <c r="C6407" s="4" t="s">
        <v>6</v>
      </c>
      <c r="D6407" s="4" t="s">
        <v>6</v>
      </c>
    </row>
    <row r="6408" spans="1:19">
      <c r="A6408" t="n">
        <v>49129</v>
      </c>
      <c r="B6408" s="21" t="n">
        <v>70</v>
      </c>
      <c r="C6408" s="7" t="s">
        <v>42</v>
      </c>
      <c r="D6408" s="7" t="s">
        <v>332</v>
      </c>
    </row>
    <row r="6409" spans="1:19">
      <c r="A6409" t="s">
        <v>4</v>
      </c>
      <c r="B6409" s="4" t="s">
        <v>5</v>
      </c>
      <c r="C6409" s="4" t="s">
        <v>14</v>
      </c>
      <c r="D6409" s="4" t="s">
        <v>20</v>
      </c>
      <c r="E6409" s="4" t="s">
        <v>20</v>
      </c>
      <c r="F6409" s="4" t="s">
        <v>20</v>
      </c>
    </row>
    <row r="6410" spans="1:19">
      <c r="A6410" t="n">
        <v>49147</v>
      </c>
      <c r="B6410" s="32" t="n">
        <v>45</v>
      </c>
      <c r="C6410" s="7" t="n">
        <v>9</v>
      </c>
      <c r="D6410" s="7" t="n">
        <v>0.600000023841858</v>
      </c>
      <c r="E6410" s="7" t="n">
        <v>0.600000023841858</v>
      </c>
      <c r="F6410" s="7" t="n">
        <v>1.5</v>
      </c>
    </row>
    <row r="6411" spans="1:19">
      <c r="A6411" t="s">
        <v>4</v>
      </c>
      <c r="B6411" s="4" t="s">
        <v>5</v>
      </c>
      <c r="C6411" s="4" t="s">
        <v>14</v>
      </c>
      <c r="D6411" s="4" t="s">
        <v>10</v>
      </c>
      <c r="E6411" s="4" t="s">
        <v>20</v>
      </c>
      <c r="F6411" s="4" t="s">
        <v>10</v>
      </c>
      <c r="G6411" s="4" t="s">
        <v>9</v>
      </c>
      <c r="H6411" s="4" t="s">
        <v>9</v>
      </c>
      <c r="I6411" s="4" t="s">
        <v>10</v>
      </c>
      <c r="J6411" s="4" t="s">
        <v>10</v>
      </c>
      <c r="K6411" s="4" t="s">
        <v>9</v>
      </c>
      <c r="L6411" s="4" t="s">
        <v>9</v>
      </c>
      <c r="M6411" s="4" t="s">
        <v>9</v>
      </c>
      <c r="N6411" s="4" t="s">
        <v>9</v>
      </c>
      <c r="O6411" s="4" t="s">
        <v>6</v>
      </c>
    </row>
    <row r="6412" spans="1:19">
      <c r="A6412" t="n">
        <v>49161</v>
      </c>
      <c r="B6412" s="14" t="n">
        <v>50</v>
      </c>
      <c r="C6412" s="7" t="n">
        <v>0</v>
      </c>
      <c r="D6412" s="7" t="n">
        <v>4559</v>
      </c>
      <c r="E6412" s="7" t="n">
        <v>1</v>
      </c>
      <c r="F6412" s="7" t="n">
        <v>0</v>
      </c>
      <c r="G6412" s="7" t="n">
        <v>1036831949</v>
      </c>
      <c r="H6412" s="7" t="n">
        <v>-1063256064</v>
      </c>
      <c r="I6412" s="7" t="n">
        <v>0</v>
      </c>
      <c r="J6412" s="7" t="n">
        <v>65533</v>
      </c>
      <c r="K6412" s="7" t="n">
        <v>0</v>
      </c>
      <c r="L6412" s="7" t="n">
        <v>0</v>
      </c>
      <c r="M6412" s="7" t="n">
        <v>0</v>
      </c>
      <c r="N6412" s="7" t="n">
        <v>0</v>
      </c>
      <c r="O6412" s="7" t="s">
        <v>13</v>
      </c>
    </row>
    <row r="6413" spans="1:19">
      <c r="A6413" t="s">
        <v>4</v>
      </c>
      <c r="B6413" s="4" t="s">
        <v>5</v>
      </c>
      <c r="C6413" s="4" t="s">
        <v>14</v>
      </c>
      <c r="D6413" s="4" t="s">
        <v>10</v>
      </c>
      <c r="E6413" s="4" t="s">
        <v>20</v>
      </c>
      <c r="F6413" s="4" t="s">
        <v>10</v>
      </c>
      <c r="G6413" s="4" t="s">
        <v>9</v>
      </c>
      <c r="H6413" s="4" t="s">
        <v>9</v>
      </c>
      <c r="I6413" s="4" t="s">
        <v>10</v>
      </c>
      <c r="J6413" s="4" t="s">
        <v>10</v>
      </c>
      <c r="K6413" s="4" t="s">
        <v>9</v>
      </c>
      <c r="L6413" s="4" t="s">
        <v>9</v>
      </c>
      <c r="M6413" s="4" t="s">
        <v>9</v>
      </c>
      <c r="N6413" s="4" t="s">
        <v>9</v>
      </c>
      <c r="O6413" s="4" t="s">
        <v>6</v>
      </c>
    </row>
    <row r="6414" spans="1:19">
      <c r="A6414" t="n">
        <v>49200</v>
      </c>
      <c r="B6414" s="14" t="n">
        <v>50</v>
      </c>
      <c r="C6414" s="7" t="n">
        <v>0</v>
      </c>
      <c r="D6414" s="7" t="n">
        <v>4560</v>
      </c>
      <c r="E6414" s="7" t="n">
        <v>1</v>
      </c>
      <c r="F6414" s="7" t="n">
        <v>0</v>
      </c>
      <c r="G6414" s="7" t="n">
        <v>-1110651699</v>
      </c>
      <c r="H6414" s="7" t="n">
        <v>-1063256064</v>
      </c>
      <c r="I6414" s="7" t="n">
        <v>0</v>
      </c>
      <c r="J6414" s="7" t="n">
        <v>65533</v>
      </c>
      <c r="K6414" s="7" t="n">
        <v>0</v>
      </c>
      <c r="L6414" s="7" t="n">
        <v>0</v>
      </c>
      <c r="M6414" s="7" t="n">
        <v>0</v>
      </c>
      <c r="N6414" s="7" t="n">
        <v>0</v>
      </c>
      <c r="O6414" s="7" t="s">
        <v>13</v>
      </c>
    </row>
    <row r="6415" spans="1:19">
      <c r="A6415" t="s">
        <v>4</v>
      </c>
      <c r="B6415" s="4" t="s">
        <v>5</v>
      </c>
      <c r="C6415" s="4" t="s">
        <v>14</v>
      </c>
      <c r="D6415" s="4" t="s">
        <v>10</v>
      </c>
      <c r="E6415" s="4" t="s">
        <v>20</v>
      </c>
      <c r="F6415" s="4" t="s">
        <v>10</v>
      </c>
      <c r="G6415" s="4" t="s">
        <v>9</v>
      </c>
      <c r="H6415" s="4" t="s">
        <v>9</v>
      </c>
      <c r="I6415" s="4" t="s">
        <v>10</v>
      </c>
      <c r="J6415" s="4" t="s">
        <v>10</v>
      </c>
      <c r="K6415" s="4" t="s">
        <v>9</v>
      </c>
      <c r="L6415" s="4" t="s">
        <v>9</v>
      </c>
      <c r="M6415" s="4" t="s">
        <v>9</v>
      </c>
      <c r="N6415" s="4" t="s">
        <v>9</v>
      </c>
      <c r="O6415" s="4" t="s">
        <v>6</v>
      </c>
    </row>
    <row r="6416" spans="1:19">
      <c r="A6416" t="n">
        <v>49239</v>
      </c>
      <c r="B6416" s="14" t="n">
        <v>50</v>
      </c>
      <c r="C6416" s="7" t="n">
        <v>0</v>
      </c>
      <c r="D6416" s="7" t="n">
        <v>4196</v>
      </c>
      <c r="E6416" s="7" t="n">
        <v>1</v>
      </c>
      <c r="F6416" s="7" t="n">
        <v>0</v>
      </c>
      <c r="G6416" s="7" t="n">
        <v>0</v>
      </c>
      <c r="H6416" s="7" t="n">
        <v>0</v>
      </c>
      <c r="I6416" s="7" t="n">
        <v>0</v>
      </c>
      <c r="J6416" s="7" t="n">
        <v>65533</v>
      </c>
      <c r="K6416" s="7" t="n">
        <v>0</v>
      </c>
      <c r="L6416" s="7" t="n">
        <v>0</v>
      </c>
      <c r="M6416" s="7" t="n">
        <v>0</v>
      </c>
      <c r="N6416" s="7" t="n">
        <v>0</v>
      </c>
      <c r="O6416" s="7" t="s">
        <v>13</v>
      </c>
    </row>
    <row r="6417" spans="1:19">
      <c r="A6417" t="s">
        <v>4</v>
      </c>
      <c r="B6417" s="4" t="s">
        <v>5</v>
      </c>
      <c r="C6417" s="4" t="s">
        <v>14</v>
      </c>
      <c r="D6417" s="4" t="s">
        <v>9</v>
      </c>
      <c r="E6417" s="4" t="s">
        <v>9</v>
      </c>
      <c r="F6417" s="4" t="s">
        <v>9</v>
      </c>
    </row>
    <row r="6418" spans="1:19">
      <c r="A6418" t="n">
        <v>49278</v>
      </c>
      <c r="B6418" s="14" t="n">
        <v>50</v>
      </c>
      <c r="C6418" s="7" t="n">
        <v>255</v>
      </c>
      <c r="D6418" s="7" t="n">
        <v>1050253722</v>
      </c>
      <c r="E6418" s="7" t="n">
        <v>1065353216</v>
      </c>
      <c r="F6418" s="7" t="n">
        <v>1045220557</v>
      </c>
    </row>
    <row r="6419" spans="1:19">
      <c r="A6419" t="s">
        <v>4</v>
      </c>
      <c r="B6419" s="4" t="s">
        <v>5</v>
      </c>
      <c r="C6419" s="4" t="s">
        <v>10</v>
      </c>
    </row>
    <row r="6420" spans="1:19">
      <c r="A6420" t="n">
        <v>49292</v>
      </c>
      <c r="B6420" s="26" t="n">
        <v>16</v>
      </c>
      <c r="C6420" s="7" t="n">
        <v>1000</v>
      </c>
    </row>
    <row r="6421" spans="1:19">
      <c r="A6421" t="s">
        <v>4</v>
      </c>
      <c r="B6421" s="4" t="s">
        <v>5</v>
      </c>
      <c r="C6421" s="4" t="s">
        <v>10</v>
      </c>
    </row>
    <row r="6422" spans="1:19">
      <c r="A6422" t="n">
        <v>49295</v>
      </c>
      <c r="B6422" s="26" t="n">
        <v>16</v>
      </c>
      <c r="C6422" s="7" t="n">
        <v>500</v>
      </c>
    </row>
    <row r="6423" spans="1:19">
      <c r="A6423" t="s">
        <v>4</v>
      </c>
      <c r="B6423" s="4" t="s">
        <v>5</v>
      </c>
      <c r="C6423" s="4" t="s">
        <v>10</v>
      </c>
    </row>
    <row r="6424" spans="1:19">
      <c r="A6424" t="n">
        <v>49298</v>
      </c>
      <c r="B6424" s="26" t="n">
        <v>16</v>
      </c>
      <c r="C6424" s="7" t="n">
        <v>900</v>
      </c>
    </row>
    <row r="6425" spans="1:19">
      <c r="A6425" t="s">
        <v>4</v>
      </c>
      <c r="B6425" s="4" t="s">
        <v>5</v>
      </c>
      <c r="C6425" s="4" t="s">
        <v>10</v>
      </c>
      <c r="D6425" s="4" t="s">
        <v>14</v>
      </c>
      <c r="E6425" s="4" t="s">
        <v>6</v>
      </c>
      <c r="F6425" s="4" t="s">
        <v>20</v>
      </c>
      <c r="G6425" s="4" t="s">
        <v>20</v>
      </c>
      <c r="H6425" s="4" t="s">
        <v>20</v>
      </c>
    </row>
    <row r="6426" spans="1:19">
      <c r="A6426" t="n">
        <v>49301</v>
      </c>
      <c r="B6426" s="61" t="n">
        <v>48</v>
      </c>
      <c r="C6426" s="7" t="n">
        <v>65534</v>
      </c>
      <c r="D6426" s="7" t="n">
        <v>0</v>
      </c>
      <c r="E6426" s="7" t="s">
        <v>275</v>
      </c>
      <c r="F6426" s="7" t="n">
        <v>-1</v>
      </c>
      <c r="G6426" s="7" t="n">
        <v>1</v>
      </c>
      <c r="H6426" s="7" t="n">
        <v>0</v>
      </c>
    </row>
    <row r="6427" spans="1:19">
      <c r="A6427" t="s">
        <v>4</v>
      </c>
      <c r="B6427" s="4" t="s">
        <v>5</v>
      </c>
      <c r="C6427" s="4" t="s">
        <v>10</v>
      </c>
      <c r="D6427" s="4" t="s">
        <v>20</v>
      </c>
      <c r="E6427" s="4" t="s">
        <v>20</v>
      </c>
      <c r="F6427" s="4" t="s">
        <v>20</v>
      </c>
      <c r="G6427" s="4" t="s">
        <v>20</v>
      </c>
    </row>
    <row r="6428" spans="1:19">
      <c r="A6428" t="n">
        <v>49327</v>
      </c>
      <c r="B6428" s="74" t="n">
        <v>131</v>
      </c>
      <c r="C6428" s="7" t="n">
        <v>65534</v>
      </c>
      <c r="D6428" s="7" t="n">
        <v>0</v>
      </c>
      <c r="E6428" s="7" t="n">
        <v>0</v>
      </c>
      <c r="F6428" s="7" t="n">
        <v>2.5</v>
      </c>
      <c r="G6428" s="7" t="n">
        <v>0.200000002980232</v>
      </c>
    </row>
    <row r="6429" spans="1:19">
      <c r="A6429" t="s">
        <v>4</v>
      </c>
      <c r="B6429" s="4" t="s">
        <v>5</v>
      </c>
      <c r="C6429" s="4" t="s">
        <v>10</v>
      </c>
      <c r="D6429" s="4" t="s">
        <v>10</v>
      </c>
      <c r="E6429" s="4" t="s">
        <v>20</v>
      </c>
      <c r="F6429" s="4" t="s">
        <v>20</v>
      </c>
      <c r="G6429" s="4" t="s">
        <v>20</v>
      </c>
      <c r="H6429" s="4" t="s">
        <v>20</v>
      </c>
      <c r="I6429" s="4" t="s">
        <v>14</v>
      </c>
      <c r="J6429" s="4" t="s">
        <v>10</v>
      </c>
    </row>
    <row r="6430" spans="1:19">
      <c r="A6430" t="n">
        <v>49346</v>
      </c>
      <c r="B6430" s="49" t="n">
        <v>55</v>
      </c>
      <c r="C6430" s="7" t="n">
        <v>65534</v>
      </c>
      <c r="D6430" s="7" t="n">
        <v>65533</v>
      </c>
      <c r="E6430" s="7" t="n">
        <v>6.61999988555908</v>
      </c>
      <c r="F6430" s="7" t="n">
        <v>-3.90000009536743</v>
      </c>
      <c r="G6430" s="7" t="n">
        <v>-198.5</v>
      </c>
      <c r="H6430" s="7" t="n">
        <v>10</v>
      </c>
      <c r="I6430" s="7" t="n">
        <v>0</v>
      </c>
      <c r="J6430" s="7" t="n">
        <v>1</v>
      </c>
    </row>
    <row r="6431" spans="1:19">
      <c r="A6431" t="s">
        <v>4</v>
      </c>
      <c r="B6431" s="4" t="s">
        <v>5</v>
      </c>
      <c r="C6431" s="4" t="s">
        <v>14</v>
      </c>
      <c r="D6431" s="4" t="s">
        <v>10</v>
      </c>
      <c r="E6431" s="4" t="s">
        <v>20</v>
      </c>
      <c r="F6431" s="4" t="s">
        <v>10</v>
      </c>
      <c r="G6431" s="4" t="s">
        <v>9</v>
      </c>
      <c r="H6431" s="4" t="s">
        <v>9</v>
      </c>
      <c r="I6431" s="4" t="s">
        <v>10</v>
      </c>
      <c r="J6431" s="4" t="s">
        <v>10</v>
      </c>
      <c r="K6431" s="4" t="s">
        <v>9</v>
      </c>
      <c r="L6431" s="4" t="s">
        <v>9</v>
      </c>
      <c r="M6431" s="4" t="s">
        <v>9</v>
      </c>
      <c r="N6431" s="4" t="s">
        <v>9</v>
      </c>
      <c r="O6431" s="4" t="s">
        <v>6</v>
      </c>
    </row>
    <row r="6432" spans="1:19">
      <c r="A6432" t="n">
        <v>49370</v>
      </c>
      <c r="B6432" s="14" t="n">
        <v>50</v>
      </c>
      <c r="C6432" s="7" t="n">
        <v>0</v>
      </c>
      <c r="D6432" s="7" t="n">
        <v>4344</v>
      </c>
      <c r="E6432" s="7" t="n">
        <v>1</v>
      </c>
      <c r="F6432" s="7" t="n">
        <v>0</v>
      </c>
      <c r="G6432" s="7" t="n">
        <v>0</v>
      </c>
      <c r="H6432" s="7" t="n">
        <v>-1056964608</v>
      </c>
      <c r="I6432" s="7" t="n">
        <v>0</v>
      </c>
      <c r="J6432" s="7" t="n">
        <v>65533</v>
      </c>
      <c r="K6432" s="7" t="n">
        <v>0</v>
      </c>
      <c r="L6432" s="7" t="n">
        <v>0</v>
      </c>
      <c r="M6432" s="7" t="n">
        <v>0</v>
      </c>
      <c r="N6432" s="7" t="n">
        <v>0</v>
      </c>
      <c r="O6432" s="7" t="s">
        <v>13</v>
      </c>
    </row>
    <row r="6433" spans="1:15">
      <c r="A6433" t="s">
        <v>4</v>
      </c>
      <c r="B6433" s="4" t="s">
        <v>5</v>
      </c>
      <c r="C6433" s="4" t="s">
        <v>10</v>
      </c>
    </row>
    <row r="6434" spans="1:15">
      <c r="A6434" t="n">
        <v>49409</v>
      </c>
      <c r="B6434" s="26" t="n">
        <v>16</v>
      </c>
      <c r="C6434" s="7" t="n">
        <v>1000</v>
      </c>
    </row>
    <row r="6435" spans="1:15">
      <c r="A6435" t="s">
        <v>4</v>
      </c>
      <c r="B6435" s="4" t="s">
        <v>5</v>
      </c>
      <c r="C6435" s="4" t="s">
        <v>10</v>
      </c>
      <c r="D6435" s="4" t="s">
        <v>14</v>
      </c>
      <c r="E6435" s="4" t="s">
        <v>6</v>
      </c>
      <c r="F6435" s="4" t="s">
        <v>20</v>
      </c>
      <c r="G6435" s="4" t="s">
        <v>20</v>
      </c>
      <c r="H6435" s="4" t="s">
        <v>20</v>
      </c>
    </row>
    <row r="6436" spans="1:15">
      <c r="A6436" t="n">
        <v>49412</v>
      </c>
      <c r="B6436" s="61" t="n">
        <v>48</v>
      </c>
      <c r="C6436" s="7" t="n">
        <v>65534</v>
      </c>
      <c r="D6436" s="7" t="n">
        <v>0</v>
      </c>
      <c r="E6436" s="7" t="s">
        <v>277</v>
      </c>
      <c r="F6436" s="7" t="n">
        <v>0.5</v>
      </c>
      <c r="G6436" s="7" t="n">
        <v>1</v>
      </c>
      <c r="H6436" s="7" t="n">
        <v>0</v>
      </c>
    </row>
    <row r="6437" spans="1:15">
      <c r="A6437" t="s">
        <v>4</v>
      </c>
      <c r="B6437" s="4" t="s">
        <v>5</v>
      </c>
      <c r="C6437" s="4" t="s">
        <v>10</v>
      </c>
    </row>
    <row r="6438" spans="1:15">
      <c r="A6438" t="n">
        <v>49438</v>
      </c>
      <c r="B6438" s="26" t="n">
        <v>16</v>
      </c>
      <c r="C6438" s="7" t="n">
        <v>750</v>
      </c>
    </row>
    <row r="6439" spans="1:15">
      <c r="A6439" t="s">
        <v>4</v>
      </c>
      <c r="B6439" s="4" t="s">
        <v>5</v>
      </c>
      <c r="C6439" s="4" t="s">
        <v>10</v>
      </c>
    </row>
    <row r="6440" spans="1:15">
      <c r="A6440" t="n">
        <v>49441</v>
      </c>
      <c r="B6440" s="26" t="n">
        <v>16</v>
      </c>
      <c r="C6440" s="7" t="n">
        <v>2600</v>
      </c>
    </row>
    <row r="6441" spans="1:15">
      <c r="A6441" t="s">
        <v>4</v>
      </c>
      <c r="B6441" s="4" t="s">
        <v>5</v>
      </c>
      <c r="C6441" s="4" t="s">
        <v>14</v>
      </c>
      <c r="D6441" s="4" t="s">
        <v>10</v>
      </c>
      <c r="E6441" s="4" t="s">
        <v>10</v>
      </c>
      <c r="F6441" s="4" t="s">
        <v>10</v>
      </c>
      <c r="G6441" s="4" t="s">
        <v>10</v>
      </c>
      <c r="H6441" s="4" t="s">
        <v>10</v>
      </c>
      <c r="I6441" s="4" t="s">
        <v>6</v>
      </c>
      <c r="J6441" s="4" t="s">
        <v>20</v>
      </c>
      <c r="K6441" s="4" t="s">
        <v>20</v>
      </c>
      <c r="L6441" s="4" t="s">
        <v>20</v>
      </c>
      <c r="M6441" s="4" t="s">
        <v>9</v>
      </c>
      <c r="N6441" s="4" t="s">
        <v>9</v>
      </c>
      <c r="O6441" s="4" t="s">
        <v>20</v>
      </c>
      <c r="P6441" s="4" t="s">
        <v>20</v>
      </c>
      <c r="Q6441" s="4" t="s">
        <v>20</v>
      </c>
      <c r="R6441" s="4" t="s">
        <v>20</v>
      </c>
      <c r="S6441" s="4" t="s">
        <v>14</v>
      </c>
    </row>
    <row r="6442" spans="1:15">
      <c r="A6442" t="n">
        <v>49444</v>
      </c>
      <c r="B6442" s="10" t="n">
        <v>39</v>
      </c>
      <c r="C6442" s="7" t="n">
        <v>12</v>
      </c>
      <c r="D6442" s="7" t="n">
        <v>65533</v>
      </c>
      <c r="E6442" s="7" t="n">
        <v>208</v>
      </c>
      <c r="F6442" s="7" t="n">
        <v>0</v>
      </c>
      <c r="G6442" s="7" t="n">
        <v>65534</v>
      </c>
      <c r="H6442" s="7" t="n">
        <v>259</v>
      </c>
      <c r="I6442" s="7" t="s">
        <v>13</v>
      </c>
      <c r="J6442" s="7" t="n">
        <v>0</v>
      </c>
      <c r="K6442" s="7" t="n">
        <v>0</v>
      </c>
      <c r="L6442" s="7" t="n">
        <v>0</v>
      </c>
      <c r="M6442" s="7" t="n">
        <v>0</v>
      </c>
      <c r="N6442" s="7" t="n">
        <v>0</v>
      </c>
      <c r="O6442" s="7" t="n">
        <v>0</v>
      </c>
      <c r="P6442" s="7" t="n">
        <v>1</v>
      </c>
      <c r="Q6442" s="7" t="n">
        <v>1</v>
      </c>
      <c r="R6442" s="7" t="n">
        <v>1</v>
      </c>
      <c r="S6442" s="7" t="n">
        <v>255</v>
      </c>
    </row>
    <row r="6443" spans="1:15">
      <c r="A6443" t="s">
        <v>4</v>
      </c>
      <c r="B6443" s="4" t="s">
        <v>5</v>
      </c>
      <c r="C6443" s="4" t="s">
        <v>10</v>
      </c>
      <c r="D6443" s="4" t="s">
        <v>14</v>
      </c>
      <c r="E6443" s="4" t="s">
        <v>6</v>
      </c>
      <c r="F6443" s="4" t="s">
        <v>20</v>
      </c>
      <c r="G6443" s="4" t="s">
        <v>20</v>
      </c>
      <c r="H6443" s="4" t="s">
        <v>20</v>
      </c>
    </row>
    <row r="6444" spans="1:15">
      <c r="A6444" t="n">
        <v>49494</v>
      </c>
      <c r="B6444" s="61" t="n">
        <v>48</v>
      </c>
      <c r="C6444" s="7" t="n">
        <v>65534</v>
      </c>
      <c r="D6444" s="7" t="n">
        <v>0</v>
      </c>
      <c r="E6444" s="7" t="s">
        <v>284</v>
      </c>
      <c r="F6444" s="7" t="n">
        <v>-1</v>
      </c>
      <c r="G6444" s="7" t="n">
        <v>2</v>
      </c>
      <c r="H6444" s="7" t="n">
        <v>0</v>
      </c>
    </row>
    <row r="6445" spans="1:15">
      <c r="A6445" t="s">
        <v>4</v>
      </c>
      <c r="B6445" s="4" t="s">
        <v>5</v>
      </c>
      <c r="C6445" s="4" t="s">
        <v>10</v>
      </c>
    </row>
    <row r="6446" spans="1:15">
      <c r="A6446" t="n">
        <v>49520</v>
      </c>
      <c r="B6446" s="26" t="n">
        <v>16</v>
      </c>
      <c r="C6446" s="7" t="n">
        <v>900</v>
      </c>
    </row>
    <row r="6447" spans="1:15">
      <c r="A6447" t="s">
        <v>4</v>
      </c>
      <c r="B6447" s="4" t="s">
        <v>5</v>
      </c>
      <c r="C6447" s="4" t="s">
        <v>10</v>
      </c>
    </row>
    <row r="6448" spans="1:15">
      <c r="A6448" t="n">
        <v>49523</v>
      </c>
      <c r="B6448" s="26" t="n">
        <v>16</v>
      </c>
      <c r="C6448" s="7" t="n">
        <v>300</v>
      </c>
    </row>
    <row r="6449" spans="1:19">
      <c r="A6449" t="s">
        <v>4</v>
      </c>
      <c r="B6449" s="4" t="s">
        <v>5</v>
      </c>
      <c r="C6449" s="4" t="s">
        <v>10</v>
      </c>
    </row>
    <row r="6450" spans="1:19">
      <c r="A6450" t="n">
        <v>49526</v>
      </c>
      <c r="B6450" s="26" t="n">
        <v>16</v>
      </c>
      <c r="C6450" s="7" t="n">
        <v>500</v>
      </c>
    </row>
    <row r="6451" spans="1:19">
      <c r="A6451" t="s">
        <v>4</v>
      </c>
      <c r="B6451" s="4" t="s">
        <v>5</v>
      </c>
      <c r="C6451" s="4" t="s">
        <v>10</v>
      </c>
      <c r="D6451" s="4" t="s">
        <v>20</v>
      </c>
      <c r="E6451" s="4" t="s">
        <v>20</v>
      </c>
      <c r="F6451" s="4" t="s">
        <v>20</v>
      </c>
      <c r="G6451" s="4" t="s">
        <v>20</v>
      </c>
    </row>
    <row r="6452" spans="1:19">
      <c r="A6452" t="n">
        <v>49529</v>
      </c>
      <c r="B6452" s="74" t="n">
        <v>131</v>
      </c>
      <c r="C6452" s="7" t="n">
        <v>65534</v>
      </c>
      <c r="D6452" s="7" t="n">
        <v>0</v>
      </c>
      <c r="E6452" s="7" t="n">
        <v>0</v>
      </c>
      <c r="F6452" s="7" t="n">
        <v>0.5</v>
      </c>
      <c r="G6452" s="7" t="n">
        <v>0.200000002980232</v>
      </c>
    </row>
    <row r="6453" spans="1:19">
      <c r="A6453" t="s">
        <v>4</v>
      </c>
      <c r="B6453" s="4" t="s">
        <v>5</v>
      </c>
      <c r="C6453" s="4" t="s">
        <v>10</v>
      </c>
      <c r="D6453" s="4" t="s">
        <v>10</v>
      </c>
      <c r="E6453" s="4" t="s">
        <v>20</v>
      </c>
      <c r="F6453" s="4" t="s">
        <v>20</v>
      </c>
      <c r="G6453" s="4" t="s">
        <v>20</v>
      </c>
      <c r="H6453" s="4" t="s">
        <v>20</v>
      </c>
      <c r="I6453" s="4" t="s">
        <v>14</v>
      </c>
      <c r="J6453" s="4" t="s">
        <v>10</v>
      </c>
    </row>
    <row r="6454" spans="1:19">
      <c r="A6454" t="n">
        <v>49548</v>
      </c>
      <c r="B6454" s="49" t="n">
        <v>55</v>
      </c>
      <c r="C6454" s="7" t="n">
        <v>65534</v>
      </c>
      <c r="D6454" s="7" t="n">
        <v>65533</v>
      </c>
      <c r="E6454" s="7" t="n">
        <v>7.90000009536743</v>
      </c>
      <c r="F6454" s="7" t="n">
        <v>-3.90000009536743</v>
      </c>
      <c r="G6454" s="7" t="n">
        <v>-198.5</v>
      </c>
      <c r="H6454" s="7" t="n">
        <v>7</v>
      </c>
      <c r="I6454" s="7" t="n">
        <v>0</v>
      </c>
      <c r="J6454" s="7" t="n">
        <v>1</v>
      </c>
    </row>
    <row r="6455" spans="1:19">
      <c r="A6455" t="s">
        <v>4</v>
      </c>
      <c r="B6455" s="4" t="s">
        <v>5</v>
      </c>
      <c r="C6455" s="4" t="s">
        <v>10</v>
      </c>
    </row>
    <row r="6456" spans="1:19">
      <c r="A6456" t="n">
        <v>49572</v>
      </c>
      <c r="B6456" s="26" t="n">
        <v>16</v>
      </c>
      <c r="C6456" s="7" t="n">
        <v>1500</v>
      </c>
    </row>
    <row r="6457" spans="1:19">
      <c r="A6457" t="s">
        <v>4</v>
      </c>
      <c r="B6457" s="4" t="s">
        <v>5</v>
      </c>
      <c r="C6457" s="4" t="s">
        <v>10</v>
      </c>
      <c r="D6457" s="4" t="s">
        <v>14</v>
      </c>
      <c r="E6457" s="4" t="s">
        <v>6</v>
      </c>
      <c r="F6457" s="4" t="s">
        <v>20</v>
      </c>
      <c r="G6457" s="4" t="s">
        <v>20</v>
      </c>
      <c r="H6457" s="4" t="s">
        <v>20</v>
      </c>
    </row>
    <row r="6458" spans="1:19">
      <c r="A6458" t="n">
        <v>49575</v>
      </c>
      <c r="B6458" s="61" t="n">
        <v>48</v>
      </c>
      <c r="C6458" s="7" t="n">
        <v>65534</v>
      </c>
      <c r="D6458" s="7" t="n">
        <v>0</v>
      </c>
      <c r="E6458" s="7" t="s">
        <v>281</v>
      </c>
      <c r="F6458" s="7" t="n">
        <v>-1</v>
      </c>
      <c r="G6458" s="7" t="n">
        <v>1</v>
      </c>
      <c r="H6458" s="7" t="n">
        <v>0</v>
      </c>
    </row>
    <row r="6459" spans="1:19">
      <c r="A6459" t="s">
        <v>4</v>
      </c>
      <c r="B6459" s="4" t="s">
        <v>5</v>
      </c>
      <c r="C6459" s="4" t="s">
        <v>10</v>
      </c>
    </row>
    <row r="6460" spans="1:19">
      <c r="A6460" t="n">
        <v>49601</v>
      </c>
      <c r="B6460" s="26" t="n">
        <v>16</v>
      </c>
      <c r="C6460" s="7" t="n">
        <v>600</v>
      </c>
    </row>
    <row r="6461" spans="1:19">
      <c r="A6461" t="s">
        <v>4</v>
      </c>
      <c r="B6461" s="4" t="s">
        <v>5</v>
      </c>
      <c r="C6461" s="4" t="s">
        <v>14</v>
      </c>
      <c r="D6461" s="4" t="s">
        <v>20</v>
      </c>
      <c r="E6461" s="4" t="s">
        <v>20</v>
      </c>
      <c r="F6461" s="4" t="s">
        <v>20</v>
      </c>
    </row>
    <row r="6462" spans="1:19">
      <c r="A6462" t="n">
        <v>49604</v>
      </c>
      <c r="B6462" s="32" t="n">
        <v>45</v>
      </c>
      <c r="C6462" s="7" t="n">
        <v>9</v>
      </c>
      <c r="D6462" s="7" t="n">
        <v>0.200000002980232</v>
      </c>
      <c r="E6462" s="7" t="n">
        <v>0.200000002980232</v>
      </c>
      <c r="F6462" s="7" t="n">
        <v>0.300000011920929</v>
      </c>
    </row>
    <row r="6463" spans="1:19">
      <c r="A6463" t="s">
        <v>4</v>
      </c>
      <c r="B6463" s="4" t="s">
        <v>5</v>
      </c>
      <c r="C6463" s="4" t="s">
        <v>14</v>
      </c>
      <c r="D6463" s="4" t="s">
        <v>10</v>
      </c>
      <c r="E6463" s="4" t="s">
        <v>10</v>
      </c>
      <c r="F6463" s="4" t="s">
        <v>10</v>
      </c>
      <c r="G6463" s="4" t="s">
        <v>10</v>
      </c>
      <c r="H6463" s="4" t="s">
        <v>10</v>
      </c>
      <c r="I6463" s="4" t="s">
        <v>6</v>
      </c>
      <c r="J6463" s="4" t="s">
        <v>20</v>
      </c>
      <c r="K6463" s="4" t="s">
        <v>20</v>
      </c>
      <c r="L6463" s="4" t="s">
        <v>20</v>
      </c>
      <c r="M6463" s="4" t="s">
        <v>9</v>
      </c>
      <c r="N6463" s="4" t="s">
        <v>9</v>
      </c>
      <c r="O6463" s="4" t="s">
        <v>20</v>
      </c>
      <c r="P6463" s="4" t="s">
        <v>20</v>
      </c>
      <c r="Q6463" s="4" t="s">
        <v>20</v>
      </c>
      <c r="R6463" s="4" t="s">
        <v>20</v>
      </c>
      <c r="S6463" s="4" t="s">
        <v>14</v>
      </c>
    </row>
    <row r="6464" spans="1:19">
      <c r="A6464" t="n">
        <v>49618</v>
      </c>
      <c r="B6464" s="10" t="n">
        <v>39</v>
      </c>
      <c r="C6464" s="7" t="n">
        <v>12</v>
      </c>
      <c r="D6464" s="7" t="n">
        <v>65533</v>
      </c>
      <c r="E6464" s="7" t="n">
        <v>207</v>
      </c>
      <c r="F6464" s="7" t="n">
        <v>0</v>
      </c>
      <c r="G6464" s="7" t="n">
        <v>65534</v>
      </c>
      <c r="H6464" s="7" t="n">
        <v>259</v>
      </c>
      <c r="I6464" s="7" t="s">
        <v>13</v>
      </c>
      <c r="J6464" s="7" t="n">
        <v>0</v>
      </c>
      <c r="K6464" s="7" t="n">
        <v>0</v>
      </c>
      <c r="L6464" s="7" t="n">
        <v>0</v>
      </c>
      <c r="M6464" s="7" t="n">
        <v>0</v>
      </c>
      <c r="N6464" s="7" t="n">
        <v>-1065353216</v>
      </c>
      <c r="O6464" s="7" t="n">
        <v>0</v>
      </c>
      <c r="P6464" s="7" t="n">
        <v>1</v>
      </c>
      <c r="Q6464" s="7" t="n">
        <v>0.75</v>
      </c>
      <c r="R6464" s="7" t="n">
        <v>1</v>
      </c>
      <c r="S6464" s="7" t="n">
        <v>255</v>
      </c>
    </row>
    <row r="6465" spans="1:19">
      <c r="A6465" t="s">
        <v>4</v>
      </c>
      <c r="B6465" s="4" t="s">
        <v>5</v>
      </c>
      <c r="C6465" s="4" t="s">
        <v>14</v>
      </c>
      <c r="D6465" s="4" t="s">
        <v>10</v>
      </c>
      <c r="E6465" s="4" t="s">
        <v>20</v>
      </c>
      <c r="F6465" s="4" t="s">
        <v>10</v>
      </c>
      <c r="G6465" s="4" t="s">
        <v>9</v>
      </c>
      <c r="H6465" s="4" t="s">
        <v>9</v>
      </c>
      <c r="I6465" s="4" t="s">
        <v>10</v>
      </c>
      <c r="J6465" s="4" t="s">
        <v>10</v>
      </c>
      <c r="K6465" s="4" t="s">
        <v>9</v>
      </c>
      <c r="L6465" s="4" t="s">
        <v>9</v>
      </c>
      <c r="M6465" s="4" t="s">
        <v>9</v>
      </c>
      <c r="N6465" s="4" t="s">
        <v>9</v>
      </c>
      <c r="O6465" s="4" t="s">
        <v>6</v>
      </c>
    </row>
    <row r="6466" spans="1:19">
      <c r="A6466" t="n">
        <v>49668</v>
      </c>
      <c r="B6466" s="14" t="n">
        <v>50</v>
      </c>
      <c r="C6466" s="7" t="n">
        <v>0</v>
      </c>
      <c r="D6466" s="7" t="n">
        <v>4148</v>
      </c>
      <c r="E6466" s="7" t="n">
        <v>1</v>
      </c>
      <c r="F6466" s="7" t="n">
        <v>0</v>
      </c>
      <c r="G6466" s="7" t="n">
        <v>0</v>
      </c>
      <c r="H6466" s="7" t="n">
        <v>0</v>
      </c>
      <c r="I6466" s="7" t="n">
        <v>0</v>
      </c>
      <c r="J6466" s="7" t="n">
        <v>65533</v>
      </c>
      <c r="K6466" s="7" t="n">
        <v>0</v>
      </c>
      <c r="L6466" s="7" t="n">
        <v>0</v>
      </c>
      <c r="M6466" s="7" t="n">
        <v>0</v>
      </c>
      <c r="N6466" s="7" t="n">
        <v>0</v>
      </c>
      <c r="O6466" s="7" t="s">
        <v>13</v>
      </c>
    </row>
    <row r="6467" spans="1:19">
      <c r="A6467" t="s">
        <v>4</v>
      </c>
      <c r="B6467" s="4" t="s">
        <v>5</v>
      </c>
      <c r="C6467" s="4" t="s">
        <v>10</v>
      </c>
    </row>
    <row r="6468" spans="1:19">
      <c r="A6468" t="n">
        <v>49707</v>
      </c>
      <c r="B6468" s="26" t="n">
        <v>16</v>
      </c>
      <c r="C6468" s="7" t="n">
        <v>900</v>
      </c>
    </row>
    <row r="6469" spans="1:19">
      <c r="A6469" t="s">
        <v>4</v>
      </c>
      <c r="B6469" s="4" t="s">
        <v>5</v>
      </c>
      <c r="C6469" s="4" t="s">
        <v>14</v>
      </c>
      <c r="D6469" s="4" t="s">
        <v>10</v>
      </c>
      <c r="E6469" s="4" t="s">
        <v>10</v>
      </c>
    </row>
    <row r="6470" spans="1:19">
      <c r="A6470" t="n">
        <v>49710</v>
      </c>
      <c r="B6470" s="10" t="n">
        <v>39</v>
      </c>
      <c r="C6470" s="7" t="n">
        <v>16</v>
      </c>
      <c r="D6470" s="7" t="n">
        <v>65533</v>
      </c>
      <c r="E6470" s="7" t="n">
        <v>208</v>
      </c>
    </row>
    <row r="6471" spans="1:19">
      <c r="A6471" t="s">
        <v>4</v>
      </c>
      <c r="B6471" s="4" t="s">
        <v>5</v>
      </c>
    </row>
    <row r="6472" spans="1:19">
      <c r="A6472" t="n">
        <v>49716</v>
      </c>
      <c r="B6472" s="5" t="n">
        <v>1</v>
      </c>
    </row>
    <row r="6473" spans="1:19" s="3" customFormat="1" customHeight="0">
      <c r="A6473" s="3" t="s">
        <v>2</v>
      </c>
      <c r="B6473" s="3" t="s">
        <v>431</v>
      </c>
    </row>
    <row r="6474" spans="1:19">
      <c r="A6474" t="s">
        <v>4</v>
      </c>
      <c r="B6474" s="4" t="s">
        <v>5</v>
      </c>
      <c r="C6474" s="4" t="s">
        <v>14</v>
      </c>
      <c r="D6474" s="4" t="s">
        <v>9</v>
      </c>
      <c r="E6474" s="4" t="s">
        <v>14</v>
      </c>
      <c r="F6474" s="4" t="s">
        <v>21</v>
      </c>
    </row>
    <row r="6475" spans="1:19">
      <c r="A6475" t="n">
        <v>49720</v>
      </c>
      <c r="B6475" s="11" t="n">
        <v>5</v>
      </c>
      <c r="C6475" s="7" t="n">
        <v>0</v>
      </c>
      <c r="D6475" s="7" t="n">
        <v>1</v>
      </c>
      <c r="E6475" s="7" t="n">
        <v>1</v>
      </c>
      <c r="F6475" s="12" t="n">
        <f t="normal" ca="1">A6505</f>
        <v>0</v>
      </c>
    </row>
    <row r="6476" spans="1:19">
      <c r="A6476" t="s">
        <v>4</v>
      </c>
      <c r="B6476" s="4" t="s">
        <v>5</v>
      </c>
      <c r="C6476" s="4" t="s">
        <v>14</v>
      </c>
      <c r="D6476" s="4" t="s">
        <v>10</v>
      </c>
      <c r="E6476" s="4" t="s">
        <v>20</v>
      </c>
      <c r="F6476" s="4" t="s">
        <v>10</v>
      </c>
      <c r="G6476" s="4" t="s">
        <v>9</v>
      </c>
      <c r="H6476" s="4" t="s">
        <v>9</v>
      </c>
      <c r="I6476" s="4" t="s">
        <v>10</v>
      </c>
      <c r="J6476" s="4" t="s">
        <v>10</v>
      </c>
      <c r="K6476" s="4" t="s">
        <v>9</v>
      </c>
      <c r="L6476" s="4" t="s">
        <v>9</v>
      </c>
      <c r="M6476" s="4" t="s">
        <v>9</v>
      </c>
      <c r="N6476" s="4" t="s">
        <v>9</v>
      </c>
      <c r="O6476" s="4" t="s">
        <v>6</v>
      </c>
    </row>
    <row r="6477" spans="1:19">
      <c r="A6477" t="n">
        <v>49731</v>
      </c>
      <c r="B6477" s="14" t="n">
        <v>50</v>
      </c>
      <c r="C6477" s="7" t="n">
        <v>0</v>
      </c>
      <c r="D6477" s="7" t="n">
        <v>4437</v>
      </c>
      <c r="E6477" s="7" t="n">
        <v>0.300000011920929</v>
      </c>
      <c r="F6477" s="7" t="n">
        <v>0</v>
      </c>
      <c r="G6477" s="7" t="n">
        <v>0</v>
      </c>
      <c r="H6477" s="7" t="n">
        <v>0</v>
      </c>
      <c r="I6477" s="7" t="n">
        <v>0</v>
      </c>
      <c r="J6477" s="7" t="n">
        <v>65533</v>
      </c>
      <c r="K6477" s="7" t="n">
        <v>0</v>
      </c>
      <c r="L6477" s="7" t="n">
        <v>0</v>
      </c>
      <c r="M6477" s="7" t="n">
        <v>0</v>
      </c>
      <c r="N6477" s="7" t="n">
        <v>0</v>
      </c>
      <c r="O6477" s="7" t="s">
        <v>13</v>
      </c>
    </row>
    <row r="6478" spans="1:19">
      <c r="A6478" t="s">
        <v>4</v>
      </c>
      <c r="B6478" s="4" t="s">
        <v>5</v>
      </c>
      <c r="C6478" s="4" t="s">
        <v>14</v>
      </c>
      <c r="D6478" s="4" t="s">
        <v>10</v>
      </c>
      <c r="E6478" s="4" t="s">
        <v>20</v>
      </c>
      <c r="F6478" s="4" t="s">
        <v>10</v>
      </c>
      <c r="G6478" s="4" t="s">
        <v>9</v>
      </c>
      <c r="H6478" s="4" t="s">
        <v>9</v>
      </c>
      <c r="I6478" s="4" t="s">
        <v>10</v>
      </c>
      <c r="J6478" s="4" t="s">
        <v>10</v>
      </c>
      <c r="K6478" s="4" t="s">
        <v>9</v>
      </c>
      <c r="L6478" s="4" t="s">
        <v>9</v>
      </c>
      <c r="M6478" s="4" t="s">
        <v>9</v>
      </c>
      <c r="N6478" s="4" t="s">
        <v>9</v>
      </c>
      <c r="O6478" s="4" t="s">
        <v>6</v>
      </c>
    </row>
    <row r="6479" spans="1:19">
      <c r="A6479" t="n">
        <v>49770</v>
      </c>
      <c r="B6479" s="14" t="n">
        <v>50</v>
      </c>
      <c r="C6479" s="7" t="n">
        <v>0</v>
      </c>
      <c r="D6479" s="7" t="n">
        <v>4420</v>
      </c>
      <c r="E6479" s="7" t="n">
        <v>0.5</v>
      </c>
      <c r="F6479" s="7" t="n">
        <v>0</v>
      </c>
      <c r="G6479" s="7" t="n">
        <v>0</v>
      </c>
      <c r="H6479" s="7" t="n">
        <v>0</v>
      </c>
      <c r="I6479" s="7" t="n">
        <v>0</v>
      </c>
      <c r="J6479" s="7" t="n">
        <v>65533</v>
      </c>
      <c r="K6479" s="7" t="n">
        <v>0</v>
      </c>
      <c r="L6479" s="7" t="n">
        <v>0</v>
      </c>
      <c r="M6479" s="7" t="n">
        <v>0</v>
      </c>
      <c r="N6479" s="7" t="n">
        <v>0</v>
      </c>
      <c r="O6479" s="7" t="s">
        <v>13</v>
      </c>
    </row>
    <row r="6480" spans="1:19">
      <c r="A6480" t="s">
        <v>4</v>
      </c>
      <c r="B6480" s="4" t="s">
        <v>5</v>
      </c>
      <c r="C6480" s="4" t="s">
        <v>10</v>
      </c>
    </row>
    <row r="6481" spans="1:15">
      <c r="A6481" t="n">
        <v>49809</v>
      </c>
      <c r="B6481" s="26" t="n">
        <v>16</v>
      </c>
      <c r="C6481" s="7" t="n">
        <v>1100</v>
      </c>
    </row>
    <row r="6482" spans="1:15">
      <c r="A6482" t="s">
        <v>4</v>
      </c>
      <c r="B6482" s="4" t="s">
        <v>5</v>
      </c>
      <c r="C6482" s="4" t="s">
        <v>14</v>
      </c>
      <c r="D6482" s="4" t="s">
        <v>10</v>
      </c>
      <c r="E6482" s="4" t="s">
        <v>20</v>
      </c>
      <c r="F6482" s="4" t="s">
        <v>10</v>
      </c>
      <c r="G6482" s="4" t="s">
        <v>9</v>
      </c>
      <c r="H6482" s="4" t="s">
        <v>9</v>
      </c>
      <c r="I6482" s="4" t="s">
        <v>10</v>
      </c>
      <c r="J6482" s="4" t="s">
        <v>10</v>
      </c>
      <c r="K6482" s="4" t="s">
        <v>9</v>
      </c>
      <c r="L6482" s="4" t="s">
        <v>9</v>
      </c>
      <c r="M6482" s="4" t="s">
        <v>9</v>
      </c>
      <c r="N6482" s="4" t="s">
        <v>9</v>
      </c>
      <c r="O6482" s="4" t="s">
        <v>6</v>
      </c>
    </row>
    <row r="6483" spans="1:15">
      <c r="A6483" t="n">
        <v>49812</v>
      </c>
      <c r="B6483" s="14" t="n">
        <v>50</v>
      </c>
      <c r="C6483" s="7" t="n">
        <v>0</v>
      </c>
      <c r="D6483" s="7" t="n">
        <v>4432</v>
      </c>
      <c r="E6483" s="7" t="n">
        <v>0.300000011920929</v>
      </c>
      <c r="F6483" s="7" t="n">
        <v>0</v>
      </c>
      <c r="G6483" s="7" t="n">
        <v>0</v>
      </c>
      <c r="H6483" s="7" t="n">
        <v>0</v>
      </c>
      <c r="I6483" s="7" t="n">
        <v>0</v>
      </c>
      <c r="J6483" s="7" t="n">
        <v>65533</v>
      </c>
      <c r="K6483" s="7" t="n">
        <v>0</v>
      </c>
      <c r="L6483" s="7" t="n">
        <v>0</v>
      </c>
      <c r="M6483" s="7" t="n">
        <v>0</v>
      </c>
      <c r="N6483" s="7" t="n">
        <v>0</v>
      </c>
      <c r="O6483" s="7" t="s">
        <v>13</v>
      </c>
    </row>
    <row r="6484" spans="1:15">
      <c r="A6484" t="s">
        <v>4</v>
      </c>
      <c r="B6484" s="4" t="s">
        <v>5</v>
      </c>
      <c r="C6484" s="4" t="s">
        <v>14</v>
      </c>
      <c r="D6484" s="4" t="s">
        <v>10</v>
      </c>
      <c r="E6484" s="4" t="s">
        <v>20</v>
      </c>
      <c r="F6484" s="4" t="s">
        <v>10</v>
      </c>
      <c r="G6484" s="4" t="s">
        <v>9</v>
      </c>
      <c r="H6484" s="4" t="s">
        <v>9</v>
      </c>
      <c r="I6484" s="4" t="s">
        <v>10</v>
      </c>
      <c r="J6484" s="4" t="s">
        <v>10</v>
      </c>
      <c r="K6484" s="4" t="s">
        <v>9</v>
      </c>
      <c r="L6484" s="4" t="s">
        <v>9</v>
      </c>
      <c r="M6484" s="4" t="s">
        <v>9</v>
      </c>
      <c r="N6484" s="4" t="s">
        <v>9</v>
      </c>
      <c r="O6484" s="4" t="s">
        <v>6</v>
      </c>
    </row>
    <row r="6485" spans="1:15">
      <c r="A6485" t="n">
        <v>49851</v>
      </c>
      <c r="B6485" s="14" t="n">
        <v>50</v>
      </c>
      <c r="C6485" s="7" t="n">
        <v>0</v>
      </c>
      <c r="D6485" s="7" t="n">
        <v>4420</v>
      </c>
      <c r="E6485" s="7" t="n">
        <v>0.5</v>
      </c>
      <c r="F6485" s="7" t="n">
        <v>0</v>
      </c>
      <c r="G6485" s="7" t="n">
        <v>0</v>
      </c>
      <c r="H6485" s="7" t="n">
        <v>1069547520</v>
      </c>
      <c r="I6485" s="7" t="n">
        <v>0</v>
      </c>
      <c r="J6485" s="7" t="n">
        <v>65533</v>
      </c>
      <c r="K6485" s="7" t="n">
        <v>0</v>
      </c>
      <c r="L6485" s="7" t="n">
        <v>0</v>
      </c>
      <c r="M6485" s="7" t="n">
        <v>0</v>
      </c>
      <c r="N6485" s="7" t="n">
        <v>0</v>
      </c>
      <c r="O6485" s="7" t="s">
        <v>13</v>
      </c>
    </row>
    <row r="6486" spans="1:15">
      <c r="A6486" t="s">
        <v>4</v>
      </c>
      <c r="B6486" s="4" t="s">
        <v>5</v>
      </c>
      <c r="C6486" s="4" t="s">
        <v>10</v>
      </c>
    </row>
    <row r="6487" spans="1:15">
      <c r="A6487" t="n">
        <v>49890</v>
      </c>
      <c r="B6487" s="26" t="n">
        <v>16</v>
      </c>
      <c r="C6487" s="7" t="n">
        <v>1500</v>
      </c>
    </row>
    <row r="6488" spans="1:15">
      <c r="A6488" t="s">
        <v>4</v>
      </c>
      <c r="B6488" s="4" t="s">
        <v>5</v>
      </c>
      <c r="C6488" s="4" t="s">
        <v>14</v>
      </c>
      <c r="D6488" s="4" t="s">
        <v>10</v>
      </c>
      <c r="E6488" s="4" t="s">
        <v>20</v>
      </c>
      <c r="F6488" s="4" t="s">
        <v>10</v>
      </c>
      <c r="G6488" s="4" t="s">
        <v>9</v>
      </c>
      <c r="H6488" s="4" t="s">
        <v>9</v>
      </c>
      <c r="I6488" s="4" t="s">
        <v>10</v>
      </c>
      <c r="J6488" s="4" t="s">
        <v>10</v>
      </c>
      <c r="K6488" s="4" t="s">
        <v>9</v>
      </c>
      <c r="L6488" s="4" t="s">
        <v>9</v>
      </c>
      <c r="M6488" s="4" t="s">
        <v>9</v>
      </c>
      <c r="N6488" s="4" t="s">
        <v>9</v>
      </c>
      <c r="O6488" s="4" t="s">
        <v>6</v>
      </c>
    </row>
    <row r="6489" spans="1:15">
      <c r="A6489" t="n">
        <v>49893</v>
      </c>
      <c r="B6489" s="14" t="n">
        <v>50</v>
      </c>
      <c r="C6489" s="7" t="n">
        <v>0</v>
      </c>
      <c r="D6489" s="7" t="n">
        <v>4432</v>
      </c>
      <c r="E6489" s="7" t="n">
        <v>0.300000011920929</v>
      </c>
      <c r="F6489" s="7" t="n">
        <v>0</v>
      </c>
      <c r="G6489" s="7" t="n">
        <v>0</v>
      </c>
      <c r="H6489" s="7" t="n">
        <v>0</v>
      </c>
      <c r="I6489" s="7" t="n">
        <v>0</v>
      </c>
      <c r="J6489" s="7" t="n">
        <v>65533</v>
      </c>
      <c r="K6489" s="7" t="n">
        <v>0</v>
      </c>
      <c r="L6489" s="7" t="n">
        <v>0</v>
      </c>
      <c r="M6489" s="7" t="n">
        <v>0</v>
      </c>
      <c r="N6489" s="7" t="n">
        <v>0</v>
      </c>
      <c r="O6489" s="7" t="s">
        <v>13</v>
      </c>
    </row>
    <row r="6490" spans="1:15">
      <c r="A6490" t="s">
        <v>4</v>
      </c>
      <c r="B6490" s="4" t="s">
        <v>5</v>
      </c>
      <c r="C6490" s="4" t="s">
        <v>14</v>
      </c>
      <c r="D6490" s="4" t="s">
        <v>10</v>
      </c>
      <c r="E6490" s="4" t="s">
        <v>20</v>
      </c>
      <c r="F6490" s="4" t="s">
        <v>10</v>
      </c>
      <c r="G6490" s="4" t="s">
        <v>9</v>
      </c>
      <c r="H6490" s="4" t="s">
        <v>9</v>
      </c>
      <c r="I6490" s="4" t="s">
        <v>10</v>
      </c>
      <c r="J6490" s="4" t="s">
        <v>10</v>
      </c>
      <c r="K6490" s="4" t="s">
        <v>9</v>
      </c>
      <c r="L6490" s="4" t="s">
        <v>9</v>
      </c>
      <c r="M6490" s="4" t="s">
        <v>9</v>
      </c>
      <c r="N6490" s="4" t="s">
        <v>9</v>
      </c>
      <c r="O6490" s="4" t="s">
        <v>6</v>
      </c>
    </row>
    <row r="6491" spans="1:15">
      <c r="A6491" t="n">
        <v>49932</v>
      </c>
      <c r="B6491" s="14" t="n">
        <v>50</v>
      </c>
      <c r="C6491" s="7" t="n">
        <v>0</v>
      </c>
      <c r="D6491" s="7" t="n">
        <v>4420</v>
      </c>
      <c r="E6491" s="7" t="n">
        <v>0.5</v>
      </c>
      <c r="F6491" s="7" t="n">
        <v>0</v>
      </c>
      <c r="G6491" s="7" t="n">
        <v>0</v>
      </c>
      <c r="H6491" s="7" t="n">
        <v>0</v>
      </c>
      <c r="I6491" s="7" t="n">
        <v>0</v>
      </c>
      <c r="J6491" s="7" t="n">
        <v>65533</v>
      </c>
      <c r="K6491" s="7" t="n">
        <v>0</v>
      </c>
      <c r="L6491" s="7" t="n">
        <v>0</v>
      </c>
      <c r="M6491" s="7" t="n">
        <v>0</v>
      </c>
      <c r="N6491" s="7" t="n">
        <v>0</v>
      </c>
      <c r="O6491" s="7" t="s">
        <v>13</v>
      </c>
    </row>
    <row r="6492" spans="1:15">
      <c r="A6492" t="s">
        <v>4</v>
      </c>
      <c r="B6492" s="4" t="s">
        <v>5</v>
      </c>
      <c r="C6492" s="4" t="s">
        <v>10</v>
      </c>
    </row>
    <row r="6493" spans="1:15">
      <c r="A6493" t="n">
        <v>49971</v>
      </c>
      <c r="B6493" s="26" t="n">
        <v>16</v>
      </c>
      <c r="C6493" s="7" t="n">
        <v>800</v>
      </c>
    </row>
    <row r="6494" spans="1:15">
      <c r="A6494" t="s">
        <v>4</v>
      </c>
      <c r="B6494" s="4" t="s">
        <v>5</v>
      </c>
      <c r="C6494" s="4" t="s">
        <v>14</v>
      </c>
      <c r="D6494" s="4" t="s">
        <v>10</v>
      </c>
      <c r="E6494" s="4" t="s">
        <v>20</v>
      </c>
      <c r="F6494" s="4" t="s">
        <v>10</v>
      </c>
      <c r="G6494" s="4" t="s">
        <v>9</v>
      </c>
      <c r="H6494" s="4" t="s">
        <v>9</v>
      </c>
      <c r="I6494" s="4" t="s">
        <v>10</v>
      </c>
      <c r="J6494" s="4" t="s">
        <v>10</v>
      </c>
      <c r="K6494" s="4" t="s">
        <v>9</v>
      </c>
      <c r="L6494" s="4" t="s">
        <v>9</v>
      </c>
      <c r="M6494" s="4" t="s">
        <v>9</v>
      </c>
      <c r="N6494" s="4" t="s">
        <v>9</v>
      </c>
      <c r="O6494" s="4" t="s">
        <v>6</v>
      </c>
    </row>
    <row r="6495" spans="1:15">
      <c r="A6495" t="n">
        <v>49974</v>
      </c>
      <c r="B6495" s="14" t="n">
        <v>50</v>
      </c>
      <c r="C6495" s="7" t="n">
        <v>0</v>
      </c>
      <c r="D6495" s="7" t="n">
        <v>4437</v>
      </c>
      <c r="E6495" s="7" t="n">
        <v>0.300000011920929</v>
      </c>
      <c r="F6495" s="7" t="n">
        <v>0</v>
      </c>
      <c r="G6495" s="7" t="n">
        <v>0</v>
      </c>
      <c r="H6495" s="7" t="n">
        <v>0</v>
      </c>
      <c r="I6495" s="7" t="n">
        <v>0</v>
      </c>
      <c r="J6495" s="7" t="n">
        <v>65533</v>
      </c>
      <c r="K6495" s="7" t="n">
        <v>0</v>
      </c>
      <c r="L6495" s="7" t="n">
        <v>0</v>
      </c>
      <c r="M6495" s="7" t="n">
        <v>0</v>
      </c>
      <c r="N6495" s="7" t="n">
        <v>0</v>
      </c>
      <c r="O6495" s="7" t="s">
        <v>13</v>
      </c>
    </row>
    <row r="6496" spans="1:15">
      <c r="A6496" t="s">
        <v>4</v>
      </c>
      <c r="B6496" s="4" t="s">
        <v>5</v>
      </c>
      <c r="C6496" s="4" t="s">
        <v>14</v>
      </c>
      <c r="D6496" s="4" t="s">
        <v>10</v>
      </c>
      <c r="E6496" s="4" t="s">
        <v>20</v>
      </c>
      <c r="F6496" s="4" t="s">
        <v>10</v>
      </c>
      <c r="G6496" s="4" t="s">
        <v>9</v>
      </c>
      <c r="H6496" s="4" t="s">
        <v>9</v>
      </c>
      <c r="I6496" s="4" t="s">
        <v>10</v>
      </c>
      <c r="J6496" s="4" t="s">
        <v>10</v>
      </c>
      <c r="K6496" s="4" t="s">
        <v>9</v>
      </c>
      <c r="L6496" s="4" t="s">
        <v>9</v>
      </c>
      <c r="M6496" s="4" t="s">
        <v>9</v>
      </c>
      <c r="N6496" s="4" t="s">
        <v>9</v>
      </c>
      <c r="O6496" s="4" t="s">
        <v>6</v>
      </c>
    </row>
    <row r="6497" spans="1:15">
      <c r="A6497" t="n">
        <v>50013</v>
      </c>
      <c r="B6497" s="14" t="n">
        <v>50</v>
      </c>
      <c r="C6497" s="7" t="n">
        <v>0</v>
      </c>
      <c r="D6497" s="7" t="n">
        <v>4420</v>
      </c>
      <c r="E6497" s="7" t="n">
        <v>0.5</v>
      </c>
      <c r="F6497" s="7" t="n">
        <v>0</v>
      </c>
      <c r="G6497" s="7" t="n">
        <v>0</v>
      </c>
      <c r="H6497" s="7" t="n">
        <v>0</v>
      </c>
      <c r="I6497" s="7" t="n">
        <v>0</v>
      </c>
      <c r="J6497" s="7" t="n">
        <v>65533</v>
      </c>
      <c r="K6497" s="7" t="n">
        <v>0</v>
      </c>
      <c r="L6497" s="7" t="n">
        <v>0</v>
      </c>
      <c r="M6497" s="7" t="n">
        <v>0</v>
      </c>
      <c r="N6497" s="7" t="n">
        <v>0</v>
      </c>
      <c r="O6497" s="7" t="s">
        <v>13</v>
      </c>
    </row>
    <row r="6498" spans="1:15">
      <c r="A6498" t="s">
        <v>4</v>
      </c>
      <c r="B6498" s="4" t="s">
        <v>5</v>
      </c>
      <c r="C6498" s="4" t="s">
        <v>14</v>
      </c>
      <c r="D6498" s="4" t="s">
        <v>10</v>
      </c>
      <c r="E6498" s="4" t="s">
        <v>20</v>
      </c>
      <c r="F6498" s="4" t="s">
        <v>10</v>
      </c>
      <c r="G6498" s="4" t="s">
        <v>9</v>
      </c>
      <c r="H6498" s="4" t="s">
        <v>9</v>
      </c>
      <c r="I6498" s="4" t="s">
        <v>10</v>
      </c>
      <c r="J6498" s="4" t="s">
        <v>10</v>
      </c>
      <c r="K6498" s="4" t="s">
        <v>9</v>
      </c>
      <c r="L6498" s="4" t="s">
        <v>9</v>
      </c>
      <c r="M6498" s="4" t="s">
        <v>9</v>
      </c>
      <c r="N6498" s="4" t="s">
        <v>9</v>
      </c>
      <c r="O6498" s="4" t="s">
        <v>6</v>
      </c>
    </row>
    <row r="6499" spans="1:15">
      <c r="A6499" t="n">
        <v>50052</v>
      </c>
      <c r="B6499" s="14" t="n">
        <v>50</v>
      </c>
      <c r="C6499" s="7" t="n">
        <v>0</v>
      </c>
      <c r="D6499" s="7" t="n">
        <v>4196</v>
      </c>
      <c r="E6499" s="7" t="n">
        <v>0.600000023841858</v>
      </c>
      <c r="F6499" s="7" t="n">
        <v>0</v>
      </c>
      <c r="G6499" s="7" t="n">
        <v>0</v>
      </c>
      <c r="H6499" s="7" t="n">
        <v>0</v>
      </c>
      <c r="I6499" s="7" t="n">
        <v>0</v>
      </c>
      <c r="J6499" s="7" t="n">
        <v>65533</v>
      </c>
      <c r="K6499" s="7" t="n">
        <v>0</v>
      </c>
      <c r="L6499" s="7" t="n">
        <v>0</v>
      </c>
      <c r="M6499" s="7" t="n">
        <v>0</v>
      </c>
      <c r="N6499" s="7" t="n">
        <v>0</v>
      </c>
      <c r="O6499" s="7" t="s">
        <v>13</v>
      </c>
    </row>
    <row r="6500" spans="1:15">
      <c r="A6500" t="s">
        <v>4</v>
      </c>
      <c r="B6500" s="4" t="s">
        <v>5</v>
      </c>
      <c r="C6500" s="4" t="s">
        <v>10</v>
      </c>
    </row>
    <row r="6501" spans="1:15">
      <c r="A6501" t="n">
        <v>50091</v>
      </c>
      <c r="B6501" s="26" t="n">
        <v>16</v>
      </c>
      <c r="C6501" s="7" t="n">
        <v>1500</v>
      </c>
    </row>
    <row r="6502" spans="1:15">
      <c r="A6502" t="s">
        <v>4</v>
      </c>
      <c r="B6502" s="4" t="s">
        <v>5</v>
      </c>
      <c r="C6502" s="4" t="s">
        <v>21</v>
      </c>
    </row>
    <row r="6503" spans="1:15">
      <c r="A6503" t="n">
        <v>50094</v>
      </c>
      <c r="B6503" s="15" t="n">
        <v>3</v>
      </c>
      <c r="C6503" s="12" t="n">
        <f t="normal" ca="1">A6475</f>
        <v>0</v>
      </c>
    </row>
    <row r="6504" spans="1:15">
      <c r="A6504" t="s">
        <v>4</v>
      </c>
      <c r="B6504" s="4" t="s">
        <v>5</v>
      </c>
    </row>
    <row r="6505" spans="1:15">
      <c r="A6505" t="n">
        <v>50099</v>
      </c>
      <c r="B6505" s="5" t="n">
        <v>1</v>
      </c>
    </row>
    <row r="6506" spans="1:15" s="3" customFormat="1" customHeight="0">
      <c r="A6506" s="3" t="s">
        <v>2</v>
      </c>
      <c r="B6506" s="3" t="s">
        <v>432</v>
      </c>
    </row>
    <row r="6507" spans="1:15">
      <c r="A6507" t="s">
        <v>4</v>
      </c>
      <c r="B6507" s="4" t="s">
        <v>5</v>
      </c>
      <c r="C6507" s="4" t="s">
        <v>14</v>
      </c>
      <c r="D6507" s="4" t="s">
        <v>14</v>
      </c>
      <c r="E6507" s="4" t="s">
        <v>14</v>
      </c>
      <c r="F6507" s="4" t="s">
        <v>14</v>
      </c>
    </row>
    <row r="6508" spans="1:15">
      <c r="A6508" t="n">
        <v>50100</v>
      </c>
      <c r="B6508" s="30" t="n">
        <v>14</v>
      </c>
      <c r="C6508" s="7" t="n">
        <v>2</v>
      </c>
      <c r="D6508" s="7" t="n">
        <v>0</v>
      </c>
      <c r="E6508" s="7" t="n">
        <v>0</v>
      </c>
      <c r="F6508" s="7" t="n">
        <v>0</v>
      </c>
    </row>
    <row r="6509" spans="1:15">
      <c r="A6509" t="s">
        <v>4</v>
      </c>
      <c r="B6509" s="4" t="s">
        <v>5</v>
      </c>
      <c r="C6509" s="4" t="s">
        <v>14</v>
      </c>
      <c r="D6509" s="41" t="s">
        <v>92</v>
      </c>
      <c r="E6509" s="4" t="s">
        <v>5</v>
      </c>
      <c r="F6509" s="4" t="s">
        <v>14</v>
      </c>
      <c r="G6509" s="4" t="s">
        <v>10</v>
      </c>
      <c r="H6509" s="41" t="s">
        <v>93</v>
      </c>
      <c r="I6509" s="4" t="s">
        <v>14</v>
      </c>
      <c r="J6509" s="4" t="s">
        <v>9</v>
      </c>
      <c r="K6509" s="4" t="s">
        <v>14</v>
      </c>
      <c r="L6509" s="4" t="s">
        <v>14</v>
      </c>
      <c r="M6509" s="41" t="s">
        <v>92</v>
      </c>
      <c r="N6509" s="4" t="s">
        <v>5</v>
      </c>
      <c r="O6509" s="4" t="s">
        <v>14</v>
      </c>
      <c r="P6509" s="4" t="s">
        <v>10</v>
      </c>
      <c r="Q6509" s="41" t="s">
        <v>93</v>
      </c>
      <c r="R6509" s="4" t="s">
        <v>14</v>
      </c>
      <c r="S6509" s="4" t="s">
        <v>9</v>
      </c>
      <c r="T6509" s="4" t="s">
        <v>14</v>
      </c>
      <c r="U6509" s="4" t="s">
        <v>14</v>
      </c>
      <c r="V6509" s="4" t="s">
        <v>14</v>
      </c>
      <c r="W6509" s="4" t="s">
        <v>21</v>
      </c>
    </row>
    <row r="6510" spans="1:15">
      <c r="A6510" t="n">
        <v>50105</v>
      </c>
      <c r="B6510" s="11" t="n">
        <v>5</v>
      </c>
      <c r="C6510" s="7" t="n">
        <v>28</v>
      </c>
      <c r="D6510" s="41" t="s">
        <v>3</v>
      </c>
      <c r="E6510" s="9" t="n">
        <v>162</v>
      </c>
      <c r="F6510" s="7" t="n">
        <v>3</v>
      </c>
      <c r="G6510" s="7" t="n">
        <v>33145</v>
      </c>
      <c r="H6510" s="41" t="s">
        <v>3</v>
      </c>
      <c r="I6510" s="7" t="n">
        <v>0</v>
      </c>
      <c r="J6510" s="7" t="n">
        <v>1</v>
      </c>
      <c r="K6510" s="7" t="n">
        <v>2</v>
      </c>
      <c r="L6510" s="7" t="n">
        <v>28</v>
      </c>
      <c r="M6510" s="41" t="s">
        <v>3</v>
      </c>
      <c r="N6510" s="9" t="n">
        <v>162</v>
      </c>
      <c r="O6510" s="7" t="n">
        <v>3</v>
      </c>
      <c r="P6510" s="7" t="n">
        <v>33145</v>
      </c>
      <c r="Q6510" s="41" t="s">
        <v>3</v>
      </c>
      <c r="R6510" s="7" t="n">
        <v>0</v>
      </c>
      <c r="S6510" s="7" t="n">
        <v>2</v>
      </c>
      <c r="T6510" s="7" t="n">
        <v>2</v>
      </c>
      <c r="U6510" s="7" t="n">
        <v>11</v>
      </c>
      <c r="V6510" s="7" t="n">
        <v>1</v>
      </c>
      <c r="W6510" s="12" t="n">
        <f t="normal" ca="1">A6514</f>
        <v>0</v>
      </c>
    </row>
    <row r="6511" spans="1:15">
      <c r="A6511" t="s">
        <v>4</v>
      </c>
      <c r="B6511" s="4" t="s">
        <v>5</v>
      </c>
      <c r="C6511" s="4" t="s">
        <v>14</v>
      </c>
      <c r="D6511" s="4" t="s">
        <v>10</v>
      </c>
      <c r="E6511" s="4" t="s">
        <v>20</v>
      </c>
    </row>
    <row r="6512" spans="1:15">
      <c r="A6512" t="n">
        <v>50134</v>
      </c>
      <c r="B6512" s="28" t="n">
        <v>58</v>
      </c>
      <c r="C6512" s="7" t="n">
        <v>0</v>
      </c>
      <c r="D6512" s="7" t="n">
        <v>0</v>
      </c>
      <c r="E6512" s="7" t="n">
        <v>1</v>
      </c>
    </row>
    <row r="6513" spans="1:23">
      <c r="A6513" t="s">
        <v>4</v>
      </c>
      <c r="B6513" s="4" t="s">
        <v>5</v>
      </c>
      <c r="C6513" s="4" t="s">
        <v>14</v>
      </c>
      <c r="D6513" s="41" t="s">
        <v>92</v>
      </c>
      <c r="E6513" s="4" t="s">
        <v>5</v>
      </c>
      <c r="F6513" s="4" t="s">
        <v>14</v>
      </c>
      <c r="G6513" s="4" t="s">
        <v>10</v>
      </c>
      <c r="H6513" s="41" t="s">
        <v>93</v>
      </c>
      <c r="I6513" s="4" t="s">
        <v>14</v>
      </c>
      <c r="J6513" s="4" t="s">
        <v>9</v>
      </c>
      <c r="K6513" s="4" t="s">
        <v>14</v>
      </c>
      <c r="L6513" s="4" t="s">
        <v>14</v>
      </c>
      <c r="M6513" s="41" t="s">
        <v>92</v>
      </c>
      <c r="N6513" s="4" t="s">
        <v>5</v>
      </c>
      <c r="O6513" s="4" t="s">
        <v>14</v>
      </c>
      <c r="P6513" s="4" t="s">
        <v>10</v>
      </c>
      <c r="Q6513" s="41" t="s">
        <v>93</v>
      </c>
      <c r="R6513" s="4" t="s">
        <v>14</v>
      </c>
      <c r="S6513" s="4" t="s">
        <v>9</v>
      </c>
      <c r="T6513" s="4" t="s">
        <v>14</v>
      </c>
      <c r="U6513" s="4" t="s">
        <v>14</v>
      </c>
      <c r="V6513" s="4" t="s">
        <v>14</v>
      </c>
      <c r="W6513" s="4" t="s">
        <v>21</v>
      </c>
    </row>
    <row r="6514" spans="1:23">
      <c r="A6514" t="n">
        <v>50142</v>
      </c>
      <c r="B6514" s="11" t="n">
        <v>5</v>
      </c>
      <c r="C6514" s="7" t="n">
        <v>28</v>
      </c>
      <c r="D6514" s="41" t="s">
        <v>3</v>
      </c>
      <c r="E6514" s="9" t="n">
        <v>162</v>
      </c>
      <c r="F6514" s="7" t="n">
        <v>3</v>
      </c>
      <c r="G6514" s="7" t="n">
        <v>33145</v>
      </c>
      <c r="H6514" s="41" t="s">
        <v>3</v>
      </c>
      <c r="I6514" s="7" t="n">
        <v>0</v>
      </c>
      <c r="J6514" s="7" t="n">
        <v>1</v>
      </c>
      <c r="K6514" s="7" t="n">
        <v>3</v>
      </c>
      <c r="L6514" s="7" t="n">
        <v>28</v>
      </c>
      <c r="M6514" s="41" t="s">
        <v>3</v>
      </c>
      <c r="N6514" s="9" t="n">
        <v>162</v>
      </c>
      <c r="O6514" s="7" t="n">
        <v>3</v>
      </c>
      <c r="P6514" s="7" t="n">
        <v>33145</v>
      </c>
      <c r="Q6514" s="41" t="s">
        <v>3</v>
      </c>
      <c r="R6514" s="7" t="n">
        <v>0</v>
      </c>
      <c r="S6514" s="7" t="n">
        <v>2</v>
      </c>
      <c r="T6514" s="7" t="n">
        <v>3</v>
      </c>
      <c r="U6514" s="7" t="n">
        <v>9</v>
      </c>
      <c r="V6514" s="7" t="n">
        <v>1</v>
      </c>
      <c r="W6514" s="12" t="n">
        <f t="normal" ca="1">A6524</f>
        <v>0</v>
      </c>
    </row>
    <row r="6515" spans="1:23">
      <c r="A6515" t="s">
        <v>4</v>
      </c>
      <c r="B6515" s="4" t="s">
        <v>5</v>
      </c>
      <c r="C6515" s="4" t="s">
        <v>14</v>
      </c>
      <c r="D6515" s="41" t="s">
        <v>92</v>
      </c>
      <c r="E6515" s="4" t="s">
        <v>5</v>
      </c>
      <c r="F6515" s="4" t="s">
        <v>10</v>
      </c>
      <c r="G6515" s="4" t="s">
        <v>14</v>
      </c>
      <c r="H6515" s="4" t="s">
        <v>14</v>
      </c>
      <c r="I6515" s="4" t="s">
        <v>6</v>
      </c>
      <c r="J6515" s="41" t="s">
        <v>93</v>
      </c>
      <c r="K6515" s="4" t="s">
        <v>14</v>
      </c>
      <c r="L6515" s="4" t="s">
        <v>14</v>
      </c>
      <c r="M6515" s="41" t="s">
        <v>92</v>
      </c>
      <c r="N6515" s="4" t="s">
        <v>5</v>
      </c>
      <c r="O6515" s="4" t="s">
        <v>14</v>
      </c>
      <c r="P6515" s="41" t="s">
        <v>93</v>
      </c>
      <c r="Q6515" s="4" t="s">
        <v>14</v>
      </c>
      <c r="R6515" s="4" t="s">
        <v>9</v>
      </c>
      <c r="S6515" s="4" t="s">
        <v>14</v>
      </c>
      <c r="T6515" s="4" t="s">
        <v>14</v>
      </c>
      <c r="U6515" s="4" t="s">
        <v>14</v>
      </c>
      <c r="V6515" s="41" t="s">
        <v>92</v>
      </c>
      <c r="W6515" s="4" t="s">
        <v>5</v>
      </c>
      <c r="X6515" s="4" t="s">
        <v>14</v>
      </c>
      <c r="Y6515" s="41" t="s">
        <v>93</v>
      </c>
      <c r="Z6515" s="4" t="s">
        <v>14</v>
      </c>
      <c r="AA6515" s="4" t="s">
        <v>9</v>
      </c>
      <c r="AB6515" s="4" t="s">
        <v>14</v>
      </c>
      <c r="AC6515" s="4" t="s">
        <v>14</v>
      </c>
      <c r="AD6515" s="4" t="s">
        <v>14</v>
      </c>
      <c r="AE6515" s="4" t="s">
        <v>21</v>
      </c>
    </row>
    <row r="6516" spans="1:23">
      <c r="A6516" t="n">
        <v>50171</v>
      </c>
      <c r="B6516" s="11" t="n">
        <v>5</v>
      </c>
      <c r="C6516" s="7" t="n">
        <v>28</v>
      </c>
      <c r="D6516" s="41" t="s">
        <v>3</v>
      </c>
      <c r="E6516" s="42" t="n">
        <v>47</v>
      </c>
      <c r="F6516" s="7" t="n">
        <v>61456</v>
      </c>
      <c r="G6516" s="7" t="n">
        <v>2</v>
      </c>
      <c r="H6516" s="7" t="n">
        <v>0</v>
      </c>
      <c r="I6516" s="7" t="s">
        <v>94</v>
      </c>
      <c r="J6516" s="41" t="s">
        <v>3</v>
      </c>
      <c r="K6516" s="7" t="n">
        <v>8</v>
      </c>
      <c r="L6516" s="7" t="n">
        <v>28</v>
      </c>
      <c r="M6516" s="41" t="s">
        <v>3</v>
      </c>
      <c r="N6516" s="16" t="n">
        <v>74</v>
      </c>
      <c r="O6516" s="7" t="n">
        <v>65</v>
      </c>
      <c r="P6516" s="41" t="s">
        <v>3</v>
      </c>
      <c r="Q6516" s="7" t="n">
        <v>0</v>
      </c>
      <c r="R6516" s="7" t="n">
        <v>1</v>
      </c>
      <c r="S6516" s="7" t="n">
        <v>3</v>
      </c>
      <c r="T6516" s="7" t="n">
        <v>9</v>
      </c>
      <c r="U6516" s="7" t="n">
        <v>28</v>
      </c>
      <c r="V6516" s="41" t="s">
        <v>3</v>
      </c>
      <c r="W6516" s="16" t="n">
        <v>74</v>
      </c>
      <c r="X6516" s="7" t="n">
        <v>65</v>
      </c>
      <c r="Y6516" s="41" t="s">
        <v>3</v>
      </c>
      <c r="Z6516" s="7" t="n">
        <v>0</v>
      </c>
      <c r="AA6516" s="7" t="n">
        <v>2</v>
      </c>
      <c r="AB6516" s="7" t="n">
        <v>3</v>
      </c>
      <c r="AC6516" s="7" t="n">
        <v>9</v>
      </c>
      <c r="AD6516" s="7" t="n">
        <v>1</v>
      </c>
      <c r="AE6516" s="12" t="n">
        <f t="normal" ca="1">A6520</f>
        <v>0</v>
      </c>
    </row>
    <row r="6517" spans="1:23">
      <c r="A6517" t="s">
        <v>4</v>
      </c>
      <c r="B6517" s="4" t="s">
        <v>5</v>
      </c>
      <c r="C6517" s="4" t="s">
        <v>10</v>
      </c>
      <c r="D6517" s="4" t="s">
        <v>14</v>
      </c>
      <c r="E6517" s="4" t="s">
        <v>14</v>
      </c>
      <c r="F6517" s="4" t="s">
        <v>6</v>
      </c>
    </row>
    <row r="6518" spans="1:23">
      <c r="A6518" t="n">
        <v>50219</v>
      </c>
      <c r="B6518" s="42" t="n">
        <v>47</v>
      </c>
      <c r="C6518" s="7" t="n">
        <v>61456</v>
      </c>
      <c r="D6518" s="7" t="n">
        <v>0</v>
      </c>
      <c r="E6518" s="7" t="n">
        <v>0</v>
      </c>
      <c r="F6518" s="7" t="s">
        <v>95</v>
      </c>
    </row>
    <row r="6519" spans="1:23">
      <c r="A6519" t="s">
        <v>4</v>
      </c>
      <c r="B6519" s="4" t="s">
        <v>5</v>
      </c>
      <c r="C6519" s="4" t="s">
        <v>14</v>
      </c>
      <c r="D6519" s="4" t="s">
        <v>10</v>
      </c>
      <c r="E6519" s="4" t="s">
        <v>20</v>
      </c>
    </row>
    <row r="6520" spans="1:23">
      <c r="A6520" t="n">
        <v>50232</v>
      </c>
      <c r="B6520" s="28" t="n">
        <v>58</v>
      </c>
      <c r="C6520" s="7" t="n">
        <v>0</v>
      </c>
      <c r="D6520" s="7" t="n">
        <v>300</v>
      </c>
      <c r="E6520" s="7" t="n">
        <v>1</v>
      </c>
    </row>
    <row r="6521" spans="1:23">
      <c r="A6521" t="s">
        <v>4</v>
      </c>
      <c r="B6521" s="4" t="s">
        <v>5</v>
      </c>
      <c r="C6521" s="4" t="s">
        <v>14</v>
      </c>
      <c r="D6521" s="4" t="s">
        <v>10</v>
      </c>
    </row>
    <row r="6522" spans="1:23">
      <c r="A6522" t="n">
        <v>50240</v>
      </c>
      <c r="B6522" s="28" t="n">
        <v>58</v>
      </c>
      <c r="C6522" s="7" t="n">
        <v>255</v>
      </c>
      <c r="D6522" s="7" t="n">
        <v>0</v>
      </c>
    </row>
    <row r="6523" spans="1:23">
      <c r="A6523" t="s">
        <v>4</v>
      </c>
      <c r="B6523" s="4" t="s">
        <v>5</v>
      </c>
      <c r="C6523" s="4" t="s">
        <v>14</v>
      </c>
      <c r="D6523" s="4" t="s">
        <v>14</v>
      </c>
      <c r="E6523" s="4" t="s">
        <v>14</v>
      </c>
      <c r="F6523" s="4" t="s">
        <v>14</v>
      </c>
    </row>
    <row r="6524" spans="1:23">
      <c r="A6524" t="n">
        <v>50244</v>
      </c>
      <c r="B6524" s="30" t="n">
        <v>14</v>
      </c>
      <c r="C6524" s="7" t="n">
        <v>0</v>
      </c>
      <c r="D6524" s="7" t="n">
        <v>0</v>
      </c>
      <c r="E6524" s="7" t="n">
        <v>0</v>
      </c>
      <c r="F6524" s="7" t="n">
        <v>64</v>
      </c>
    </row>
    <row r="6525" spans="1:23">
      <c r="A6525" t="s">
        <v>4</v>
      </c>
      <c r="B6525" s="4" t="s">
        <v>5</v>
      </c>
      <c r="C6525" s="4" t="s">
        <v>14</v>
      </c>
      <c r="D6525" s="4" t="s">
        <v>10</v>
      </c>
    </row>
    <row r="6526" spans="1:23">
      <c r="A6526" t="n">
        <v>50249</v>
      </c>
      <c r="B6526" s="24" t="n">
        <v>22</v>
      </c>
      <c r="C6526" s="7" t="n">
        <v>0</v>
      </c>
      <c r="D6526" s="7" t="n">
        <v>33145</v>
      </c>
    </row>
    <row r="6527" spans="1:23">
      <c r="A6527" t="s">
        <v>4</v>
      </c>
      <c r="B6527" s="4" t="s">
        <v>5</v>
      </c>
      <c r="C6527" s="4" t="s">
        <v>14</v>
      </c>
      <c r="D6527" s="4" t="s">
        <v>10</v>
      </c>
    </row>
    <row r="6528" spans="1:23">
      <c r="A6528" t="n">
        <v>50253</v>
      </c>
      <c r="B6528" s="28" t="n">
        <v>58</v>
      </c>
      <c r="C6528" s="7" t="n">
        <v>5</v>
      </c>
      <c r="D6528" s="7" t="n">
        <v>300</v>
      </c>
    </row>
    <row r="6529" spans="1:31">
      <c r="A6529" t="s">
        <v>4</v>
      </c>
      <c r="B6529" s="4" t="s">
        <v>5</v>
      </c>
      <c r="C6529" s="4" t="s">
        <v>20</v>
      </c>
      <c r="D6529" s="4" t="s">
        <v>10</v>
      </c>
    </row>
    <row r="6530" spans="1:31">
      <c r="A6530" t="n">
        <v>50257</v>
      </c>
      <c r="B6530" s="43" t="n">
        <v>103</v>
      </c>
      <c r="C6530" s="7" t="n">
        <v>0</v>
      </c>
      <c r="D6530" s="7" t="n">
        <v>300</v>
      </c>
    </row>
    <row r="6531" spans="1:31">
      <c r="A6531" t="s">
        <v>4</v>
      </c>
      <c r="B6531" s="4" t="s">
        <v>5</v>
      </c>
      <c r="C6531" s="4" t="s">
        <v>14</v>
      </c>
    </row>
    <row r="6532" spans="1:31">
      <c r="A6532" t="n">
        <v>50264</v>
      </c>
      <c r="B6532" s="31" t="n">
        <v>64</v>
      </c>
      <c r="C6532" s="7" t="n">
        <v>7</v>
      </c>
    </row>
    <row r="6533" spans="1:31">
      <c r="A6533" t="s">
        <v>4</v>
      </c>
      <c r="B6533" s="4" t="s">
        <v>5</v>
      </c>
      <c r="C6533" s="4" t="s">
        <v>14</v>
      </c>
      <c r="D6533" s="4" t="s">
        <v>10</v>
      </c>
    </row>
    <row r="6534" spans="1:31">
      <c r="A6534" t="n">
        <v>50266</v>
      </c>
      <c r="B6534" s="44" t="n">
        <v>72</v>
      </c>
      <c r="C6534" s="7" t="n">
        <v>5</v>
      </c>
      <c r="D6534" s="7" t="n">
        <v>0</v>
      </c>
    </row>
    <row r="6535" spans="1:31">
      <c r="A6535" t="s">
        <v>4</v>
      </c>
      <c r="B6535" s="4" t="s">
        <v>5</v>
      </c>
      <c r="C6535" s="4" t="s">
        <v>14</v>
      </c>
      <c r="D6535" s="41" t="s">
        <v>92</v>
      </c>
      <c r="E6535" s="4" t="s">
        <v>5</v>
      </c>
      <c r="F6535" s="4" t="s">
        <v>14</v>
      </c>
      <c r="G6535" s="4" t="s">
        <v>10</v>
      </c>
      <c r="H6535" s="41" t="s">
        <v>93</v>
      </c>
      <c r="I6535" s="4" t="s">
        <v>14</v>
      </c>
      <c r="J6535" s="4" t="s">
        <v>9</v>
      </c>
      <c r="K6535" s="4" t="s">
        <v>14</v>
      </c>
      <c r="L6535" s="4" t="s">
        <v>14</v>
      </c>
      <c r="M6535" s="4" t="s">
        <v>21</v>
      </c>
    </row>
    <row r="6536" spans="1:31">
      <c r="A6536" t="n">
        <v>50270</v>
      </c>
      <c r="B6536" s="11" t="n">
        <v>5</v>
      </c>
      <c r="C6536" s="7" t="n">
        <v>28</v>
      </c>
      <c r="D6536" s="41" t="s">
        <v>3</v>
      </c>
      <c r="E6536" s="9" t="n">
        <v>162</v>
      </c>
      <c r="F6536" s="7" t="n">
        <v>4</v>
      </c>
      <c r="G6536" s="7" t="n">
        <v>33145</v>
      </c>
      <c r="H6536" s="41" t="s">
        <v>3</v>
      </c>
      <c r="I6536" s="7" t="n">
        <v>0</v>
      </c>
      <c r="J6536" s="7" t="n">
        <v>1</v>
      </c>
      <c r="K6536" s="7" t="n">
        <v>2</v>
      </c>
      <c r="L6536" s="7" t="n">
        <v>1</v>
      </c>
      <c r="M6536" s="12" t="n">
        <f t="normal" ca="1">A6542</f>
        <v>0</v>
      </c>
    </row>
    <row r="6537" spans="1:31">
      <c r="A6537" t="s">
        <v>4</v>
      </c>
      <c r="B6537" s="4" t="s">
        <v>5</v>
      </c>
      <c r="C6537" s="4" t="s">
        <v>14</v>
      </c>
      <c r="D6537" s="4" t="s">
        <v>6</v>
      </c>
    </row>
    <row r="6538" spans="1:31">
      <c r="A6538" t="n">
        <v>50287</v>
      </c>
      <c r="B6538" s="8" t="n">
        <v>2</v>
      </c>
      <c r="C6538" s="7" t="n">
        <v>10</v>
      </c>
      <c r="D6538" s="7" t="s">
        <v>96</v>
      </c>
    </row>
    <row r="6539" spans="1:31">
      <c r="A6539" t="s">
        <v>4</v>
      </c>
      <c r="B6539" s="4" t="s">
        <v>5</v>
      </c>
      <c r="C6539" s="4" t="s">
        <v>10</v>
      </c>
    </row>
    <row r="6540" spans="1:31">
      <c r="A6540" t="n">
        <v>50304</v>
      </c>
      <c r="B6540" s="26" t="n">
        <v>16</v>
      </c>
      <c r="C6540" s="7" t="n">
        <v>0</v>
      </c>
    </row>
    <row r="6541" spans="1:31">
      <c r="A6541" t="s">
        <v>4</v>
      </c>
      <c r="B6541" s="4" t="s">
        <v>5</v>
      </c>
      <c r="C6541" s="4" t="s">
        <v>10</v>
      </c>
      <c r="D6541" s="4" t="s">
        <v>9</v>
      </c>
    </row>
    <row r="6542" spans="1:31">
      <c r="A6542" t="n">
        <v>50307</v>
      </c>
      <c r="B6542" s="35" t="n">
        <v>43</v>
      </c>
      <c r="C6542" s="7" t="n">
        <v>61456</v>
      </c>
      <c r="D6542" s="7" t="n">
        <v>1</v>
      </c>
    </row>
    <row r="6543" spans="1:31">
      <c r="A6543" t="s">
        <v>4</v>
      </c>
      <c r="B6543" s="4" t="s">
        <v>5</v>
      </c>
      <c r="C6543" s="4" t="s">
        <v>14</v>
      </c>
    </row>
    <row r="6544" spans="1:31">
      <c r="A6544" t="n">
        <v>50314</v>
      </c>
      <c r="B6544" s="50" t="n">
        <v>116</v>
      </c>
      <c r="C6544" s="7" t="n">
        <v>0</v>
      </c>
    </row>
    <row r="6545" spans="1:13">
      <c r="A6545" t="s">
        <v>4</v>
      </c>
      <c r="B6545" s="4" t="s">
        <v>5</v>
      </c>
      <c r="C6545" s="4" t="s">
        <v>14</v>
      </c>
      <c r="D6545" s="4" t="s">
        <v>10</v>
      </c>
    </row>
    <row r="6546" spans="1:13">
      <c r="A6546" t="n">
        <v>50316</v>
      </c>
      <c r="B6546" s="50" t="n">
        <v>116</v>
      </c>
      <c r="C6546" s="7" t="n">
        <v>2</v>
      </c>
      <c r="D6546" s="7" t="n">
        <v>1</v>
      </c>
    </row>
    <row r="6547" spans="1:13">
      <c r="A6547" t="s">
        <v>4</v>
      </c>
      <c r="B6547" s="4" t="s">
        <v>5</v>
      </c>
      <c r="C6547" s="4" t="s">
        <v>14</v>
      </c>
      <c r="D6547" s="4" t="s">
        <v>9</v>
      </c>
    </row>
    <row r="6548" spans="1:13">
      <c r="A6548" t="n">
        <v>50320</v>
      </c>
      <c r="B6548" s="50" t="n">
        <v>116</v>
      </c>
      <c r="C6548" s="7" t="n">
        <v>5</v>
      </c>
      <c r="D6548" s="7" t="n">
        <v>1128792064</v>
      </c>
    </row>
    <row r="6549" spans="1:13">
      <c r="A6549" t="s">
        <v>4</v>
      </c>
      <c r="B6549" s="4" t="s">
        <v>5</v>
      </c>
      <c r="C6549" s="4" t="s">
        <v>14</v>
      </c>
      <c r="D6549" s="4" t="s">
        <v>10</v>
      </c>
    </row>
    <row r="6550" spans="1:13">
      <c r="A6550" t="n">
        <v>50326</v>
      </c>
      <c r="B6550" s="50" t="n">
        <v>116</v>
      </c>
      <c r="C6550" s="7" t="n">
        <v>6</v>
      </c>
      <c r="D6550" s="7" t="n">
        <v>1</v>
      </c>
    </row>
    <row r="6551" spans="1:13">
      <c r="A6551" t="s">
        <v>4</v>
      </c>
      <c r="B6551" s="4" t="s">
        <v>5</v>
      </c>
      <c r="C6551" s="4" t="s">
        <v>14</v>
      </c>
    </row>
    <row r="6552" spans="1:13">
      <c r="A6552" t="n">
        <v>50330</v>
      </c>
      <c r="B6552" s="16" t="n">
        <v>74</v>
      </c>
      <c r="C6552" s="7" t="n">
        <v>18</v>
      </c>
    </row>
    <row r="6553" spans="1:13">
      <c r="A6553" t="s">
        <v>4</v>
      </c>
      <c r="B6553" s="4" t="s">
        <v>5</v>
      </c>
      <c r="C6553" s="4" t="s">
        <v>14</v>
      </c>
      <c r="D6553" s="4" t="s">
        <v>14</v>
      </c>
      <c r="E6553" s="4" t="s">
        <v>20</v>
      </c>
      <c r="F6553" s="4" t="s">
        <v>20</v>
      </c>
      <c r="G6553" s="4" t="s">
        <v>20</v>
      </c>
      <c r="H6553" s="4" t="s">
        <v>10</v>
      </c>
    </row>
    <row r="6554" spans="1:13">
      <c r="A6554" t="n">
        <v>50332</v>
      </c>
      <c r="B6554" s="32" t="n">
        <v>45</v>
      </c>
      <c r="C6554" s="7" t="n">
        <v>2</v>
      </c>
      <c r="D6554" s="7" t="n">
        <v>3</v>
      </c>
      <c r="E6554" s="7" t="n">
        <v>0.0299999993294477</v>
      </c>
      <c r="F6554" s="7" t="n">
        <v>1.24000000953674</v>
      </c>
      <c r="G6554" s="7" t="n">
        <v>-119.319999694824</v>
      </c>
      <c r="H6554" s="7" t="n">
        <v>0</v>
      </c>
    </row>
    <row r="6555" spans="1:13">
      <c r="A6555" t="s">
        <v>4</v>
      </c>
      <c r="B6555" s="4" t="s">
        <v>5</v>
      </c>
      <c r="C6555" s="4" t="s">
        <v>14</v>
      </c>
      <c r="D6555" s="4" t="s">
        <v>14</v>
      </c>
      <c r="E6555" s="4" t="s">
        <v>20</v>
      </c>
      <c r="F6555" s="4" t="s">
        <v>20</v>
      </c>
      <c r="G6555" s="4" t="s">
        <v>20</v>
      </c>
      <c r="H6555" s="4" t="s">
        <v>10</v>
      </c>
      <c r="I6555" s="4" t="s">
        <v>14</v>
      </c>
    </row>
    <row r="6556" spans="1:13">
      <c r="A6556" t="n">
        <v>50349</v>
      </c>
      <c r="B6556" s="32" t="n">
        <v>45</v>
      </c>
      <c r="C6556" s="7" t="n">
        <v>4</v>
      </c>
      <c r="D6556" s="7" t="n">
        <v>3</v>
      </c>
      <c r="E6556" s="7" t="n">
        <v>22.2999992370605</v>
      </c>
      <c r="F6556" s="7" t="n">
        <v>0</v>
      </c>
      <c r="G6556" s="7" t="n">
        <v>0</v>
      </c>
      <c r="H6556" s="7" t="n">
        <v>0</v>
      </c>
      <c r="I6556" s="7" t="n">
        <v>0</v>
      </c>
    </row>
    <row r="6557" spans="1:13">
      <c r="A6557" t="s">
        <v>4</v>
      </c>
      <c r="B6557" s="4" t="s">
        <v>5</v>
      </c>
      <c r="C6557" s="4" t="s">
        <v>14</v>
      </c>
      <c r="D6557" s="4" t="s">
        <v>14</v>
      </c>
      <c r="E6557" s="4" t="s">
        <v>20</v>
      </c>
      <c r="F6557" s="4" t="s">
        <v>10</v>
      </c>
    </row>
    <row r="6558" spans="1:13">
      <c r="A6558" t="n">
        <v>50367</v>
      </c>
      <c r="B6558" s="32" t="n">
        <v>45</v>
      </c>
      <c r="C6558" s="7" t="n">
        <v>5</v>
      </c>
      <c r="D6558" s="7" t="n">
        <v>3</v>
      </c>
      <c r="E6558" s="7" t="n">
        <v>37.9000015258789</v>
      </c>
      <c r="F6558" s="7" t="n">
        <v>0</v>
      </c>
    </row>
    <row r="6559" spans="1:13">
      <c r="A6559" t="s">
        <v>4</v>
      </c>
      <c r="B6559" s="4" t="s">
        <v>5</v>
      </c>
      <c r="C6559" s="4" t="s">
        <v>14</v>
      </c>
      <c r="D6559" s="4" t="s">
        <v>14</v>
      </c>
      <c r="E6559" s="4" t="s">
        <v>20</v>
      </c>
      <c r="F6559" s="4" t="s">
        <v>10</v>
      </c>
    </row>
    <row r="6560" spans="1:13">
      <c r="A6560" t="n">
        <v>50376</v>
      </c>
      <c r="B6560" s="32" t="n">
        <v>45</v>
      </c>
      <c r="C6560" s="7" t="n">
        <v>11</v>
      </c>
      <c r="D6560" s="7" t="n">
        <v>3</v>
      </c>
      <c r="E6560" s="7" t="n">
        <v>52.0999984741211</v>
      </c>
      <c r="F6560" s="7" t="n">
        <v>0</v>
      </c>
    </row>
    <row r="6561" spans="1:9">
      <c r="A6561" t="s">
        <v>4</v>
      </c>
      <c r="B6561" s="4" t="s">
        <v>5</v>
      </c>
      <c r="C6561" s="4" t="s">
        <v>14</v>
      </c>
      <c r="D6561" s="4" t="s">
        <v>14</v>
      </c>
      <c r="E6561" s="4" t="s">
        <v>20</v>
      </c>
      <c r="F6561" s="4" t="s">
        <v>10</v>
      </c>
    </row>
    <row r="6562" spans="1:9">
      <c r="A6562" t="n">
        <v>50385</v>
      </c>
      <c r="B6562" s="32" t="n">
        <v>45</v>
      </c>
      <c r="C6562" s="7" t="n">
        <v>5</v>
      </c>
      <c r="D6562" s="7" t="n">
        <v>3</v>
      </c>
      <c r="E6562" s="7" t="n">
        <v>44.4000015258789</v>
      </c>
      <c r="F6562" s="7" t="n">
        <v>4000</v>
      </c>
    </row>
    <row r="6563" spans="1:9">
      <c r="A6563" t="s">
        <v>4</v>
      </c>
      <c r="B6563" s="4" t="s">
        <v>5</v>
      </c>
      <c r="C6563" s="4" t="s">
        <v>14</v>
      </c>
      <c r="D6563" s="4" t="s">
        <v>10</v>
      </c>
      <c r="E6563" s="4" t="s">
        <v>20</v>
      </c>
    </row>
    <row r="6564" spans="1:9">
      <c r="A6564" t="n">
        <v>50394</v>
      </c>
      <c r="B6564" s="28" t="n">
        <v>58</v>
      </c>
      <c r="C6564" s="7" t="n">
        <v>100</v>
      </c>
      <c r="D6564" s="7" t="n">
        <v>1000</v>
      </c>
      <c r="E6564" s="7" t="n">
        <v>1</v>
      </c>
    </row>
    <row r="6565" spans="1:9">
      <c r="A6565" t="s">
        <v>4</v>
      </c>
      <c r="B6565" s="4" t="s">
        <v>5</v>
      </c>
      <c r="C6565" s="4" t="s">
        <v>10</v>
      </c>
    </row>
    <row r="6566" spans="1:9">
      <c r="A6566" t="n">
        <v>50402</v>
      </c>
      <c r="B6566" s="26" t="n">
        <v>16</v>
      </c>
      <c r="C6566" s="7" t="n">
        <v>4000</v>
      </c>
    </row>
    <row r="6567" spans="1:9">
      <c r="A6567" t="s">
        <v>4</v>
      </c>
      <c r="B6567" s="4" t="s">
        <v>5</v>
      </c>
      <c r="C6567" s="4" t="s">
        <v>14</v>
      </c>
      <c r="D6567" s="4" t="s">
        <v>10</v>
      </c>
      <c r="E6567" s="4" t="s">
        <v>20</v>
      </c>
    </row>
    <row r="6568" spans="1:9">
      <c r="A6568" t="n">
        <v>50405</v>
      </c>
      <c r="B6568" s="28" t="n">
        <v>58</v>
      </c>
      <c r="C6568" s="7" t="n">
        <v>0</v>
      </c>
      <c r="D6568" s="7" t="n">
        <v>300</v>
      </c>
      <c r="E6568" s="7" t="n">
        <v>0.300000011920929</v>
      </c>
    </row>
    <row r="6569" spans="1:9">
      <c r="A6569" t="s">
        <v>4</v>
      </c>
      <c r="B6569" s="4" t="s">
        <v>5</v>
      </c>
      <c r="C6569" s="4" t="s">
        <v>14</v>
      </c>
      <c r="D6569" s="4" t="s">
        <v>10</v>
      </c>
    </row>
    <row r="6570" spans="1:9">
      <c r="A6570" t="n">
        <v>50413</v>
      </c>
      <c r="B6570" s="28" t="n">
        <v>58</v>
      </c>
      <c r="C6570" s="7" t="n">
        <v>255</v>
      </c>
      <c r="D6570" s="7" t="n">
        <v>0</v>
      </c>
    </row>
    <row r="6571" spans="1:9">
      <c r="A6571" t="s">
        <v>4</v>
      </c>
      <c r="B6571" s="4" t="s">
        <v>5</v>
      </c>
      <c r="C6571" s="4" t="s">
        <v>14</v>
      </c>
      <c r="D6571" s="4" t="s">
        <v>10</v>
      </c>
      <c r="E6571" s="4" t="s">
        <v>10</v>
      </c>
      <c r="F6571" s="4" t="s">
        <v>10</v>
      </c>
      <c r="G6571" s="4" t="s">
        <v>10</v>
      </c>
      <c r="H6571" s="4" t="s">
        <v>14</v>
      </c>
    </row>
    <row r="6572" spans="1:9">
      <c r="A6572" t="n">
        <v>50417</v>
      </c>
      <c r="B6572" s="55" t="n">
        <v>25</v>
      </c>
      <c r="C6572" s="7" t="n">
        <v>5</v>
      </c>
      <c r="D6572" s="7" t="n">
        <v>65535</v>
      </c>
      <c r="E6572" s="7" t="n">
        <v>500</v>
      </c>
      <c r="F6572" s="7" t="n">
        <v>800</v>
      </c>
      <c r="G6572" s="7" t="n">
        <v>140</v>
      </c>
      <c r="H6572" s="7" t="n">
        <v>0</v>
      </c>
    </row>
    <row r="6573" spans="1:9">
      <c r="A6573" t="s">
        <v>4</v>
      </c>
      <c r="B6573" s="4" t="s">
        <v>5</v>
      </c>
      <c r="C6573" s="4" t="s">
        <v>10</v>
      </c>
      <c r="D6573" s="4" t="s">
        <v>14</v>
      </c>
      <c r="E6573" s="4" t="s">
        <v>117</v>
      </c>
      <c r="F6573" s="4" t="s">
        <v>14</v>
      </c>
      <c r="G6573" s="4" t="s">
        <v>14</v>
      </c>
    </row>
    <row r="6574" spans="1:9">
      <c r="A6574" t="n">
        <v>50428</v>
      </c>
      <c r="B6574" s="75" t="n">
        <v>24</v>
      </c>
      <c r="C6574" s="7" t="n">
        <v>65533</v>
      </c>
      <c r="D6574" s="7" t="n">
        <v>11</v>
      </c>
      <c r="E6574" s="7" t="s">
        <v>433</v>
      </c>
      <c r="F6574" s="7" t="n">
        <v>2</v>
      </c>
      <c r="G6574" s="7" t="n">
        <v>0</v>
      </c>
    </row>
    <row r="6575" spans="1:9">
      <c r="A6575" t="s">
        <v>4</v>
      </c>
      <c r="B6575" s="4" t="s">
        <v>5</v>
      </c>
    </row>
    <row r="6576" spans="1:9">
      <c r="A6576" t="n">
        <v>50449</v>
      </c>
      <c r="B6576" s="52" t="n">
        <v>28</v>
      </c>
    </row>
    <row r="6577" spans="1:8">
      <c r="A6577" t="s">
        <v>4</v>
      </c>
      <c r="B6577" s="4" t="s">
        <v>5</v>
      </c>
      <c r="C6577" s="4" t="s">
        <v>10</v>
      </c>
      <c r="D6577" s="4" t="s">
        <v>14</v>
      </c>
      <c r="E6577" s="4" t="s">
        <v>117</v>
      </c>
      <c r="F6577" s="4" t="s">
        <v>14</v>
      </c>
      <c r="G6577" s="4" t="s">
        <v>14</v>
      </c>
    </row>
    <row r="6578" spans="1:8">
      <c r="A6578" t="n">
        <v>50450</v>
      </c>
      <c r="B6578" s="75" t="n">
        <v>24</v>
      </c>
      <c r="C6578" s="7" t="n">
        <v>65533</v>
      </c>
      <c r="D6578" s="7" t="n">
        <v>11</v>
      </c>
      <c r="E6578" s="7" t="s">
        <v>434</v>
      </c>
      <c r="F6578" s="7" t="n">
        <v>2</v>
      </c>
      <c r="G6578" s="7" t="n">
        <v>0</v>
      </c>
    </row>
    <row r="6579" spans="1:8">
      <c r="A6579" t="s">
        <v>4</v>
      </c>
      <c r="B6579" s="4" t="s">
        <v>5</v>
      </c>
    </row>
    <row r="6580" spans="1:8">
      <c r="A6580" t="n">
        <v>50556</v>
      </c>
      <c r="B6580" s="52" t="n">
        <v>28</v>
      </c>
    </row>
    <row r="6581" spans="1:8">
      <c r="A6581" t="s">
        <v>4</v>
      </c>
      <c r="B6581" s="4" t="s">
        <v>5</v>
      </c>
      <c r="C6581" s="4" t="s">
        <v>14</v>
      </c>
    </row>
    <row r="6582" spans="1:8">
      <c r="A6582" t="n">
        <v>50557</v>
      </c>
      <c r="B6582" s="76" t="n">
        <v>27</v>
      </c>
      <c r="C6582" s="7" t="n">
        <v>0</v>
      </c>
    </row>
    <row r="6583" spans="1:8">
      <c r="A6583" t="s">
        <v>4</v>
      </c>
      <c r="B6583" s="4" t="s">
        <v>5</v>
      </c>
      <c r="C6583" s="4" t="s">
        <v>14</v>
      </c>
    </row>
    <row r="6584" spans="1:8">
      <c r="A6584" t="n">
        <v>50559</v>
      </c>
      <c r="B6584" s="76" t="n">
        <v>27</v>
      </c>
      <c r="C6584" s="7" t="n">
        <v>1</v>
      </c>
    </row>
    <row r="6585" spans="1:8">
      <c r="A6585" t="s">
        <v>4</v>
      </c>
      <c r="B6585" s="4" t="s">
        <v>5</v>
      </c>
      <c r="C6585" s="4" t="s">
        <v>14</v>
      </c>
      <c r="D6585" s="4" t="s">
        <v>10</v>
      </c>
      <c r="E6585" s="4" t="s">
        <v>10</v>
      </c>
      <c r="F6585" s="4" t="s">
        <v>10</v>
      </c>
      <c r="G6585" s="4" t="s">
        <v>10</v>
      </c>
      <c r="H6585" s="4" t="s">
        <v>14</v>
      </c>
    </row>
    <row r="6586" spans="1:8">
      <c r="A6586" t="n">
        <v>50561</v>
      </c>
      <c r="B6586" s="55" t="n">
        <v>25</v>
      </c>
      <c r="C6586" s="7" t="n">
        <v>5</v>
      </c>
      <c r="D6586" s="7" t="n">
        <v>65535</v>
      </c>
      <c r="E6586" s="7" t="n">
        <v>65535</v>
      </c>
      <c r="F6586" s="7" t="n">
        <v>65535</v>
      </c>
      <c r="G6586" s="7" t="n">
        <v>65535</v>
      </c>
      <c r="H6586" s="7" t="n">
        <v>0</v>
      </c>
    </row>
    <row r="6587" spans="1:8">
      <c r="A6587" t="s">
        <v>4</v>
      </c>
      <c r="B6587" s="4" t="s">
        <v>5</v>
      </c>
      <c r="C6587" s="4" t="s">
        <v>14</v>
      </c>
      <c r="D6587" s="4" t="s">
        <v>10</v>
      </c>
      <c r="E6587" s="4" t="s">
        <v>20</v>
      </c>
    </row>
    <row r="6588" spans="1:8">
      <c r="A6588" t="n">
        <v>50572</v>
      </c>
      <c r="B6588" s="28" t="n">
        <v>58</v>
      </c>
      <c r="C6588" s="7" t="n">
        <v>0</v>
      </c>
      <c r="D6588" s="7" t="n">
        <v>1000</v>
      </c>
      <c r="E6588" s="7" t="n">
        <v>1</v>
      </c>
    </row>
    <row r="6589" spans="1:8">
      <c r="A6589" t="s">
        <v>4</v>
      </c>
      <c r="B6589" s="4" t="s">
        <v>5</v>
      </c>
      <c r="C6589" s="4" t="s">
        <v>14</v>
      </c>
      <c r="D6589" s="4" t="s">
        <v>10</v>
      </c>
    </row>
    <row r="6590" spans="1:8">
      <c r="A6590" t="n">
        <v>50580</v>
      </c>
      <c r="B6590" s="28" t="n">
        <v>58</v>
      </c>
      <c r="C6590" s="7" t="n">
        <v>255</v>
      </c>
      <c r="D6590" s="7" t="n">
        <v>0</v>
      </c>
    </row>
    <row r="6591" spans="1:8">
      <c r="A6591" t="s">
        <v>4</v>
      </c>
      <c r="B6591" s="4" t="s">
        <v>5</v>
      </c>
      <c r="C6591" s="4" t="s">
        <v>10</v>
      </c>
    </row>
    <row r="6592" spans="1:8">
      <c r="A6592" t="n">
        <v>50584</v>
      </c>
      <c r="B6592" s="26" t="n">
        <v>16</v>
      </c>
      <c r="C6592" s="7" t="n">
        <v>500</v>
      </c>
    </row>
    <row r="6593" spans="1:8">
      <c r="A6593" t="s">
        <v>4</v>
      </c>
      <c r="B6593" s="4" t="s">
        <v>5</v>
      </c>
      <c r="C6593" s="4" t="s">
        <v>10</v>
      </c>
    </row>
    <row r="6594" spans="1:8">
      <c r="A6594" t="n">
        <v>50587</v>
      </c>
      <c r="B6594" s="33" t="n">
        <v>12</v>
      </c>
      <c r="C6594" s="7" t="n">
        <v>10296</v>
      </c>
    </row>
    <row r="6595" spans="1:8">
      <c r="A6595" t="s">
        <v>4</v>
      </c>
      <c r="B6595" s="4" t="s">
        <v>5</v>
      </c>
      <c r="C6595" s="4" t="s">
        <v>10</v>
      </c>
      <c r="D6595" s="4" t="s">
        <v>20</v>
      </c>
      <c r="E6595" s="4" t="s">
        <v>20</v>
      </c>
      <c r="F6595" s="4" t="s">
        <v>20</v>
      </c>
      <c r="G6595" s="4" t="s">
        <v>20</v>
      </c>
    </row>
    <row r="6596" spans="1:8">
      <c r="A6596" t="n">
        <v>50590</v>
      </c>
      <c r="B6596" s="38" t="n">
        <v>46</v>
      </c>
      <c r="C6596" s="7" t="n">
        <v>61456</v>
      </c>
      <c r="D6596" s="7" t="n">
        <v>0</v>
      </c>
      <c r="E6596" s="7" t="n">
        <v>-0.170000001788139</v>
      </c>
      <c r="F6596" s="7" t="n">
        <v>-68.4899978637695</v>
      </c>
      <c r="G6596" s="7" t="n">
        <v>180</v>
      </c>
    </row>
    <row r="6597" spans="1:8">
      <c r="A6597" t="s">
        <v>4</v>
      </c>
      <c r="B6597" s="4" t="s">
        <v>5</v>
      </c>
      <c r="C6597" s="4" t="s">
        <v>14</v>
      </c>
      <c r="D6597" s="4" t="s">
        <v>14</v>
      </c>
      <c r="E6597" s="4" t="s">
        <v>20</v>
      </c>
      <c r="F6597" s="4" t="s">
        <v>20</v>
      </c>
      <c r="G6597" s="4" t="s">
        <v>20</v>
      </c>
      <c r="H6597" s="4" t="s">
        <v>10</v>
      </c>
      <c r="I6597" s="4" t="s">
        <v>14</v>
      </c>
    </row>
    <row r="6598" spans="1:8">
      <c r="A6598" t="n">
        <v>50609</v>
      </c>
      <c r="B6598" s="32" t="n">
        <v>45</v>
      </c>
      <c r="C6598" s="7" t="n">
        <v>4</v>
      </c>
      <c r="D6598" s="7" t="n">
        <v>3</v>
      </c>
      <c r="E6598" s="7" t="n">
        <v>16.6200008392334</v>
      </c>
      <c r="F6598" s="7" t="n">
        <v>0</v>
      </c>
      <c r="G6598" s="7" t="n">
        <v>0</v>
      </c>
      <c r="H6598" s="7" t="n">
        <v>0</v>
      </c>
      <c r="I6598" s="7" t="n">
        <v>0</v>
      </c>
    </row>
    <row r="6599" spans="1:8">
      <c r="A6599" t="s">
        <v>4</v>
      </c>
      <c r="B6599" s="4" t="s">
        <v>5</v>
      </c>
      <c r="C6599" s="4" t="s">
        <v>14</v>
      </c>
      <c r="D6599" s="4" t="s">
        <v>6</v>
      </c>
    </row>
    <row r="6600" spans="1:8">
      <c r="A6600" t="n">
        <v>50627</v>
      </c>
      <c r="B6600" s="8" t="n">
        <v>2</v>
      </c>
      <c r="C6600" s="7" t="n">
        <v>10</v>
      </c>
      <c r="D6600" s="7" t="s">
        <v>435</v>
      </c>
    </row>
    <row r="6601" spans="1:8">
      <c r="A6601" t="s">
        <v>4</v>
      </c>
      <c r="B6601" s="4" t="s">
        <v>5</v>
      </c>
      <c r="C6601" s="4" t="s">
        <v>10</v>
      </c>
    </row>
    <row r="6602" spans="1:8">
      <c r="A6602" t="n">
        <v>50642</v>
      </c>
      <c r="B6602" s="26" t="n">
        <v>16</v>
      </c>
      <c r="C6602" s="7" t="n">
        <v>0</v>
      </c>
    </row>
    <row r="6603" spans="1:8">
      <c r="A6603" t="s">
        <v>4</v>
      </c>
      <c r="B6603" s="4" t="s">
        <v>5</v>
      </c>
      <c r="C6603" s="4" t="s">
        <v>14</v>
      </c>
      <c r="D6603" s="4" t="s">
        <v>10</v>
      </c>
    </row>
    <row r="6604" spans="1:8">
      <c r="A6604" t="n">
        <v>50645</v>
      </c>
      <c r="B6604" s="28" t="n">
        <v>58</v>
      </c>
      <c r="C6604" s="7" t="n">
        <v>105</v>
      </c>
      <c r="D6604" s="7" t="n">
        <v>300</v>
      </c>
    </row>
    <row r="6605" spans="1:8">
      <c r="A6605" t="s">
        <v>4</v>
      </c>
      <c r="B6605" s="4" t="s">
        <v>5</v>
      </c>
      <c r="C6605" s="4" t="s">
        <v>20</v>
      </c>
      <c r="D6605" s="4" t="s">
        <v>10</v>
      </c>
    </row>
    <row r="6606" spans="1:8">
      <c r="A6606" t="n">
        <v>50649</v>
      </c>
      <c r="B6606" s="43" t="n">
        <v>103</v>
      </c>
      <c r="C6606" s="7" t="n">
        <v>1</v>
      </c>
      <c r="D6606" s="7" t="n">
        <v>300</v>
      </c>
    </row>
    <row r="6607" spans="1:8">
      <c r="A6607" t="s">
        <v>4</v>
      </c>
      <c r="B6607" s="4" t="s">
        <v>5</v>
      </c>
      <c r="C6607" s="4" t="s">
        <v>14</v>
      </c>
      <c r="D6607" s="4" t="s">
        <v>10</v>
      </c>
    </row>
    <row r="6608" spans="1:8">
      <c r="A6608" t="n">
        <v>50656</v>
      </c>
      <c r="B6608" s="44" t="n">
        <v>72</v>
      </c>
      <c r="C6608" s="7" t="n">
        <v>4</v>
      </c>
      <c r="D6608" s="7" t="n">
        <v>0</v>
      </c>
    </row>
    <row r="6609" spans="1:9">
      <c r="A6609" t="s">
        <v>4</v>
      </c>
      <c r="B6609" s="4" t="s">
        <v>5</v>
      </c>
      <c r="C6609" s="4" t="s">
        <v>9</v>
      </c>
    </row>
    <row r="6610" spans="1:9">
      <c r="A6610" t="n">
        <v>50660</v>
      </c>
      <c r="B6610" s="62" t="n">
        <v>15</v>
      </c>
      <c r="C6610" s="7" t="n">
        <v>1073741824</v>
      </c>
    </row>
    <row r="6611" spans="1:9">
      <c r="A6611" t="s">
        <v>4</v>
      </c>
      <c r="B6611" s="4" t="s">
        <v>5</v>
      </c>
      <c r="C6611" s="4" t="s">
        <v>14</v>
      </c>
    </row>
    <row r="6612" spans="1:9">
      <c r="A6612" t="n">
        <v>50665</v>
      </c>
      <c r="B6612" s="31" t="n">
        <v>64</v>
      </c>
      <c r="C6612" s="7" t="n">
        <v>3</v>
      </c>
    </row>
    <row r="6613" spans="1:9">
      <c r="A6613" t="s">
        <v>4</v>
      </c>
      <c r="B6613" s="4" t="s">
        <v>5</v>
      </c>
      <c r="C6613" s="4" t="s">
        <v>14</v>
      </c>
    </row>
    <row r="6614" spans="1:9">
      <c r="A6614" t="n">
        <v>50667</v>
      </c>
      <c r="B6614" s="16" t="n">
        <v>74</v>
      </c>
      <c r="C6614" s="7" t="n">
        <v>67</v>
      </c>
    </row>
    <row r="6615" spans="1:9">
      <c r="A6615" t="s">
        <v>4</v>
      </c>
      <c r="B6615" s="4" t="s">
        <v>5</v>
      </c>
      <c r="C6615" s="4" t="s">
        <v>14</v>
      </c>
      <c r="D6615" s="4" t="s">
        <v>14</v>
      </c>
      <c r="E6615" s="4" t="s">
        <v>10</v>
      </c>
    </row>
    <row r="6616" spans="1:9">
      <c r="A6616" t="n">
        <v>50669</v>
      </c>
      <c r="B6616" s="32" t="n">
        <v>45</v>
      </c>
      <c r="C6616" s="7" t="n">
        <v>8</v>
      </c>
      <c r="D6616" s="7" t="n">
        <v>1</v>
      </c>
      <c r="E6616" s="7" t="n">
        <v>0</v>
      </c>
    </row>
    <row r="6617" spans="1:9">
      <c r="A6617" t="s">
        <v>4</v>
      </c>
      <c r="B6617" s="4" t="s">
        <v>5</v>
      </c>
      <c r="C6617" s="4" t="s">
        <v>10</v>
      </c>
    </row>
    <row r="6618" spans="1:9">
      <c r="A6618" t="n">
        <v>50674</v>
      </c>
      <c r="B6618" s="22" t="n">
        <v>13</v>
      </c>
      <c r="C6618" s="7" t="n">
        <v>6409</v>
      </c>
    </row>
    <row r="6619" spans="1:9">
      <c r="A6619" t="s">
        <v>4</v>
      </c>
      <c r="B6619" s="4" t="s">
        <v>5</v>
      </c>
      <c r="C6619" s="4" t="s">
        <v>10</v>
      </c>
    </row>
    <row r="6620" spans="1:9">
      <c r="A6620" t="n">
        <v>50677</v>
      </c>
      <c r="B6620" s="22" t="n">
        <v>13</v>
      </c>
      <c r="C6620" s="7" t="n">
        <v>6408</v>
      </c>
    </row>
    <row r="6621" spans="1:9">
      <c r="A6621" t="s">
        <v>4</v>
      </c>
      <c r="B6621" s="4" t="s">
        <v>5</v>
      </c>
      <c r="C6621" s="4" t="s">
        <v>10</v>
      </c>
    </row>
    <row r="6622" spans="1:9">
      <c r="A6622" t="n">
        <v>50680</v>
      </c>
      <c r="B6622" s="33" t="n">
        <v>12</v>
      </c>
      <c r="C6622" s="7" t="n">
        <v>6464</v>
      </c>
    </row>
    <row r="6623" spans="1:9">
      <c r="A6623" t="s">
        <v>4</v>
      </c>
      <c r="B6623" s="4" t="s">
        <v>5</v>
      </c>
      <c r="C6623" s="4" t="s">
        <v>10</v>
      </c>
    </row>
    <row r="6624" spans="1:9">
      <c r="A6624" t="n">
        <v>50683</v>
      </c>
      <c r="B6624" s="22" t="n">
        <v>13</v>
      </c>
      <c r="C6624" s="7" t="n">
        <v>6465</v>
      </c>
    </row>
    <row r="6625" spans="1:5">
      <c r="A6625" t="s">
        <v>4</v>
      </c>
      <c r="B6625" s="4" t="s">
        <v>5</v>
      </c>
      <c r="C6625" s="4" t="s">
        <v>10</v>
      </c>
    </row>
    <row r="6626" spans="1:5">
      <c r="A6626" t="n">
        <v>50686</v>
      </c>
      <c r="B6626" s="22" t="n">
        <v>13</v>
      </c>
      <c r="C6626" s="7" t="n">
        <v>6466</v>
      </c>
    </row>
    <row r="6627" spans="1:5">
      <c r="A6627" t="s">
        <v>4</v>
      </c>
      <c r="B6627" s="4" t="s">
        <v>5</v>
      </c>
      <c r="C6627" s="4" t="s">
        <v>10</v>
      </c>
    </row>
    <row r="6628" spans="1:5">
      <c r="A6628" t="n">
        <v>50689</v>
      </c>
      <c r="B6628" s="22" t="n">
        <v>13</v>
      </c>
      <c r="C6628" s="7" t="n">
        <v>6467</v>
      </c>
    </row>
    <row r="6629" spans="1:5">
      <c r="A6629" t="s">
        <v>4</v>
      </c>
      <c r="B6629" s="4" t="s">
        <v>5</v>
      </c>
      <c r="C6629" s="4" t="s">
        <v>10</v>
      </c>
    </row>
    <row r="6630" spans="1:5">
      <c r="A6630" t="n">
        <v>50692</v>
      </c>
      <c r="B6630" s="22" t="n">
        <v>13</v>
      </c>
      <c r="C6630" s="7" t="n">
        <v>6468</v>
      </c>
    </row>
    <row r="6631" spans="1:5">
      <c r="A6631" t="s">
        <v>4</v>
      </c>
      <c r="B6631" s="4" t="s">
        <v>5</v>
      </c>
      <c r="C6631" s="4" t="s">
        <v>10</v>
      </c>
    </row>
    <row r="6632" spans="1:5">
      <c r="A6632" t="n">
        <v>50695</v>
      </c>
      <c r="B6632" s="22" t="n">
        <v>13</v>
      </c>
      <c r="C6632" s="7" t="n">
        <v>6469</v>
      </c>
    </row>
    <row r="6633" spans="1:5">
      <c r="A6633" t="s">
        <v>4</v>
      </c>
      <c r="B6633" s="4" t="s">
        <v>5</v>
      </c>
      <c r="C6633" s="4" t="s">
        <v>10</v>
      </c>
    </row>
    <row r="6634" spans="1:5">
      <c r="A6634" t="n">
        <v>50698</v>
      </c>
      <c r="B6634" s="22" t="n">
        <v>13</v>
      </c>
      <c r="C6634" s="7" t="n">
        <v>6470</v>
      </c>
    </row>
    <row r="6635" spans="1:5">
      <c r="A6635" t="s">
        <v>4</v>
      </c>
      <c r="B6635" s="4" t="s">
        <v>5</v>
      </c>
      <c r="C6635" s="4" t="s">
        <v>10</v>
      </c>
    </row>
    <row r="6636" spans="1:5">
      <c r="A6636" t="n">
        <v>50701</v>
      </c>
      <c r="B6636" s="22" t="n">
        <v>13</v>
      </c>
      <c r="C6636" s="7" t="n">
        <v>6471</v>
      </c>
    </row>
    <row r="6637" spans="1:5">
      <c r="A6637" t="s">
        <v>4</v>
      </c>
      <c r="B6637" s="4" t="s">
        <v>5</v>
      </c>
      <c r="C6637" s="4" t="s">
        <v>14</v>
      </c>
    </row>
    <row r="6638" spans="1:5">
      <c r="A6638" t="n">
        <v>50704</v>
      </c>
      <c r="B6638" s="16" t="n">
        <v>74</v>
      </c>
      <c r="C6638" s="7" t="n">
        <v>18</v>
      </c>
    </row>
    <row r="6639" spans="1:5">
      <c r="A6639" t="s">
        <v>4</v>
      </c>
      <c r="B6639" s="4" t="s">
        <v>5</v>
      </c>
      <c r="C6639" s="4" t="s">
        <v>14</v>
      </c>
    </row>
    <row r="6640" spans="1:5">
      <c r="A6640" t="n">
        <v>50706</v>
      </c>
      <c r="B6640" s="16" t="n">
        <v>74</v>
      </c>
      <c r="C6640" s="7" t="n">
        <v>45</v>
      </c>
    </row>
    <row r="6641" spans="1:3">
      <c r="A6641" t="s">
        <v>4</v>
      </c>
      <c r="B6641" s="4" t="s">
        <v>5</v>
      </c>
      <c r="C6641" s="4" t="s">
        <v>10</v>
      </c>
    </row>
    <row r="6642" spans="1:3">
      <c r="A6642" t="n">
        <v>50708</v>
      </c>
      <c r="B6642" s="26" t="n">
        <v>16</v>
      </c>
      <c r="C6642" s="7" t="n">
        <v>0</v>
      </c>
    </row>
    <row r="6643" spans="1:3">
      <c r="A6643" t="s">
        <v>4</v>
      </c>
      <c r="B6643" s="4" t="s">
        <v>5</v>
      </c>
      <c r="C6643" s="4" t="s">
        <v>14</v>
      </c>
      <c r="D6643" s="4" t="s">
        <v>14</v>
      </c>
      <c r="E6643" s="4" t="s">
        <v>14</v>
      </c>
      <c r="F6643" s="4" t="s">
        <v>14</v>
      </c>
    </row>
    <row r="6644" spans="1:3">
      <c r="A6644" t="n">
        <v>50711</v>
      </c>
      <c r="B6644" s="30" t="n">
        <v>14</v>
      </c>
      <c r="C6644" s="7" t="n">
        <v>0</v>
      </c>
      <c r="D6644" s="7" t="n">
        <v>8</v>
      </c>
      <c r="E6644" s="7" t="n">
        <v>0</v>
      </c>
      <c r="F6644" s="7" t="n">
        <v>0</v>
      </c>
    </row>
    <row r="6645" spans="1:3">
      <c r="A6645" t="s">
        <v>4</v>
      </c>
      <c r="B6645" s="4" t="s">
        <v>5</v>
      </c>
      <c r="C6645" s="4" t="s">
        <v>14</v>
      </c>
      <c r="D6645" s="4" t="s">
        <v>6</v>
      </c>
    </row>
    <row r="6646" spans="1:3">
      <c r="A6646" t="n">
        <v>50716</v>
      </c>
      <c r="B6646" s="8" t="n">
        <v>2</v>
      </c>
      <c r="C6646" s="7" t="n">
        <v>11</v>
      </c>
      <c r="D6646" s="7" t="s">
        <v>30</v>
      </c>
    </row>
    <row r="6647" spans="1:3">
      <c r="A6647" t="s">
        <v>4</v>
      </c>
      <c r="B6647" s="4" t="s">
        <v>5</v>
      </c>
      <c r="C6647" s="4" t="s">
        <v>10</v>
      </c>
    </row>
    <row r="6648" spans="1:3">
      <c r="A6648" t="n">
        <v>50730</v>
      </c>
      <c r="B6648" s="26" t="n">
        <v>16</v>
      </c>
      <c r="C6648" s="7" t="n">
        <v>0</v>
      </c>
    </row>
    <row r="6649" spans="1:3">
      <c r="A6649" t="s">
        <v>4</v>
      </c>
      <c r="B6649" s="4" t="s">
        <v>5</v>
      </c>
      <c r="C6649" s="4" t="s">
        <v>14</v>
      </c>
      <c r="D6649" s="4" t="s">
        <v>6</v>
      </c>
    </row>
    <row r="6650" spans="1:3">
      <c r="A6650" t="n">
        <v>50733</v>
      </c>
      <c r="B6650" s="8" t="n">
        <v>2</v>
      </c>
      <c r="C6650" s="7" t="n">
        <v>11</v>
      </c>
      <c r="D6650" s="7" t="s">
        <v>436</v>
      </c>
    </row>
    <row r="6651" spans="1:3">
      <c r="A6651" t="s">
        <v>4</v>
      </c>
      <c r="B6651" s="4" t="s">
        <v>5</v>
      </c>
      <c r="C6651" s="4" t="s">
        <v>10</v>
      </c>
    </row>
    <row r="6652" spans="1:3">
      <c r="A6652" t="n">
        <v>50742</v>
      </c>
      <c r="B6652" s="26" t="n">
        <v>16</v>
      </c>
      <c r="C6652" s="7" t="n">
        <v>0</v>
      </c>
    </row>
    <row r="6653" spans="1:3">
      <c r="A6653" t="s">
        <v>4</v>
      </c>
      <c r="B6653" s="4" t="s">
        <v>5</v>
      </c>
      <c r="C6653" s="4" t="s">
        <v>9</v>
      </c>
    </row>
    <row r="6654" spans="1:3">
      <c r="A6654" t="n">
        <v>50745</v>
      </c>
      <c r="B6654" s="62" t="n">
        <v>15</v>
      </c>
      <c r="C6654" s="7" t="n">
        <v>2048</v>
      </c>
    </row>
    <row r="6655" spans="1:3">
      <c r="A6655" t="s">
        <v>4</v>
      </c>
      <c r="B6655" s="4" t="s">
        <v>5</v>
      </c>
      <c r="C6655" s="4" t="s">
        <v>14</v>
      </c>
      <c r="D6655" s="4" t="s">
        <v>6</v>
      </c>
    </row>
    <row r="6656" spans="1:3">
      <c r="A6656" t="n">
        <v>50750</v>
      </c>
      <c r="B6656" s="8" t="n">
        <v>2</v>
      </c>
      <c r="C6656" s="7" t="n">
        <v>10</v>
      </c>
      <c r="D6656" s="7" t="s">
        <v>66</v>
      </c>
    </row>
    <row r="6657" spans="1:6">
      <c r="A6657" t="s">
        <v>4</v>
      </c>
      <c r="B6657" s="4" t="s">
        <v>5</v>
      </c>
      <c r="C6657" s="4" t="s">
        <v>10</v>
      </c>
    </row>
    <row r="6658" spans="1:6">
      <c r="A6658" t="n">
        <v>50768</v>
      </c>
      <c r="B6658" s="26" t="n">
        <v>16</v>
      </c>
      <c r="C6658" s="7" t="n">
        <v>0</v>
      </c>
    </row>
    <row r="6659" spans="1:6">
      <c r="A6659" t="s">
        <v>4</v>
      </c>
      <c r="B6659" s="4" t="s">
        <v>5</v>
      </c>
      <c r="C6659" s="4" t="s">
        <v>14</v>
      </c>
      <c r="D6659" s="4" t="s">
        <v>6</v>
      </c>
    </row>
    <row r="6660" spans="1:6">
      <c r="A6660" t="n">
        <v>50771</v>
      </c>
      <c r="B6660" s="8" t="n">
        <v>2</v>
      </c>
      <c r="C6660" s="7" t="n">
        <v>10</v>
      </c>
      <c r="D6660" s="7" t="s">
        <v>67</v>
      </c>
    </row>
    <row r="6661" spans="1:6">
      <c r="A6661" t="s">
        <v>4</v>
      </c>
      <c r="B6661" s="4" t="s">
        <v>5</v>
      </c>
      <c r="C6661" s="4" t="s">
        <v>10</v>
      </c>
    </row>
    <row r="6662" spans="1:6">
      <c r="A6662" t="n">
        <v>50790</v>
      </c>
      <c r="B6662" s="26" t="n">
        <v>16</v>
      </c>
      <c r="C6662" s="7" t="n">
        <v>0</v>
      </c>
    </row>
    <row r="6663" spans="1:6">
      <c r="A6663" t="s">
        <v>4</v>
      </c>
      <c r="B6663" s="4" t="s">
        <v>5</v>
      </c>
      <c r="C6663" s="4" t="s">
        <v>14</v>
      </c>
      <c r="D6663" s="4" t="s">
        <v>10</v>
      </c>
      <c r="E6663" s="4" t="s">
        <v>20</v>
      </c>
    </row>
    <row r="6664" spans="1:6">
      <c r="A6664" t="n">
        <v>50793</v>
      </c>
      <c r="B6664" s="28" t="n">
        <v>58</v>
      </c>
      <c r="C6664" s="7" t="n">
        <v>100</v>
      </c>
      <c r="D6664" s="7" t="n">
        <v>300</v>
      </c>
      <c r="E6664" s="7" t="n">
        <v>1</v>
      </c>
    </row>
    <row r="6665" spans="1:6">
      <c r="A6665" t="s">
        <v>4</v>
      </c>
      <c r="B6665" s="4" t="s">
        <v>5</v>
      </c>
      <c r="C6665" s="4" t="s">
        <v>14</v>
      </c>
      <c r="D6665" s="4" t="s">
        <v>10</v>
      </c>
    </row>
    <row r="6666" spans="1:6">
      <c r="A6666" t="n">
        <v>50801</v>
      </c>
      <c r="B6666" s="28" t="n">
        <v>58</v>
      </c>
      <c r="C6666" s="7" t="n">
        <v>255</v>
      </c>
      <c r="D6666" s="7" t="n">
        <v>0</v>
      </c>
    </row>
    <row r="6667" spans="1:6">
      <c r="A6667" t="s">
        <v>4</v>
      </c>
      <c r="B6667" s="4" t="s">
        <v>5</v>
      </c>
      <c r="C6667" s="4" t="s">
        <v>14</v>
      </c>
    </row>
    <row r="6668" spans="1:6">
      <c r="A6668" t="n">
        <v>50805</v>
      </c>
      <c r="B6668" s="27" t="n">
        <v>23</v>
      </c>
      <c r="C6668" s="7" t="n">
        <v>0</v>
      </c>
    </row>
    <row r="6669" spans="1:6">
      <c r="A6669" t="s">
        <v>4</v>
      </c>
      <c r="B6669" s="4" t="s">
        <v>5</v>
      </c>
    </row>
    <row r="6670" spans="1:6">
      <c r="A6670" t="n">
        <v>50807</v>
      </c>
      <c r="B6670" s="5" t="n">
        <v>1</v>
      </c>
    </row>
    <row r="6671" spans="1:6" s="3" customFormat="1" customHeight="0">
      <c r="A6671" s="3" t="s">
        <v>2</v>
      </c>
      <c r="B6671" s="3" t="s">
        <v>437</v>
      </c>
    </row>
    <row r="6672" spans="1:6">
      <c r="A6672" t="s">
        <v>4</v>
      </c>
      <c r="B6672" s="4" t="s">
        <v>5</v>
      </c>
      <c r="C6672" s="4" t="s">
        <v>10</v>
      </c>
      <c r="D6672" s="4" t="s">
        <v>10</v>
      </c>
      <c r="E6672" s="4" t="s">
        <v>9</v>
      </c>
      <c r="F6672" s="4" t="s">
        <v>6</v>
      </c>
      <c r="G6672" s="4" t="s">
        <v>8</v>
      </c>
      <c r="H6672" s="4" t="s">
        <v>10</v>
      </c>
      <c r="I6672" s="4" t="s">
        <v>10</v>
      </c>
      <c r="J6672" s="4" t="s">
        <v>9</v>
      </c>
      <c r="K6672" s="4" t="s">
        <v>6</v>
      </c>
      <c r="L6672" s="4" t="s">
        <v>8</v>
      </c>
      <c r="M6672" s="4" t="s">
        <v>10</v>
      </c>
      <c r="N6672" s="4" t="s">
        <v>10</v>
      </c>
      <c r="O6672" s="4" t="s">
        <v>9</v>
      </c>
      <c r="P6672" s="4" t="s">
        <v>6</v>
      </c>
      <c r="Q6672" s="4" t="s">
        <v>8</v>
      </c>
      <c r="R6672" s="4" t="s">
        <v>10</v>
      </c>
      <c r="S6672" s="4" t="s">
        <v>10</v>
      </c>
      <c r="T6672" s="4" t="s">
        <v>9</v>
      </c>
      <c r="U6672" s="4" t="s">
        <v>6</v>
      </c>
      <c r="V6672" s="4" t="s">
        <v>8</v>
      </c>
    </row>
    <row r="6673" spans="1:22">
      <c r="A6673" t="n">
        <v>50816</v>
      </c>
      <c r="B6673" s="77" t="n">
        <v>257</v>
      </c>
      <c r="C6673" s="7" t="n">
        <v>3</v>
      </c>
      <c r="D6673" s="7" t="n">
        <v>65533</v>
      </c>
      <c r="E6673" s="7" t="n">
        <v>0</v>
      </c>
      <c r="F6673" s="7" t="s">
        <v>70</v>
      </c>
      <c r="G6673" s="7" t="n">
        <f t="normal" ca="1">32-LENB(INDIRECT(ADDRESS(6673,6)))</f>
        <v>0</v>
      </c>
      <c r="H6673" s="7" t="n">
        <v>3</v>
      </c>
      <c r="I6673" s="7" t="n">
        <v>65533</v>
      </c>
      <c r="J6673" s="7" t="n">
        <v>0</v>
      </c>
      <c r="K6673" s="7" t="s">
        <v>71</v>
      </c>
      <c r="L6673" s="7" t="n">
        <f t="normal" ca="1">32-LENB(INDIRECT(ADDRESS(6673,11)))</f>
        <v>0</v>
      </c>
      <c r="M6673" s="7" t="n">
        <v>4</v>
      </c>
      <c r="N6673" s="7" t="n">
        <v>65533</v>
      </c>
      <c r="O6673" s="7" t="n">
        <v>13257</v>
      </c>
      <c r="P6673" s="7" t="s">
        <v>13</v>
      </c>
      <c r="Q6673" s="7" t="n">
        <f t="normal" ca="1">32-LENB(INDIRECT(ADDRESS(6673,16)))</f>
        <v>0</v>
      </c>
      <c r="R6673" s="7" t="n">
        <v>0</v>
      </c>
      <c r="S6673" s="7" t="n">
        <v>65533</v>
      </c>
      <c r="T6673" s="7" t="n">
        <v>0</v>
      </c>
      <c r="U6673" s="7" t="s">
        <v>13</v>
      </c>
      <c r="V6673" s="7" t="n">
        <f t="normal" ca="1">32-LENB(INDIRECT(ADDRESS(6673,21)))</f>
        <v>0</v>
      </c>
    </row>
    <row r="6674" spans="1:22">
      <c r="A6674" t="s">
        <v>4</v>
      </c>
      <c r="B6674" s="4" t="s">
        <v>5</v>
      </c>
    </row>
    <row r="6675" spans="1:22">
      <c r="A6675" t="n">
        <v>50976</v>
      </c>
      <c r="B6675" s="5" t="n">
        <v>1</v>
      </c>
    </row>
    <row r="6676" spans="1:22" s="3" customFormat="1" customHeight="0">
      <c r="A6676" s="3" t="s">
        <v>2</v>
      </c>
      <c r="B6676" s="3" t="s">
        <v>438</v>
      </c>
    </row>
    <row r="6677" spans="1:22">
      <c r="A6677" t="s">
        <v>4</v>
      </c>
      <c r="B6677" s="4" t="s">
        <v>5</v>
      </c>
      <c r="C6677" s="4" t="s">
        <v>10</v>
      </c>
      <c r="D6677" s="4" t="s">
        <v>10</v>
      </c>
      <c r="E6677" s="4" t="s">
        <v>9</v>
      </c>
      <c r="F6677" s="4" t="s">
        <v>6</v>
      </c>
      <c r="G6677" s="4" t="s">
        <v>8</v>
      </c>
      <c r="H6677" s="4" t="s">
        <v>10</v>
      </c>
      <c r="I6677" s="4" t="s">
        <v>10</v>
      </c>
      <c r="J6677" s="4" t="s">
        <v>9</v>
      </c>
      <c r="K6677" s="4" t="s">
        <v>6</v>
      </c>
      <c r="L6677" s="4" t="s">
        <v>8</v>
      </c>
    </row>
    <row r="6678" spans="1:22">
      <c r="A6678" t="n">
        <v>50992</v>
      </c>
      <c r="B6678" s="77" t="n">
        <v>257</v>
      </c>
      <c r="C6678" s="7" t="n">
        <v>3</v>
      </c>
      <c r="D6678" s="7" t="n">
        <v>65533</v>
      </c>
      <c r="E6678" s="7" t="n">
        <v>0</v>
      </c>
      <c r="F6678" s="7" t="s">
        <v>88</v>
      </c>
      <c r="G6678" s="7" t="n">
        <f t="normal" ca="1">32-LENB(INDIRECT(ADDRESS(6678,6)))</f>
        <v>0</v>
      </c>
      <c r="H6678" s="7" t="n">
        <v>0</v>
      </c>
      <c r="I6678" s="7" t="n">
        <v>65533</v>
      </c>
      <c r="J6678" s="7" t="n">
        <v>0</v>
      </c>
      <c r="K6678" s="7" t="s">
        <v>13</v>
      </c>
      <c r="L6678" s="7" t="n">
        <f t="normal" ca="1">32-LENB(INDIRECT(ADDRESS(6678,11)))</f>
        <v>0</v>
      </c>
    </row>
    <row r="6679" spans="1:22">
      <c r="A6679" t="s">
        <v>4</v>
      </c>
      <c r="B6679" s="4" t="s">
        <v>5</v>
      </c>
    </row>
    <row r="6680" spans="1:22">
      <c r="A6680" t="n">
        <v>51072</v>
      </c>
      <c r="B6680" s="5" t="n">
        <v>1</v>
      </c>
    </row>
    <row r="6681" spans="1:22" s="3" customFormat="1" customHeight="0">
      <c r="A6681" s="3" t="s">
        <v>2</v>
      </c>
      <c r="B6681" s="3" t="s">
        <v>439</v>
      </c>
    </row>
    <row r="6682" spans="1:22">
      <c r="A6682" t="s">
        <v>4</v>
      </c>
      <c r="B6682" s="4" t="s">
        <v>5</v>
      </c>
      <c r="C6682" s="4" t="s">
        <v>10</v>
      </c>
      <c r="D6682" s="4" t="s">
        <v>10</v>
      </c>
      <c r="E6682" s="4" t="s">
        <v>9</v>
      </c>
      <c r="F6682" s="4" t="s">
        <v>6</v>
      </c>
      <c r="G6682" s="4" t="s">
        <v>8</v>
      </c>
      <c r="H6682" s="4" t="s">
        <v>10</v>
      </c>
      <c r="I6682" s="4" t="s">
        <v>10</v>
      </c>
      <c r="J6682" s="4" t="s">
        <v>9</v>
      </c>
      <c r="K6682" s="4" t="s">
        <v>6</v>
      </c>
      <c r="L6682" s="4" t="s">
        <v>8</v>
      </c>
      <c r="M6682" s="4" t="s">
        <v>10</v>
      </c>
      <c r="N6682" s="4" t="s">
        <v>10</v>
      </c>
      <c r="O6682" s="4" t="s">
        <v>9</v>
      </c>
      <c r="P6682" s="4" t="s">
        <v>6</v>
      </c>
      <c r="Q6682" s="4" t="s">
        <v>8</v>
      </c>
      <c r="R6682" s="4" t="s">
        <v>10</v>
      </c>
      <c r="S6682" s="4" t="s">
        <v>10</v>
      </c>
      <c r="T6682" s="4" t="s">
        <v>9</v>
      </c>
      <c r="U6682" s="4" t="s">
        <v>6</v>
      </c>
      <c r="V6682" s="4" t="s">
        <v>8</v>
      </c>
      <c r="W6682" s="4" t="s">
        <v>10</v>
      </c>
      <c r="X6682" s="4" t="s">
        <v>10</v>
      </c>
      <c r="Y6682" s="4" t="s">
        <v>9</v>
      </c>
      <c r="Z6682" s="4" t="s">
        <v>6</v>
      </c>
      <c r="AA6682" s="4" t="s">
        <v>8</v>
      </c>
      <c r="AB6682" s="4" t="s">
        <v>10</v>
      </c>
      <c r="AC6682" s="4" t="s">
        <v>10</v>
      </c>
      <c r="AD6682" s="4" t="s">
        <v>9</v>
      </c>
      <c r="AE6682" s="4" t="s">
        <v>6</v>
      </c>
      <c r="AF6682" s="4" t="s">
        <v>8</v>
      </c>
      <c r="AG6682" s="4" t="s">
        <v>10</v>
      </c>
      <c r="AH6682" s="4" t="s">
        <v>10</v>
      </c>
      <c r="AI6682" s="4" t="s">
        <v>9</v>
      </c>
      <c r="AJ6682" s="4" t="s">
        <v>6</v>
      </c>
      <c r="AK6682" s="4" t="s">
        <v>8</v>
      </c>
      <c r="AL6682" s="4" t="s">
        <v>10</v>
      </c>
      <c r="AM6682" s="4" t="s">
        <v>10</v>
      </c>
      <c r="AN6682" s="4" t="s">
        <v>9</v>
      </c>
      <c r="AO6682" s="4" t="s">
        <v>6</v>
      </c>
      <c r="AP6682" s="4" t="s">
        <v>8</v>
      </c>
      <c r="AQ6682" s="4" t="s">
        <v>10</v>
      </c>
      <c r="AR6682" s="4" t="s">
        <v>10</v>
      </c>
      <c r="AS6682" s="4" t="s">
        <v>9</v>
      </c>
      <c r="AT6682" s="4" t="s">
        <v>6</v>
      </c>
      <c r="AU6682" s="4" t="s">
        <v>8</v>
      </c>
      <c r="AV6682" s="4" t="s">
        <v>10</v>
      </c>
      <c r="AW6682" s="4" t="s">
        <v>10</v>
      </c>
      <c r="AX6682" s="4" t="s">
        <v>9</v>
      </c>
      <c r="AY6682" s="4" t="s">
        <v>6</v>
      </c>
      <c r="AZ6682" s="4" t="s">
        <v>8</v>
      </c>
      <c r="BA6682" s="4" t="s">
        <v>10</v>
      </c>
      <c r="BB6682" s="4" t="s">
        <v>10</v>
      </c>
      <c r="BC6682" s="4" t="s">
        <v>9</v>
      </c>
      <c r="BD6682" s="4" t="s">
        <v>6</v>
      </c>
      <c r="BE6682" s="4" t="s">
        <v>8</v>
      </c>
      <c r="BF6682" s="4" t="s">
        <v>10</v>
      </c>
      <c r="BG6682" s="4" t="s">
        <v>10</v>
      </c>
      <c r="BH6682" s="4" t="s">
        <v>9</v>
      </c>
      <c r="BI6682" s="4" t="s">
        <v>6</v>
      </c>
      <c r="BJ6682" s="4" t="s">
        <v>8</v>
      </c>
      <c r="BK6682" s="4" t="s">
        <v>10</v>
      </c>
      <c r="BL6682" s="4" t="s">
        <v>10</v>
      </c>
      <c r="BM6682" s="4" t="s">
        <v>9</v>
      </c>
      <c r="BN6682" s="4" t="s">
        <v>6</v>
      </c>
      <c r="BO6682" s="4" t="s">
        <v>8</v>
      </c>
      <c r="BP6682" s="4" t="s">
        <v>10</v>
      </c>
      <c r="BQ6682" s="4" t="s">
        <v>10</v>
      </c>
      <c r="BR6682" s="4" t="s">
        <v>9</v>
      </c>
      <c r="BS6682" s="4" t="s">
        <v>6</v>
      </c>
      <c r="BT6682" s="4" t="s">
        <v>8</v>
      </c>
      <c r="BU6682" s="4" t="s">
        <v>10</v>
      </c>
      <c r="BV6682" s="4" t="s">
        <v>10</v>
      </c>
      <c r="BW6682" s="4" t="s">
        <v>9</v>
      </c>
      <c r="BX6682" s="4" t="s">
        <v>6</v>
      </c>
      <c r="BY6682" s="4" t="s">
        <v>8</v>
      </c>
      <c r="BZ6682" s="4" t="s">
        <v>10</v>
      </c>
      <c r="CA6682" s="4" t="s">
        <v>10</v>
      </c>
      <c r="CB6682" s="4" t="s">
        <v>9</v>
      </c>
      <c r="CC6682" s="4" t="s">
        <v>6</v>
      </c>
      <c r="CD6682" s="4" t="s">
        <v>8</v>
      </c>
      <c r="CE6682" s="4" t="s">
        <v>10</v>
      </c>
      <c r="CF6682" s="4" t="s">
        <v>10</v>
      </c>
      <c r="CG6682" s="4" t="s">
        <v>9</v>
      </c>
      <c r="CH6682" s="4" t="s">
        <v>6</v>
      </c>
      <c r="CI6682" s="4" t="s">
        <v>8</v>
      </c>
      <c r="CJ6682" s="4" t="s">
        <v>10</v>
      </c>
      <c r="CK6682" s="4" t="s">
        <v>10</v>
      </c>
      <c r="CL6682" s="4" t="s">
        <v>9</v>
      </c>
      <c r="CM6682" s="4" t="s">
        <v>6</v>
      </c>
      <c r="CN6682" s="4" t="s">
        <v>8</v>
      </c>
      <c r="CO6682" s="4" t="s">
        <v>10</v>
      </c>
      <c r="CP6682" s="4" t="s">
        <v>10</v>
      </c>
      <c r="CQ6682" s="4" t="s">
        <v>9</v>
      </c>
      <c r="CR6682" s="4" t="s">
        <v>6</v>
      </c>
      <c r="CS6682" s="4" t="s">
        <v>8</v>
      </c>
      <c r="CT6682" s="4" t="s">
        <v>10</v>
      </c>
      <c r="CU6682" s="4" t="s">
        <v>10</v>
      </c>
      <c r="CV6682" s="4" t="s">
        <v>9</v>
      </c>
      <c r="CW6682" s="4" t="s">
        <v>6</v>
      </c>
      <c r="CX6682" s="4" t="s">
        <v>8</v>
      </c>
      <c r="CY6682" s="4" t="s">
        <v>10</v>
      </c>
      <c r="CZ6682" s="4" t="s">
        <v>10</v>
      </c>
      <c r="DA6682" s="4" t="s">
        <v>9</v>
      </c>
      <c r="DB6682" s="4" t="s">
        <v>6</v>
      </c>
      <c r="DC6682" s="4" t="s">
        <v>8</v>
      </c>
      <c r="DD6682" s="4" t="s">
        <v>10</v>
      </c>
      <c r="DE6682" s="4" t="s">
        <v>10</v>
      </c>
      <c r="DF6682" s="4" t="s">
        <v>9</v>
      </c>
      <c r="DG6682" s="4" t="s">
        <v>6</v>
      </c>
      <c r="DH6682" s="4" t="s">
        <v>8</v>
      </c>
      <c r="DI6682" s="4" t="s">
        <v>10</v>
      </c>
      <c r="DJ6682" s="4" t="s">
        <v>10</v>
      </c>
      <c r="DK6682" s="4" t="s">
        <v>9</v>
      </c>
      <c r="DL6682" s="4" t="s">
        <v>6</v>
      </c>
      <c r="DM6682" s="4" t="s">
        <v>8</v>
      </c>
      <c r="DN6682" s="4" t="s">
        <v>10</v>
      </c>
      <c r="DO6682" s="4" t="s">
        <v>10</v>
      </c>
      <c r="DP6682" s="4" t="s">
        <v>9</v>
      </c>
      <c r="DQ6682" s="4" t="s">
        <v>6</v>
      </c>
      <c r="DR6682" s="4" t="s">
        <v>8</v>
      </c>
      <c r="DS6682" s="4" t="s">
        <v>10</v>
      </c>
      <c r="DT6682" s="4" t="s">
        <v>10</v>
      </c>
      <c r="DU6682" s="4" t="s">
        <v>9</v>
      </c>
      <c r="DV6682" s="4" t="s">
        <v>6</v>
      </c>
      <c r="DW6682" s="4" t="s">
        <v>8</v>
      </c>
      <c r="DX6682" s="4" t="s">
        <v>10</v>
      </c>
      <c r="DY6682" s="4" t="s">
        <v>10</v>
      </c>
      <c r="DZ6682" s="4" t="s">
        <v>9</v>
      </c>
      <c r="EA6682" s="4" t="s">
        <v>6</v>
      </c>
      <c r="EB6682" s="4" t="s">
        <v>8</v>
      </c>
      <c r="EC6682" s="4" t="s">
        <v>10</v>
      </c>
      <c r="ED6682" s="4" t="s">
        <v>10</v>
      </c>
      <c r="EE6682" s="4" t="s">
        <v>9</v>
      </c>
      <c r="EF6682" s="4" t="s">
        <v>6</v>
      </c>
      <c r="EG6682" s="4" t="s">
        <v>8</v>
      </c>
      <c r="EH6682" s="4" t="s">
        <v>10</v>
      </c>
      <c r="EI6682" s="4" t="s">
        <v>10</v>
      </c>
      <c r="EJ6682" s="4" t="s">
        <v>9</v>
      </c>
      <c r="EK6682" s="4" t="s">
        <v>6</v>
      </c>
      <c r="EL6682" s="4" t="s">
        <v>8</v>
      </c>
      <c r="EM6682" s="4" t="s">
        <v>10</v>
      </c>
      <c r="EN6682" s="4" t="s">
        <v>10</v>
      </c>
      <c r="EO6682" s="4" t="s">
        <v>9</v>
      </c>
      <c r="EP6682" s="4" t="s">
        <v>6</v>
      </c>
      <c r="EQ6682" s="4" t="s">
        <v>8</v>
      </c>
      <c r="ER6682" s="4" t="s">
        <v>10</v>
      </c>
      <c r="ES6682" s="4" t="s">
        <v>10</v>
      </c>
      <c r="ET6682" s="4" t="s">
        <v>9</v>
      </c>
      <c r="EU6682" s="4" t="s">
        <v>6</v>
      </c>
      <c r="EV6682" s="4" t="s">
        <v>8</v>
      </c>
      <c r="EW6682" s="4" t="s">
        <v>10</v>
      </c>
      <c r="EX6682" s="4" t="s">
        <v>10</v>
      </c>
      <c r="EY6682" s="4" t="s">
        <v>9</v>
      </c>
      <c r="EZ6682" s="4" t="s">
        <v>6</v>
      </c>
      <c r="FA6682" s="4" t="s">
        <v>8</v>
      </c>
      <c r="FB6682" s="4" t="s">
        <v>10</v>
      </c>
      <c r="FC6682" s="4" t="s">
        <v>10</v>
      </c>
      <c r="FD6682" s="4" t="s">
        <v>9</v>
      </c>
      <c r="FE6682" s="4" t="s">
        <v>6</v>
      </c>
      <c r="FF6682" s="4" t="s">
        <v>8</v>
      </c>
      <c r="FG6682" s="4" t="s">
        <v>10</v>
      </c>
      <c r="FH6682" s="4" t="s">
        <v>10</v>
      </c>
      <c r="FI6682" s="4" t="s">
        <v>9</v>
      </c>
      <c r="FJ6682" s="4" t="s">
        <v>6</v>
      </c>
      <c r="FK6682" s="4" t="s">
        <v>8</v>
      </c>
      <c r="FL6682" s="4" t="s">
        <v>10</v>
      </c>
      <c r="FM6682" s="4" t="s">
        <v>10</v>
      </c>
      <c r="FN6682" s="4" t="s">
        <v>9</v>
      </c>
      <c r="FO6682" s="4" t="s">
        <v>6</v>
      </c>
      <c r="FP6682" s="4" t="s">
        <v>8</v>
      </c>
      <c r="FQ6682" s="4" t="s">
        <v>10</v>
      </c>
      <c r="FR6682" s="4" t="s">
        <v>10</v>
      </c>
      <c r="FS6682" s="4" t="s">
        <v>9</v>
      </c>
      <c r="FT6682" s="4" t="s">
        <v>6</v>
      </c>
      <c r="FU6682" s="4" t="s">
        <v>8</v>
      </c>
      <c r="FV6682" s="4" t="s">
        <v>10</v>
      </c>
      <c r="FW6682" s="4" t="s">
        <v>10</v>
      </c>
      <c r="FX6682" s="4" t="s">
        <v>9</v>
      </c>
      <c r="FY6682" s="4" t="s">
        <v>6</v>
      </c>
      <c r="FZ6682" s="4" t="s">
        <v>8</v>
      </c>
      <c r="GA6682" s="4" t="s">
        <v>10</v>
      </c>
      <c r="GB6682" s="4" t="s">
        <v>10</v>
      </c>
      <c r="GC6682" s="4" t="s">
        <v>9</v>
      </c>
      <c r="GD6682" s="4" t="s">
        <v>6</v>
      </c>
      <c r="GE6682" s="4" t="s">
        <v>8</v>
      </c>
      <c r="GF6682" s="4" t="s">
        <v>10</v>
      </c>
      <c r="GG6682" s="4" t="s">
        <v>10</v>
      </c>
      <c r="GH6682" s="4" t="s">
        <v>9</v>
      </c>
      <c r="GI6682" s="4" t="s">
        <v>6</v>
      </c>
      <c r="GJ6682" s="4" t="s">
        <v>8</v>
      </c>
      <c r="GK6682" s="4" t="s">
        <v>10</v>
      </c>
      <c r="GL6682" s="4" t="s">
        <v>10</v>
      </c>
      <c r="GM6682" s="4" t="s">
        <v>9</v>
      </c>
      <c r="GN6682" s="4" t="s">
        <v>6</v>
      </c>
      <c r="GO6682" s="4" t="s">
        <v>8</v>
      </c>
      <c r="GP6682" s="4" t="s">
        <v>10</v>
      </c>
      <c r="GQ6682" s="4" t="s">
        <v>10</v>
      </c>
      <c r="GR6682" s="4" t="s">
        <v>9</v>
      </c>
      <c r="GS6682" s="4" t="s">
        <v>6</v>
      </c>
      <c r="GT6682" s="4" t="s">
        <v>8</v>
      </c>
      <c r="GU6682" s="4" t="s">
        <v>10</v>
      </c>
      <c r="GV6682" s="4" t="s">
        <v>10</v>
      </c>
      <c r="GW6682" s="4" t="s">
        <v>9</v>
      </c>
      <c r="GX6682" s="4" t="s">
        <v>6</v>
      </c>
      <c r="GY6682" s="4" t="s">
        <v>8</v>
      </c>
      <c r="GZ6682" s="4" t="s">
        <v>10</v>
      </c>
      <c r="HA6682" s="4" t="s">
        <v>10</v>
      </c>
      <c r="HB6682" s="4" t="s">
        <v>9</v>
      </c>
      <c r="HC6682" s="4" t="s">
        <v>6</v>
      </c>
      <c r="HD6682" s="4" t="s">
        <v>8</v>
      </c>
      <c r="HE6682" s="4" t="s">
        <v>10</v>
      </c>
      <c r="HF6682" s="4" t="s">
        <v>10</v>
      </c>
      <c r="HG6682" s="4" t="s">
        <v>9</v>
      </c>
      <c r="HH6682" s="4" t="s">
        <v>6</v>
      </c>
      <c r="HI6682" s="4" t="s">
        <v>8</v>
      </c>
      <c r="HJ6682" s="4" t="s">
        <v>10</v>
      </c>
      <c r="HK6682" s="4" t="s">
        <v>10</v>
      </c>
      <c r="HL6682" s="4" t="s">
        <v>9</v>
      </c>
      <c r="HM6682" s="4" t="s">
        <v>6</v>
      </c>
      <c r="HN6682" s="4" t="s">
        <v>8</v>
      </c>
      <c r="HO6682" s="4" t="s">
        <v>10</v>
      </c>
      <c r="HP6682" s="4" t="s">
        <v>10</v>
      </c>
      <c r="HQ6682" s="4" t="s">
        <v>9</v>
      </c>
      <c r="HR6682" s="4" t="s">
        <v>6</v>
      </c>
      <c r="HS6682" s="4" t="s">
        <v>8</v>
      </c>
      <c r="HT6682" s="4" t="s">
        <v>10</v>
      </c>
      <c r="HU6682" s="4" t="s">
        <v>10</v>
      </c>
      <c r="HV6682" s="4" t="s">
        <v>9</v>
      </c>
      <c r="HW6682" s="4" t="s">
        <v>6</v>
      </c>
      <c r="HX6682" s="4" t="s">
        <v>8</v>
      </c>
      <c r="HY6682" s="4" t="s">
        <v>10</v>
      </c>
      <c r="HZ6682" s="4" t="s">
        <v>10</v>
      </c>
      <c r="IA6682" s="4" t="s">
        <v>9</v>
      </c>
      <c r="IB6682" s="4" t="s">
        <v>6</v>
      </c>
      <c r="IC6682" s="4" t="s">
        <v>8</v>
      </c>
      <c r="ID6682" s="4" t="s">
        <v>10</v>
      </c>
      <c r="IE6682" s="4" t="s">
        <v>10</v>
      </c>
      <c r="IF6682" s="4" t="s">
        <v>9</v>
      </c>
      <c r="IG6682" s="4" t="s">
        <v>6</v>
      </c>
      <c r="IH6682" s="4" t="s">
        <v>8</v>
      </c>
      <c r="II6682" s="4" t="s">
        <v>10</v>
      </c>
      <c r="IJ6682" s="4" t="s">
        <v>10</v>
      </c>
      <c r="IK6682" s="4" t="s">
        <v>9</v>
      </c>
      <c r="IL6682" s="4" t="s">
        <v>6</v>
      </c>
      <c r="IM6682" s="4" t="s">
        <v>8</v>
      </c>
      <c r="IN6682" s="4" t="s">
        <v>10</v>
      </c>
      <c r="IO6682" s="4" t="s">
        <v>10</v>
      </c>
      <c r="IP6682" s="4" t="s">
        <v>9</v>
      </c>
      <c r="IQ6682" s="4" t="s">
        <v>6</v>
      </c>
      <c r="IR6682" s="4" t="s">
        <v>8</v>
      </c>
      <c r="IS6682" s="4" t="s">
        <v>10</v>
      </c>
      <c r="IT6682" s="4" t="s">
        <v>10</v>
      </c>
      <c r="IU6682" s="4" t="s">
        <v>9</v>
      </c>
      <c r="IV6682" s="4" t="s">
        <v>6</v>
      </c>
      <c r="IW6682" s="4" t="s">
        <v>8</v>
      </c>
      <c r="IX6682" s="4" t="s">
        <v>10</v>
      </c>
      <c r="IY6682" s="4" t="s">
        <v>10</v>
      </c>
      <c r="IZ6682" s="4" t="s">
        <v>9</v>
      </c>
      <c r="JA6682" s="4" t="s">
        <v>6</v>
      </c>
      <c r="JB6682" s="4" t="s">
        <v>8</v>
      </c>
      <c r="JC6682" s="4" t="s">
        <v>10</v>
      </c>
      <c r="JD6682" s="4" t="s">
        <v>10</v>
      </c>
      <c r="JE6682" s="4" t="s">
        <v>9</v>
      </c>
      <c r="JF6682" s="4" t="s">
        <v>6</v>
      </c>
      <c r="JG6682" s="4" t="s">
        <v>8</v>
      </c>
      <c r="JH6682" s="4" t="s">
        <v>10</v>
      </c>
      <c r="JI6682" s="4" t="s">
        <v>10</v>
      </c>
      <c r="JJ6682" s="4" t="s">
        <v>9</v>
      </c>
      <c r="JK6682" s="4" t="s">
        <v>6</v>
      </c>
      <c r="JL6682" s="4" t="s">
        <v>8</v>
      </c>
      <c r="JM6682" s="4" t="s">
        <v>10</v>
      </c>
      <c r="JN6682" s="4" t="s">
        <v>10</v>
      </c>
      <c r="JO6682" s="4" t="s">
        <v>9</v>
      </c>
      <c r="JP6682" s="4" t="s">
        <v>6</v>
      </c>
      <c r="JQ6682" s="4" t="s">
        <v>8</v>
      </c>
      <c r="JR6682" s="4" t="s">
        <v>10</v>
      </c>
      <c r="JS6682" s="4" t="s">
        <v>10</v>
      </c>
      <c r="JT6682" s="4" t="s">
        <v>9</v>
      </c>
      <c r="JU6682" s="4" t="s">
        <v>6</v>
      </c>
      <c r="JV6682" s="4" t="s">
        <v>8</v>
      </c>
      <c r="JW6682" s="4" t="s">
        <v>10</v>
      </c>
      <c r="JX6682" s="4" t="s">
        <v>10</v>
      </c>
      <c r="JY6682" s="4" t="s">
        <v>9</v>
      </c>
      <c r="JZ6682" s="4" t="s">
        <v>6</v>
      </c>
      <c r="KA6682" s="4" t="s">
        <v>8</v>
      </c>
      <c r="KB6682" s="4" t="s">
        <v>10</v>
      </c>
      <c r="KC6682" s="4" t="s">
        <v>10</v>
      </c>
      <c r="KD6682" s="4" t="s">
        <v>9</v>
      </c>
      <c r="KE6682" s="4" t="s">
        <v>6</v>
      </c>
      <c r="KF6682" s="4" t="s">
        <v>8</v>
      </c>
      <c r="KG6682" s="4" t="s">
        <v>10</v>
      </c>
      <c r="KH6682" s="4" t="s">
        <v>10</v>
      </c>
      <c r="KI6682" s="4" t="s">
        <v>9</v>
      </c>
      <c r="KJ6682" s="4" t="s">
        <v>6</v>
      </c>
      <c r="KK6682" s="4" t="s">
        <v>8</v>
      </c>
      <c r="KL6682" s="4" t="s">
        <v>10</v>
      </c>
      <c r="KM6682" s="4" t="s">
        <v>10</v>
      </c>
      <c r="KN6682" s="4" t="s">
        <v>9</v>
      </c>
      <c r="KO6682" s="4" t="s">
        <v>6</v>
      </c>
      <c r="KP6682" s="4" t="s">
        <v>8</v>
      </c>
      <c r="KQ6682" s="4" t="s">
        <v>10</v>
      </c>
      <c r="KR6682" s="4" t="s">
        <v>10</v>
      </c>
      <c r="KS6682" s="4" t="s">
        <v>9</v>
      </c>
      <c r="KT6682" s="4" t="s">
        <v>6</v>
      </c>
      <c r="KU6682" s="4" t="s">
        <v>8</v>
      </c>
      <c r="KV6682" s="4" t="s">
        <v>10</v>
      </c>
      <c r="KW6682" s="4" t="s">
        <v>10</v>
      </c>
      <c r="KX6682" s="4" t="s">
        <v>9</v>
      </c>
      <c r="KY6682" s="4" t="s">
        <v>6</v>
      </c>
      <c r="KZ6682" s="4" t="s">
        <v>8</v>
      </c>
      <c r="LA6682" s="4" t="s">
        <v>10</v>
      </c>
      <c r="LB6682" s="4" t="s">
        <v>10</v>
      </c>
      <c r="LC6682" s="4" t="s">
        <v>9</v>
      </c>
      <c r="LD6682" s="4" t="s">
        <v>6</v>
      </c>
      <c r="LE6682" s="4" t="s">
        <v>8</v>
      </c>
      <c r="LF6682" s="4" t="s">
        <v>10</v>
      </c>
      <c r="LG6682" s="4" t="s">
        <v>10</v>
      </c>
      <c r="LH6682" s="4" t="s">
        <v>9</v>
      </c>
      <c r="LI6682" s="4" t="s">
        <v>6</v>
      </c>
      <c r="LJ6682" s="4" t="s">
        <v>8</v>
      </c>
      <c r="LK6682" s="4" t="s">
        <v>10</v>
      </c>
      <c r="LL6682" s="4" t="s">
        <v>10</v>
      </c>
      <c r="LM6682" s="4" t="s">
        <v>9</v>
      </c>
      <c r="LN6682" s="4" t="s">
        <v>6</v>
      </c>
      <c r="LO6682" s="4" t="s">
        <v>8</v>
      </c>
      <c r="LP6682" s="4" t="s">
        <v>10</v>
      </c>
      <c r="LQ6682" s="4" t="s">
        <v>10</v>
      </c>
      <c r="LR6682" s="4" t="s">
        <v>9</v>
      </c>
      <c r="LS6682" s="4" t="s">
        <v>6</v>
      </c>
      <c r="LT6682" s="4" t="s">
        <v>8</v>
      </c>
      <c r="LU6682" s="4" t="s">
        <v>10</v>
      </c>
      <c r="LV6682" s="4" t="s">
        <v>10</v>
      </c>
      <c r="LW6682" s="4" t="s">
        <v>9</v>
      </c>
      <c r="LX6682" s="4" t="s">
        <v>6</v>
      </c>
      <c r="LY6682" s="4" t="s">
        <v>8</v>
      </c>
      <c r="LZ6682" s="4" t="s">
        <v>10</v>
      </c>
      <c r="MA6682" s="4" t="s">
        <v>10</v>
      </c>
      <c r="MB6682" s="4" t="s">
        <v>9</v>
      </c>
      <c r="MC6682" s="4" t="s">
        <v>6</v>
      </c>
      <c r="MD6682" s="4" t="s">
        <v>8</v>
      </c>
      <c r="ME6682" s="4" t="s">
        <v>10</v>
      </c>
      <c r="MF6682" s="4" t="s">
        <v>10</v>
      </c>
      <c r="MG6682" s="4" t="s">
        <v>9</v>
      </c>
      <c r="MH6682" s="4" t="s">
        <v>6</v>
      </c>
      <c r="MI6682" s="4" t="s">
        <v>8</v>
      </c>
      <c r="MJ6682" s="4" t="s">
        <v>10</v>
      </c>
      <c r="MK6682" s="4" t="s">
        <v>10</v>
      </c>
      <c r="ML6682" s="4" t="s">
        <v>9</v>
      </c>
      <c r="MM6682" s="4" t="s">
        <v>6</v>
      </c>
      <c r="MN6682" s="4" t="s">
        <v>8</v>
      </c>
      <c r="MO6682" s="4" t="s">
        <v>10</v>
      </c>
      <c r="MP6682" s="4" t="s">
        <v>10</v>
      </c>
      <c r="MQ6682" s="4" t="s">
        <v>9</v>
      </c>
      <c r="MR6682" s="4" t="s">
        <v>6</v>
      </c>
      <c r="MS6682" s="4" t="s">
        <v>8</v>
      </c>
      <c r="MT6682" s="4" t="s">
        <v>10</v>
      </c>
      <c r="MU6682" s="4" t="s">
        <v>10</v>
      </c>
      <c r="MV6682" s="4" t="s">
        <v>9</v>
      </c>
      <c r="MW6682" s="4" t="s">
        <v>6</v>
      </c>
      <c r="MX6682" s="4" t="s">
        <v>8</v>
      </c>
      <c r="MY6682" s="4" t="s">
        <v>10</v>
      </c>
      <c r="MZ6682" s="4" t="s">
        <v>10</v>
      </c>
      <c r="NA6682" s="4" t="s">
        <v>9</v>
      </c>
      <c r="NB6682" s="4" t="s">
        <v>6</v>
      </c>
      <c r="NC6682" s="4" t="s">
        <v>8</v>
      </c>
      <c r="ND6682" s="4" t="s">
        <v>10</v>
      </c>
      <c r="NE6682" s="4" t="s">
        <v>10</v>
      </c>
      <c r="NF6682" s="4" t="s">
        <v>9</v>
      </c>
      <c r="NG6682" s="4" t="s">
        <v>6</v>
      </c>
      <c r="NH6682" s="4" t="s">
        <v>8</v>
      </c>
      <c r="NI6682" s="4" t="s">
        <v>10</v>
      </c>
      <c r="NJ6682" s="4" t="s">
        <v>10</v>
      </c>
      <c r="NK6682" s="4" t="s">
        <v>9</v>
      </c>
      <c r="NL6682" s="4" t="s">
        <v>6</v>
      </c>
      <c r="NM6682" s="4" t="s">
        <v>8</v>
      </c>
      <c r="NN6682" s="4" t="s">
        <v>10</v>
      </c>
      <c r="NO6682" s="4" t="s">
        <v>10</v>
      </c>
      <c r="NP6682" s="4" t="s">
        <v>9</v>
      </c>
      <c r="NQ6682" s="4" t="s">
        <v>6</v>
      </c>
      <c r="NR6682" s="4" t="s">
        <v>8</v>
      </c>
      <c r="NS6682" s="4" t="s">
        <v>10</v>
      </c>
      <c r="NT6682" s="4" t="s">
        <v>10</v>
      </c>
      <c r="NU6682" s="4" t="s">
        <v>9</v>
      </c>
      <c r="NV6682" s="4" t="s">
        <v>6</v>
      </c>
      <c r="NW6682" s="4" t="s">
        <v>8</v>
      </c>
      <c r="NX6682" s="4" t="s">
        <v>10</v>
      </c>
      <c r="NY6682" s="4" t="s">
        <v>10</v>
      </c>
      <c r="NZ6682" s="4" t="s">
        <v>9</v>
      </c>
      <c r="OA6682" s="4" t="s">
        <v>6</v>
      </c>
      <c r="OB6682" s="4" t="s">
        <v>8</v>
      </c>
      <c r="OC6682" s="4" t="s">
        <v>10</v>
      </c>
      <c r="OD6682" s="4" t="s">
        <v>10</v>
      </c>
      <c r="OE6682" s="4" t="s">
        <v>9</v>
      </c>
      <c r="OF6682" s="4" t="s">
        <v>6</v>
      </c>
      <c r="OG6682" s="4" t="s">
        <v>8</v>
      </c>
      <c r="OH6682" s="4" t="s">
        <v>10</v>
      </c>
      <c r="OI6682" s="4" t="s">
        <v>10</v>
      </c>
      <c r="OJ6682" s="4" t="s">
        <v>9</v>
      </c>
      <c r="OK6682" s="4" t="s">
        <v>6</v>
      </c>
      <c r="OL6682" s="4" t="s">
        <v>8</v>
      </c>
      <c r="OM6682" s="4" t="s">
        <v>10</v>
      </c>
      <c r="ON6682" s="4" t="s">
        <v>10</v>
      </c>
      <c r="OO6682" s="4" t="s">
        <v>9</v>
      </c>
      <c r="OP6682" s="4" t="s">
        <v>6</v>
      </c>
      <c r="OQ6682" s="4" t="s">
        <v>8</v>
      </c>
      <c r="OR6682" s="4" t="s">
        <v>10</v>
      </c>
      <c r="OS6682" s="4" t="s">
        <v>10</v>
      </c>
      <c r="OT6682" s="4" t="s">
        <v>9</v>
      </c>
      <c r="OU6682" s="4" t="s">
        <v>6</v>
      </c>
      <c r="OV6682" s="4" t="s">
        <v>8</v>
      </c>
      <c r="OW6682" s="4" t="s">
        <v>10</v>
      </c>
      <c r="OX6682" s="4" t="s">
        <v>10</v>
      </c>
      <c r="OY6682" s="4" t="s">
        <v>9</v>
      </c>
      <c r="OZ6682" s="4" t="s">
        <v>6</v>
      </c>
      <c r="PA6682" s="4" t="s">
        <v>8</v>
      </c>
      <c r="PB6682" s="4" t="s">
        <v>10</v>
      </c>
      <c r="PC6682" s="4" t="s">
        <v>10</v>
      </c>
      <c r="PD6682" s="4" t="s">
        <v>9</v>
      </c>
      <c r="PE6682" s="4" t="s">
        <v>6</v>
      </c>
      <c r="PF6682" s="4" t="s">
        <v>8</v>
      </c>
      <c r="PG6682" s="4" t="s">
        <v>10</v>
      </c>
      <c r="PH6682" s="4" t="s">
        <v>10</v>
      </c>
      <c r="PI6682" s="4" t="s">
        <v>9</v>
      </c>
      <c r="PJ6682" s="4" t="s">
        <v>6</v>
      </c>
      <c r="PK6682" s="4" t="s">
        <v>8</v>
      </c>
      <c r="PL6682" s="4" t="s">
        <v>10</v>
      </c>
      <c r="PM6682" s="4" t="s">
        <v>10</v>
      </c>
      <c r="PN6682" s="4" t="s">
        <v>9</v>
      </c>
      <c r="PO6682" s="4" t="s">
        <v>6</v>
      </c>
      <c r="PP6682" s="4" t="s">
        <v>8</v>
      </c>
      <c r="PQ6682" s="4" t="s">
        <v>10</v>
      </c>
      <c r="PR6682" s="4" t="s">
        <v>10</v>
      </c>
      <c r="PS6682" s="4" t="s">
        <v>9</v>
      </c>
      <c r="PT6682" s="4" t="s">
        <v>6</v>
      </c>
      <c r="PU6682" s="4" t="s">
        <v>8</v>
      </c>
      <c r="PV6682" s="4" t="s">
        <v>10</v>
      </c>
      <c r="PW6682" s="4" t="s">
        <v>10</v>
      </c>
      <c r="PX6682" s="4" t="s">
        <v>9</v>
      </c>
      <c r="PY6682" s="4" t="s">
        <v>6</v>
      </c>
      <c r="PZ6682" s="4" t="s">
        <v>8</v>
      </c>
      <c r="QA6682" s="4" t="s">
        <v>10</v>
      </c>
      <c r="QB6682" s="4" t="s">
        <v>10</v>
      </c>
      <c r="QC6682" s="4" t="s">
        <v>9</v>
      </c>
      <c r="QD6682" s="4" t="s">
        <v>6</v>
      </c>
      <c r="QE6682" s="4" t="s">
        <v>8</v>
      </c>
      <c r="QF6682" s="4" t="s">
        <v>10</v>
      </c>
      <c r="QG6682" s="4" t="s">
        <v>10</v>
      </c>
      <c r="QH6682" s="4" t="s">
        <v>9</v>
      </c>
      <c r="QI6682" s="4" t="s">
        <v>6</v>
      </c>
      <c r="QJ6682" s="4" t="s">
        <v>8</v>
      </c>
      <c r="QK6682" s="4" t="s">
        <v>10</v>
      </c>
      <c r="QL6682" s="4" t="s">
        <v>10</v>
      </c>
      <c r="QM6682" s="4" t="s">
        <v>9</v>
      </c>
      <c r="QN6682" s="4" t="s">
        <v>6</v>
      </c>
      <c r="QO6682" s="4" t="s">
        <v>8</v>
      </c>
      <c r="QP6682" s="4" t="s">
        <v>10</v>
      </c>
      <c r="QQ6682" s="4" t="s">
        <v>10</v>
      </c>
      <c r="QR6682" s="4" t="s">
        <v>9</v>
      </c>
      <c r="QS6682" s="4" t="s">
        <v>6</v>
      </c>
      <c r="QT6682" s="4" t="s">
        <v>8</v>
      </c>
      <c r="QU6682" s="4" t="s">
        <v>10</v>
      </c>
      <c r="QV6682" s="4" t="s">
        <v>10</v>
      </c>
      <c r="QW6682" s="4" t="s">
        <v>9</v>
      </c>
      <c r="QX6682" s="4" t="s">
        <v>6</v>
      </c>
      <c r="QY6682" s="4" t="s">
        <v>8</v>
      </c>
      <c r="QZ6682" s="4" t="s">
        <v>10</v>
      </c>
      <c r="RA6682" s="4" t="s">
        <v>10</v>
      </c>
      <c r="RB6682" s="4" t="s">
        <v>9</v>
      </c>
      <c r="RC6682" s="4" t="s">
        <v>6</v>
      </c>
      <c r="RD6682" s="4" t="s">
        <v>8</v>
      </c>
      <c r="RE6682" s="4" t="s">
        <v>10</v>
      </c>
      <c r="RF6682" s="4" t="s">
        <v>10</v>
      </c>
      <c r="RG6682" s="4" t="s">
        <v>9</v>
      </c>
      <c r="RH6682" s="4" t="s">
        <v>6</v>
      </c>
      <c r="RI6682" s="4" t="s">
        <v>8</v>
      </c>
      <c r="RJ6682" s="4" t="s">
        <v>10</v>
      </c>
      <c r="RK6682" s="4" t="s">
        <v>10</v>
      </c>
      <c r="RL6682" s="4" t="s">
        <v>9</v>
      </c>
      <c r="RM6682" s="4" t="s">
        <v>6</v>
      </c>
      <c r="RN6682" s="4" t="s">
        <v>8</v>
      </c>
      <c r="RO6682" s="4" t="s">
        <v>10</v>
      </c>
      <c r="RP6682" s="4" t="s">
        <v>10</v>
      </c>
      <c r="RQ6682" s="4" t="s">
        <v>9</v>
      </c>
      <c r="RR6682" s="4" t="s">
        <v>6</v>
      </c>
      <c r="RS6682" s="4" t="s">
        <v>8</v>
      </c>
      <c r="RT6682" s="4" t="s">
        <v>10</v>
      </c>
      <c r="RU6682" s="4" t="s">
        <v>10</v>
      </c>
      <c r="RV6682" s="4" t="s">
        <v>9</v>
      </c>
      <c r="RW6682" s="4" t="s">
        <v>6</v>
      </c>
      <c r="RX6682" s="4" t="s">
        <v>8</v>
      </c>
      <c r="RY6682" s="4" t="s">
        <v>10</v>
      </c>
      <c r="RZ6682" s="4" t="s">
        <v>10</v>
      </c>
      <c r="SA6682" s="4" t="s">
        <v>9</v>
      </c>
      <c r="SB6682" s="4" t="s">
        <v>6</v>
      </c>
      <c r="SC6682" s="4" t="s">
        <v>8</v>
      </c>
    </row>
    <row r="6683" spans="1:22">
      <c r="A6683" t="n">
        <v>51088</v>
      </c>
      <c r="B6683" s="77" t="n">
        <v>257</v>
      </c>
      <c r="C6683" s="7" t="n">
        <v>3</v>
      </c>
      <c r="D6683" s="7" t="n">
        <v>65533</v>
      </c>
      <c r="E6683" s="7" t="n">
        <v>0</v>
      </c>
      <c r="F6683" s="7" t="s">
        <v>97</v>
      </c>
      <c r="G6683" s="7" t="n">
        <f t="normal" ca="1">32-LENB(INDIRECT(ADDRESS(6683,6)))</f>
        <v>0</v>
      </c>
      <c r="H6683" s="7" t="n">
        <v>3</v>
      </c>
      <c r="I6683" s="7" t="n">
        <v>65533</v>
      </c>
      <c r="J6683" s="7" t="n">
        <v>0</v>
      </c>
      <c r="K6683" s="7" t="s">
        <v>98</v>
      </c>
      <c r="L6683" s="7" t="n">
        <f t="normal" ca="1">32-LENB(INDIRECT(ADDRESS(6683,11)))</f>
        <v>0</v>
      </c>
      <c r="M6683" s="7" t="n">
        <v>3</v>
      </c>
      <c r="N6683" s="7" t="n">
        <v>65533</v>
      </c>
      <c r="O6683" s="7" t="n">
        <v>0</v>
      </c>
      <c r="P6683" s="7" t="s">
        <v>99</v>
      </c>
      <c r="Q6683" s="7" t="n">
        <f t="normal" ca="1">32-LENB(INDIRECT(ADDRESS(6683,16)))</f>
        <v>0</v>
      </c>
      <c r="R6683" s="7" t="n">
        <v>7</v>
      </c>
      <c r="S6683" s="7" t="n">
        <v>65533</v>
      </c>
      <c r="T6683" s="7" t="n">
        <v>53060</v>
      </c>
      <c r="U6683" s="7" t="s">
        <v>13</v>
      </c>
      <c r="V6683" s="7" t="n">
        <f t="normal" ca="1">32-LENB(INDIRECT(ADDRESS(6683,21)))</f>
        <v>0</v>
      </c>
      <c r="W6683" s="7" t="n">
        <v>7</v>
      </c>
      <c r="X6683" s="7" t="n">
        <v>65533</v>
      </c>
      <c r="Y6683" s="7" t="n">
        <v>7447</v>
      </c>
      <c r="Z6683" s="7" t="s">
        <v>13</v>
      </c>
      <c r="AA6683" s="7" t="n">
        <f t="normal" ca="1">32-LENB(INDIRECT(ADDRESS(6683,26)))</f>
        <v>0</v>
      </c>
      <c r="AB6683" s="7" t="n">
        <v>7</v>
      </c>
      <c r="AC6683" s="7" t="n">
        <v>65533</v>
      </c>
      <c r="AD6683" s="7" t="n">
        <v>1452</v>
      </c>
      <c r="AE6683" s="7" t="s">
        <v>13</v>
      </c>
      <c r="AF6683" s="7" t="n">
        <f t="normal" ca="1">32-LENB(INDIRECT(ADDRESS(6683,31)))</f>
        <v>0</v>
      </c>
      <c r="AG6683" s="7" t="n">
        <v>7</v>
      </c>
      <c r="AH6683" s="7" t="n">
        <v>65533</v>
      </c>
      <c r="AI6683" s="7" t="n">
        <v>8473</v>
      </c>
      <c r="AJ6683" s="7" t="s">
        <v>13</v>
      </c>
      <c r="AK6683" s="7" t="n">
        <f t="normal" ca="1">32-LENB(INDIRECT(ADDRESS(6683,36)))</f>
        <v>0</v>
      </c>
      <c r="AL6683" s="7" t="n">
        <v>7</v>
      </c>
      <c r="AM6683" s="7" t="n">
        <v>65533</v>
      </c>
      <c r="AN6683" s="7" t="n">
        <v>2431</v>
      </c>
      <c r="AO6683" s="7" t="s">
        <v>13</v>
      </c>
      <c r="AP6683" s="7" t="n">
        <f t="normal" ca="1">32-LENB(INDIRECT(ADDRESS(6683,41)))</f>
        <v>0</v>
      </c>
      <c r="AQ6683" s="7" t="n">
        <v>7</v>
      </c>
      <c r="AR6683" s="7" t="n">
        <v>65533</v>
      </c>
      <c r="AS6683" s="7" t="n">
        <v>6458</v>
      </c>
      <c r="AT6683" s="7" t="s">
        <v>13</v>
      </c>
      <c r="AU6683" s="7" t="n">
        <f t="normal" ca="1">32-LENB(INDIRECT(ADDRESS(6683,46)))</f>
        <v>0</v>
      </c>
      <c r="AV6683" s="7" t="n">
        <v>7</v>
      </c>
      <c r="AW6683" s="7" t="n">
        <v>65533</v>
      </c>
      <c r="AX6683" s="7" t="n">
        <v>5402</v>
      </c>
      <c r="AY6683" s="7" t="s">
        <v>13</v>
      </c>
      <c r="AZ6683" s="7" t="n">
        <f t="normal" ca="1">32-LENB(INDIRECT(ADDRESS(6683,51)))</f>
        <v>0</v>
      </c>
      <c r="BA6683" s="7" t="n">
        <v>7</v>
      </c>
      <c r="BB6683" s="7" t="n">
        <v>65533</v>
      </c>
      <c r="BC6683" s="7" t="n">
        <v>4468</v>
      </c>
      <c r="BD6683" s="7" t="s">
        <v>13</v>
      </c>
      <c r="BE6683" s="7" t="n">
        <f t="normal" ca="1">32-LENB(INDIRECT(ADDRESS(6683,56)))</f>
        <v>0</v>
      </c>
      <c r="BF6683" s="7" t="n">
        <v>7</v>
      </c>
      <c r="BG6683" s="7" t="n">
        <v>65533</v>
      </c>
      <c r="BH6683" s="7" t="n">
        <v>9399</v>
      </c>
      <c r="BI6683" s="7" t="s">
        <v>13</v>
      </c>
      <c r="BJ6683" s="7" t="n">
        <f t="normal" ca="1">32-LENB(INDIRECT(ADDRESS(6683,61)))</f>
        <v>0</v>
      </c>
      <c r="BK6683" s="7" t="n">
        <v>7</v>
      </c>
      <c r="BL6683" s="7" t="n">
        <v>65533</v>
      </c>
      <c r="BM6683" s="7" t="n">
        <v>10951</v>
      </c>
      <c r="BN6683" s="7" t="s">
        <v>13</v>
      </c>
      <c r="BO6683" s="7" t="n">
        <f t="normal" ca="1">32-LENB(INDIRECT(ADDRESS(6683,66)))</f>
        <v>0</v>
      </c>
      <c r="BP6683" s="7" t="n">
        <v>7</v>
      </c>
      <c r="BQ6683" s="7" t="n">
        <v>65533</v>
      </c>
      <c r="BR6683" s="7" t="n">
        <v>53061</v>
      </c>
      <c r="BS6683" s="7" t="s">
        <v>13</v>
      </c>
      <c r="BT6683" s="7" t="n">
        <f t="normal" ca="1">32-LENB(INDIRECT(ADDRESS(6683,71)))</f>
        <v>0</v>
      </c>
      <c r="BU6683" s="7" t="n">
        <v>7</v>
      </c>
      <c r="BV6683" s="7" t="n">
        <v>65533</v>
      </c>
      <c r="BW6683" s="7" t="n">
        <v>53062</v>
      </c>
      <c r="BX6683" s="7" t="s">
        <v>13</v>
      </c>
      <c r="BY6683" s="7" t="n">
        <f t="normal" ca="1">32-LENB(INDIRECT(ADDRESS(6683,76)))</f>
        <v>0</v>
      </c>
      <c r="BZ6683" s="7" t="n">
        <v>7</v>
      </c>
      <c r="CA6683" s="7" t="n">
        <v>65533</v>
      </c>
      <c r="CB6683" s="7" t="n">
        <v>53063</v>
      </c>
      <c r="CC6683" s="7" t="s">
        <v>13</v>
      </c>
      <c r="CD6683" s="7" t="n">
        <f t="normal" ca="1">32-LENB(INDIRECT(ADDRESS(6683,81)))</f>
        <v>0</v>
      </c>
      <c r="CE6683" s="7" t="n">
        <v>7</v>
      </c>
      <c r="CF6683" s="7" t="n">
        <v>65533</v>
      </c>
      <c r="CG6683" s="7" t="n">
        <v>31393</v>
      </c>
      <c r="CH6683" s="7" t="s">
        <v>13</v>
      </c>
      <c r="CI6683" s="7" t="n">
        <f t="normal" ca="1">32-LENB(INDIRECT(ADDRESS(6683,86)))</f>
        <v>0</v>
      </c>
      <c r="CJ6683" s="7" t="n">
        <v>7</v>
      </c>
      <c r="CK6683" s="7" t="n">
        <v>65533</v>
      </c>
      <c r="CL6683" s="7" t="n">
        <v>31394</v>
      </c>
      <c r="CM6683" s="7" t="s">
        <v>13</v>
      </c>
      <c r="CN6683" s="7" t="n">
        <f t="normal" ca="1">32-LENB(INDIRECT(ADDRESS(6683,91)))</f>
        <v>0</v>
      </c>
      <c r="CO6683" s="7" t="n">
        <v>7</v>
      </c>
      <c r="CP6683" s="7" t="n">
        <v>65533</v>
      </c>
      <c r="CQ6683" s="7" t="n">
        <v>31395</v>
      </c>
      <c r="CR6683" s="7" t="s">
        <v>13</v>
      </c>
      <c r="CS6683" s="7" t="n">
        <f t="normal" ca="1">32-LENB(INDIRECT(ADDRESS(6683,96)))</f>
        <v>0</v>
      </c>
      <c r="CT6683" s="7" t="n">
        <v>7</v>
      </c>
      <c r="CU6683" s="7" t="n">
        <v>65533</v>
      </c>
      <c r="CV6683" s="7" t="n">
        <v>53064</v>
      </c>
      <c r="CW6683" s="7" t="s">
        <v>13</v>
      </c>
      <c r="CX6683" s="7" t="n">
        <f t="normal" ca="1">32-LENB(INDIRECT(ADDRESS(6683,101)))</f>
        <v>0</v>
      </c>
      <c r="CY6683" s="7" t="n">
        <v>7</v>
      </c>
      <c r="CZ6683" s="7" t="n">
        <v>65533</v>
      </c>
      <c r="DA6683" s="7" t="n">
        <v>10427</v>
      </c>
      <c r="DB6683" s="7" t="s">
        <v>13</v>
      </c>
      <c r="DC6683" s="7" t="n">
        <f t="normal" ca="1">32-LENB(INDIRECT(ADDRESS(6683,106)))</f>
        <v>0</v>
      </c>
      <c r="DD6683" s="7" t="n">
        <v>7</v>
      </c>
      <c r="DE6683" s="7" t="n">
        <v>65533</v>
      </c>
      <c r="DF6683" s="7" t="n">
        <v>10428</v>
      </c>
      <c r="DG6683" s="7" t="s">
        <v>13</v>
      </c>
      <c r="DH6683" s="7" t="n">
        <f t="normal" ca="1">32-LENB(INDIRECT(ADDRESS(6683,111)))</f>
        <v>0</v>
      </c>
      <c r="DI6683" s="7" t="n">
        <v>7</v>
      </c>
      <c r="DJ6683" s="7" t="n">
        <v>65533</v>
      </c>
      <c r="DK6683" s="7" t="n">
        <v>18511</v>
      </c>
      <c r="DL6683" s="7" t="s">
        <v>13</v>
      </c>
      <c r="DM6683" s="7" t="n">
        <f t="normal" ca="1">32-LENB(INDIRECT(ADDRESS(6683,116)))</f>
        <v>0</v>
      </c>
      <c r="DN6683" s="7" t="n">
        <v>7</v>
      </c>
      <c r="DO6683" s="7" t="n">
        <v>65533</v>
      </c>
      <c r="DP6683" s="7" t="n">
        <v>18512</v>
      </c>
      <c r="DQ6683" s="7" t="s">
        <v>13</v>
      </c>
      <c r="DR6683" s="7" t="n">
        <f t="normal" ca="1">32-LENB(INDIRECT(ADDRESS(6683,121)))</f>
        <v>0</v>
      </c>
      <c r="DS6683" s="7" t="n">
        <v>7</v>
      </c>
      <c r="DT6683" s="7" t="n">
        <v>65533</v>
      </c>
      <c r="DU6683" s="7" t="n">
        <v>2432</v>
      </c>
      <c r="DV6683" s="7" t="s">
        <v>13</v>
      </c>
      <c r="DW6683" s="7" t="n">
        <f t="normal" ca="1">32-LENB(INDIRECT(ADDRESS(6683,126)))</f>
        <v>0</v>
      </c>
      <c r="DX6683" s="7" t="n">
        <v>7</v>
      </c>
      <c r="DY6683" s="7" t="n">
        <v>65533</v>
      </c>
      <c r="DZ6683" s="7" t="n">
        <v>9400</v>
      </c>
      <c r="EA6683" s="7" t="s">
        <v>13</v>
      </c>
      <c r="EB6683" s="7" t="n">
        <f t="normal" ca="1">32-LENB(INDIRECT(ADDRESS(6683,131)))</f>
        <v>0</v>
      </c>
      <c r="EC6683" s="7" t="n">
        <v>7</v>
      </c>
      <c r="ED6683" s="7" t="n">
        <v>65533</v>
      </c>
      <c r="EE6683" s="7" t="n">
        <v>1453</v>
      </c>
      <c r="EF6683" s="7" t="s">
        <v>13</v>
      </c>
      <c r="EG6683" s="7" t="n">
        <f t="normal" ca="1">32-LENB(INDIRECT(ADDRESS(6683,136)))</f>
        <v>0</v>
      </c>
      <c r="EH6683" s="7" t="n">
        <v>7</v>
      </c>
      <c r="EI6683" s="7" t="n">
        <v>65533</v>
      </c>
      <c r="EJ6683" s="7" t="n">
        <v>5403</v>
      </c>
      <c r="EK6683" s="7" t="s">
        <v>13</v>
      </c>
      <c r="EL6683" s="7" t="n">
        <f t="normal" ca="1">32-LENB(INDIRECT(ADDRESS(6683,141)))</f>
        <v>0</v>
      </c>
      <c r="EM6683" s="7" t="n">
        <v>7</v>
      </c>
      <c r="EN6683" s="7" t="n">
        <v>65533</v>
      </c>
      <c r="EO6683" s="7" t="n">
        <v>8474</v>
      </c>
      <c r="EP6683" s="7" t="s">
        <v>13</v>
      </c>
      <c r="EQ6683" s="7" t="n">
        <f t="normal" ca="1">32-LENB(INDIRECT(ADDRESS(6683,146)))</f>
        <v>0</v>
      </c>
      <c r="ER6683" s="7" t="n">
        <v>7</v>
      </c>
      <c r="ES6683" s="7" t="n">
        <v>65533</v>
      </c>
      <c r="ET6683" s="7" t="n">
        <v>7448</v>
      </c>
      <c r="EU6683" s="7" t="s">
        <v>13</v>
      </c>
      <c r="EV6683" s="7" t="n">
        <f t="normal" ca="1">32-LENB(INDIRECT(ADDRESS(6683,151)))</f>
        <v>0</v>
      </c>
      <c r="EW6683" s="7" t="n">
        <v>7</v>
      </c>
      <c r="EX6683" s="7" t="n">
        <v>65533</v>
      </c>
      <c r="EY6683" s="7" t="n">
        <v>31396</v>
      </c>
      <c r="EZ6683" s="7" t="s">
        <v>13</v>
      </c>
      <c r="FA6683" s="7" t="n">
        <f t="normal" ca="1">32-LENB(INDIRECT(ADDRESS(6683,156)))</f>
        <v>0</v>
      </c>
      <c r="FB6683" s="7" t="n">
        <v>7</v>
      </c>
      <c r="FC6683" s="7" t="n">
        <v>65533</v>
      </c>
      <c r="FD6683" s="7" t="n">
        <v>31397</v>
      </c>
      <c r="FE6683" s="7" t="s">
        <v>13</v>
      </c>
      <c r="FF6683" s="7" t="n">
        <f t="normal" ca="1">32-LENB(INDIRECT(ADDRESS(6683,161)))</f>
        <v>0</v>
      </c>
      <c r="FG6683" s="7" t="n">
        <v>7</v>
      </c>
      <c r="FH6683" s="7" t="n">
        <v>65533</v>
      </c>
      <c r="FI6683" s="7" t="n">
        <v>31398</v>
      </c>
      <c r="FJ6683" s="7" t="s">
        <v>13</v>
      </c>
      <c r="FK6683" s="7" t="n">
        <f t="normal" ca="1">32-LENB(INDIRECT(ADDRESS(6683,166)))</f>
        <v>0</v>
      </c>
      <c r="FL6683" s="7" t="n">
        <v>7</v>
      </c>
      <c r="FM6683" s="7" t="n">
        <v>65533</v>
      </c>
      <c r="FN6683" s="7" t="n">
        <v>3450</v>
      </c>
      <c r="FO6683" s="7" t="s">
        <v>13</v>
      </c>
      <c r="FP6683" s="7" t="n">
        <f t="normal" ca="1">32-LENB(INDIRECT(ADDRESS(6683,171)))</f>
        <v>0</v>
      </c>
      <c r="FQ6683" s="7" t="n">
        <v>7</v>
      </c>
      <c r="FR6683" s="7" t="n">
        <v>65533</v>
      </c>
      <c r="FS6683" s="7" t="n">
        <v>53065</v>
      </c>
      <c r="FT6683" s="7" t="s">
        <v>13</v>
      </c>
      <c r="FU6683" s="7" t="n">
        <f t="normal" ca="1">32-LENB(INDIRECT(ADDRESS(6683,176)))</f>
        <v>0</v>
      </c>
      <c r="FV6683" s="7" t="n">
        <v>7</v>
      </c>
      <c r="FW6683" s="7" t="n">
        <v>65533</v>
      </c>
      <c r="FX6683" s="7" t="n">
        <v>31399</v>
      </c>
      <c r="FY6683" s="7" t="s">
        <v>13</v>
      </c>
      <c r="FZ6683" s="7" t="n">
        <f t="normal" ca="1">32-LENB(INDIRECT(ADDRESS(6683,181)))</f>
        <v>0</v>
      </c>
      <c r="GA6683" s="7" t="n">
        <v>7</v>
      </c>
      <c r="GB6683" s="7" t="n">
        <v>65533</v>
      </c>
      <c r="GC6683" s="7" t="n">
        <v>31400</v>
      </c>
      <c r="GD6683" s="7" t="s">
        <v>13</v>
      </c>
      <c r="GE6683" s="7" t="n">
        <f t="normal" ca="1">32-LENB(INDIRECT(ADDRESS(6683,186)))</f>
        <v>0</v>
      </c>
      <c r="GF6683" s="7" t="n">
        <v>7</v>
      </c>
      <c r="GG6683" s="7" t="n">
        <v>65533</v>
      </c>
      <c r="GH6683" s="7" t="n">
        <v>31401</v>
      </c>
      <c r="GI6683" s="7" t="s">
        <v>13</v>
      </c>
      <c r="GJ6683" s="7" t="n">
        <f t="normal" ca="1">32-LENB(INDIRECT(ADDRESS(6683,191)))</f>
        <v>0</v>
      </c>
      <c r="GK6683" s="7" t="n">
        <v>7</v>
      </c>
      <c r="GL6683" s="7" t="n">
        <v>65533</v>
      </c>
      <c r="GM6683" s="7" t="n">
        <v>1454</v>
      </c>
      <c r="GN6683" s="7" t="s">
        <v>13</v>
      </c>
      <c r="GO6683" s="7" t="n">
        <f t="normal" ca="1">32-LENB(INDIRECT(ADDRESS(6683,196)))</f>
        <v>0</v>
      </c>
      <c r="GP6683" s="7" t="n">
        <v>7</v>
      </c>
      <c r="GQ6683" s="7" t="n">
        <v>65533</v>
      </c>
      <c r="GR6683" s="7" t="n">
        <v>7449</v>
      </c>
      <c r="GS6683" s="7" t="s">
        <v>13</v>
      </c>
      <c r="GT6683" s="7" t="n">
        <f t="normal" ca="1">32-LENB(INDIRECT(ADDRESS(6683,201)))</f>
        <v>0</v>
      </c>
      <c r="GU6683" s="7" t="n">
        <v>7</v>
      </c>
      <c r="GV6683" s="7" t="n">
        <v>65533</v>
      </c>
      <c r="GW6683" s="7" t="n">
        <v>6459</v>
      </c>
      <c r="GX6683" s="7" t="s">
        <v>13</v>
      </c>
      <c r="GY6683" s="7" t="n">
        <f t="normal" ca="1">32-LENB(INDIRECT(ADDRESS(6683,206)))</f>
        <v>0</v>
      </c>
      <c r="GZ6683" s="7" t="n">
        <v>7</v>
      </c>
      <c r="HA6683" s="7" t="n">
        <v>65533</v>
      </c>
      <c r="HB6683" s="7" t="n">
        <v>53957</v>
      </c>
      <c r="HC6683" s="7" t="s">
        <v>13</v>
      </c>
      <c r="HD6683" s="7" t="n">
        <f t="normal" ca="1">32-LENB(INDIRECT(ADDRESS(6683,211)))</f>
        <v>0</v>
      </c>
      <c r="HE6683" s="7" t="n">
        <v>7</v>
      </c>
      <c r="HF6683" s="7" t="n">
        <v>65533</v>
      </c>
      <c r="HG6683" s="7" t="n">
        <v>53066</v>
      </c>
      <c r="HH6683" s="7" t="s">
        <v>13</v>
      </c>
      <c r="HI6683" s="7" t="n">
        <f t="normal" ca="1">32-LENB(INDIRECT(ADDRESS(6683,216)))</f>
        <v>0</v>
      </c>
      <c r="HJ6683" s="7" t="n">
        <v>7</v>
      </c>
      <c r="HK6683" s="7" t="n">
        <v>65533</v>
      </c>
      <c r="HL6683" s="7" t="n">
        <v>2433</v>
      </c>
      <c r="HM6683" s="7" t="s">
        <v>13</v>
      </c>
      <c r="HN6683" s="7" t="n">
        <f t="normal" ca="1">32-LENB(INDIRECT(ADDRESS(6683,221)))</f>
        <v>0</v>
      </c>
      <c r="HO6683" s="7" t="n">
        <v>7</v>
      </c>
      <c r="HP6683" s="7" t="n">
        <v>65533</v>
      </c>
      <c r="HQ6683" s="7" t="n">
        <v>8475</v>
      </c>
      <c r="HR6683" s="7" t="s">
        <v>13</v>
      </c>
      <c r="HS6683" s="7" t="n">
        <f t="normal" ca="1">32-LENB(INDIRECT(ADDRESS(6683,226)))</f>
        <v>0</v>
      </c>
      <c r="HT6683" s="7" t="n">
        <v>7</v>
      </c>
      <c r="HU6683" s="7" t="n">
        <v>65533</v>
      </c>
      <c r="HV6683" s="7" t="n">
        <v>31402</v>
      </c>
      <c r="HW6683" s="7" t="s">
        <v>13</v>
      </c>
      <c r="HX6683" s="7" t="n">
        <f t="normal" ca="1">32-LENB(INDIRECT(ADDRESS(6683,231)))</f>
        <v>0</v>
      </c>
      <c r="HY6683" s="7" t="n">
        <v>7</v>
      </c>
      <c r="HZ6683" s="7" t="n">
        <v>65533</v>
      </c>
      <c r="IA6683" s="7" t="n">
        <v>31403</v>
      </c>
      <c r="IB6683" s="7" t="s">
        <v>13</v>
      </c>
      <c r="IC6683" s="7" t="n">
        <f t="normal" ca="1">32-LENB(INDIRECT(ADDRESS(6683,236)))</f>
        <v>0</v>
      </c>
      <c r="ID6683" s="7" t="n">
        <v>7</v>
      </c>
      <c r="IE6683" s="7" t="n">
        <v>65533</v>
      </c>
      <c r="IF6683" s="7" t="n">
        <v>31404</v>
      </c>
      <c r="IG6683" s="7" t="s">
        <v>13</v>
      </c>
      <c r="IH6683" s="7" t="n">
        <f t="normal" ca="1">32-LENB(INDIRECT(ADDRESS(6683,241)))</f>
        <v>0</v>
      </c>
      <c r="II6683" s="7" t="n">
        <v>7</v>
      </c>
      <c r="IJ6683" s="7" t="n">
        <v>65533</v>
      </c>
      <c r="IK6683" s="7" t="n">
        <v>31405</v>
      </c>
      <c r="IL6683" s="7" t="s">
        <v>13</v>
      </c>
      <c r="IM6683" s="7" t="n">
        <f t="normal" ca="1">32-LENB(INDIRECT(ADDRESS(6683,246)))</f>
        <v>0</v>
      </c>
      <c r="IN6683" s="7" t="n">
        <v>7</v>
      </c>
      <c r="IO6683" s="7" t="n">
        <v>65533</v>
      </c>
      <c r="IP6683" s="7" t="n">
        <v>53959</v>
      </c>
      <c r="IQ6683" s="7" t="s">
        <v>13</v>
      </c>
      <c r="IR6683" s="7" t="n">
        <f t="normal" ca="1">32-LENB(INDIRECT(ADDRESS(6683,251)))</f>
        <v>0</v>
      </c>
      <c r="IS6683" s="7" t="n">
        <v>7</v>
      </c>
      <c r="IT6683" s="7" t="n">
        <v>65533</v>
      </c>
      <c r="IU6683" s="7" t="n">
        <v>5404</v>
      </c>
      <c r="IV6683" s="7" t="s">
        <v>13</v>
      </c>
      <c r="IW6683" s="7" t="n">
        <f t="normal" ca="1">32-LENB(INDIRECT(ADDRESS(6683,256)))</f>
        <v>0</v>
      </c>
      <c r="IX6683" s="7" t="n">
        <v>7</v>
      </c>
      <c r="IY6683" s="7" t="n">
        <v>65533</v>
      </c>
      <c r="IZ6683" s="7" t="n">
        <v>4469</v>
      </c>
      <c r="JA6683" s="7" t="s">
        <v>13</v>
      </c>
      <c r="JB6683" s="7" t="n">
        <f t="normal" ca="1">32-LENB(INDIRECT(ADDRESS(6683,261)))</f>
        <v>0</v>
      </c>
      <c r="JC6683" s="7" t="n">
        <v>7</v>
      </c>
      <c r="JD6683" s="7" t="n">
        <v>65533</v>
      </c>
      <c r="JE6683" s="7" t="n">
        <v>18513</v>
      </c>
      <c r="JF6683" s="7" t="s">
        <v>13</v>
      </c>
      <c r="JG6683" s="7" t="n">
        <f t="normal" ca="1">32-LENB(INDIRECT(ADDRESS(6683,266)))</f>
        <v>0</v>
      </c>
      <c r="JH6683" s="7" t="n">
        <v>7</v>
      </c>
      <c r="JI6683" s="7" t="n">
        <v>65533</v>
      </c>
      <c r="JJ6683" s="7" t="n">
        <v>18514</v>
      </c>
      <c r="JK6683" s="7" t="s">
        <v>13</v>
      </c>
      <c r="JL6683" s="7" t="n">
        <f t="normal" ca="1">32-LENB(INDIRECT(ADDRESS(6683,271)))</f>
        <v>0</v>
      </c>
      <c r="JM6683" s="7" t="n">
        <v>7</v>
      </c>
      <c r="JN6683" s="7" t="n">
        <v>65533</v>
      </c>
      <c r="JO6683" s="7" t="n">
        <v>53067</v>
      </c>
      <c r="JP6683" s="7" t="s">
        <v>13</v>
      </c>
      <c r="JQ6683" s="7" t="n">
        <f t="normal" ca="1">32-LENB(INDIRECT(ADDRESS(6683,276)))</f>
        <v>0</v>
      </c>
      <c r="JR6683" s="7" t="n">
        <v>7</v>
      </c>
      <c r="JS6683" s="7" t="n">
        <v>65533</v>
      </c>
      <c r="JT6683" s="7" t="n">
        <v>53068</v>
      </c>
      <c r="JU6683" s="7" t="s">
        <v>13</v>
      </c>
      <c r="JV6683" s="7" t="n">
        <f t="normal" ca="1">32-LENB(INDIRECT(ADDRESS(6683,281)))</f>
        <v>0</v>
      </c>
      <c r="JW6683" s="7" t="n">
        <v>7</v>
      </c>
      <c r="JX6683" s="7" t="n">
        <v>65533</v>
      </c>
      <c r="JY6683" s="7" t="n">
        <v>53069</v>
      </c>
      <c r="JZ6683" s="7" t="s">
        <v>13</v>
      </c>
      <c r="KA6683" s="7" t="n">
        <f t="normal" ca="1">32-LENB(INDIRECT(ADDRESS(6683,286)))</f>
        <v>0</v>
      </c>
      <c r="KB6683" s="7" t="n">
        <v>7</v>
      </c>
      <c r="KC6683" s="7" t="n">
        <v>65533</v>
      </c>
      <c r="KD6683" s="7" t="n">
        <v>3451</v>
      </c>
      <c r="KE6683" s="7" t="s">
        <v>13</v>
      </c>
      <c r="KF6683" s="7" t="n">
        <f t="normal" ca="1">32-LENB(INDIRECT(ADDRESS(6683,291)))</f>
        <v>0</v>
      </c>
      <c r="KG6683" s="7" t="n">
        <v>7</v>
      </c>
      <c r="KH6683" s="7" t="n">
        <v>65533</v>
      </c>
      <c r="KI6683" s="7" t="n">
        <v>3452</v>
      </c>
      <c r="KJ6683" s="7" t="s">
        <v>13</v>
      </c>
      <c r="KK6683" s="7" t="n">
        <f t="normal" ca="1">32-LENB(INDIRECT(ADDRESS(6683,296)))</f>
        <v>0</v>
      </c>
      <c r="KL6683" s="7" t="n">
        <v>7</v>
      </c>
      <c r="KM6683" s="7" t="n">
        <v>65533</v>
      </c>
      <c r="KN6683" s="7" t="n">
        <v>31406</v>
      </c>
      <c r="KO6683" s="7" t="s">
        <v>13</v>
      </c>
      <c r="KP6683" s="7" t="n">
        <f t="normal" ca="1">32-LENB(INDIRECT(ADDRESS(6683,301)))</f>
        <v>0</v>
      </c>
      <c r="KQ6683" s="7" t="n">
        <v>7</v>
      </c>
      <c r="KR6683" s="7" t="n">
        <v>65533</v>
      </c>
      <c r="KS6683" s="7" t="n">
        <v>3453</v>
      </c>
      <c r="KT6683" s="7" t="s">
        <v>13</v>
      </c>
      <c r="KU6683" s="7" t="n">
        <f t="normal" ca="1">32-LENB(INDIRECT(ADDRESS(6683,306)))</f>
        <v>0</v>
      </c>
      <c r="KV6683" s="7" t="n">
        <v>7</v>
      </c>
      <c r="KW6683" s="7" t="n">
        <v>65533</v>
      </c>
      <c r="KX6683" s="7" t="n">
        <v>31407</v>
      </c>
      <c r="KY6683" s="7" t="s">
        <v>13</v>
      </c>
      <c r="KZ6683" s="7" t="n">
        <f t="normal" ca="1">32-LENB(INDIRECT(ADDRESS(6683,311)))</f>
        <v>0</v>
      </c>
      <c r="LA6683" s="7" t="n">
        <v>7</v>
      </c>
      <c r="LB6683" s="7" t="n">
        <v>65533</v>
      </c>
      <c r="LC6683" s="7" t="n">
        <v>31408</v>
      </c>
      <c r="LD6683" s="7" t="s">
        <v>13</v>
      </c>
      <c r="LE6683" s="7" t="n">
        <f t="normal" ca="1">32-LENB(INDIRECT(ADDRESS(6683,316)))</f>
        <v>0</v>
      </c>
      <c r="LF6683" s="7" t="n">
        <v>7</v>
      </c>
      <c r="LG6683" s="7" t="n">
        <v>65533</v>
      </c>
      <c r="LH6683" s="7" t="n">
        <v>53070</v>
      </c>
      <c r="LI6683" s="7" t="s">
        <v>13</v>
      </c>
      <c r="LJ6683" s="7" t="n">
        <f t="normal" ca="1">32-LENB(INDIRECT(ADDRESS(6683,321)))</f>
        <v>0</v>
      </c>
      <c r="LK6683" s="7" t="n">
        <v>7</v>
      </c>
      <c r="LL6683" s="7" t="n">
        <v>65533</v>
      </c>
      <c r="LM6683" s="7" t="n">
        <v>53071</v>
      </c>
      <c r="LN6683" s="7" t="s">
        <v>13</v>
      </c>
      <c r="LO6683" s="7" t="n">
        <f t="normal" ca="1">32-LENB(INDIRECT(ADDRESS(6683,326)))</f>
        <v>0</v>
      </c>
      <c r="LP6683" s="7" t="n">
        <v>4</v>
      </c>
      <c r="LQ6683" s="7" t="n">
        <v>65533</v>
      </c>
      <c r="LR6683" s="7" t="n">
        <v>1901</v>
      </c>
      <c r="LS6683" s="7" t="s">
        <v>13</v>
      </c>
      <c r="LT6683" s="7" t="n">
        <f t="normal" ca="1">32-LENB(INDIRECT(ADDRESS(6683,331)))</f>
        <v>0</v>
      </c>
      <c r="LU6683" s="7" t="n">
        <v>7</v>
      </c>
      <c r="LV6683" s="7" t="n">
        <v>65533</v>
      </c>
      <c r="LW6683" s="7" t="n">
        <v>53072</v>
      </c>
      <c r="LX6683" s="7" t="s">
        <v>13</v>
      </c>
      <c r="LY6683" s="7" t="n">
        <f t="normal" ca="1">32-LENB(INDIRECT(ADDRESS(6683,336)))</f>
        <v>0</v>
      </c>
      <c r="LZ6683" s="7" t="n">
        <v>7</v>
      </c>
      <c r="MA6683" s="7" t="n">
        <v>65533</v>
      </c>
      <c r="MB6683" s="7" t="n">
        <v>53073</v>
      </c>
      <c r="MC6683" s="7" t="s">
        <v>13</v>
      </c>
      <c r="MD6683" s="7" t="n">
        <f t="normal" ca="1">32-LENB(INDIRECT(ADDRESS(6683,341)))</f>
        <v>0</v>
      </c>
      <c r="ME6683" s="7" t="n">
        <v>7</v>
      </c>
      <c r="MF6683" s="7" t="n">
        <v>65533</v>
      </c>
      <c r="MG6683" s="7" t="n">
        <v>9401</v>
      </c>
      <c r="MH6683" s="7" t="s">
        <v>13</v>
      </c>
      <c r="MI6683" s="7" t="n">
        <f t="normal" ca="1">32-LENB(INDIRECT(ADDRESS(6683,346)))</f>
        <v>0</v>
      </c>
      <c r="MJ6683" s="7" t="n">
        <v>7</v>
      </c>
      <c r="MK6683" s="7" t="n">
        <v>65533</v>
      </c>
      <c r="ML6683" s="7" t="n">
        <v>2434</v>
      </c>
      <c r="MM6683" s="7" t="s">
        <v>13</v>
      </c>
      <c r="MN6683" s="7" t="n">
        <f t="normal" ca="1">32-LENB(INDIRECT(ADDRESS(6683,351)))</f>
        <v>0</v>
      </c>
      <c r="MO6683" s="7" t="n">
        <v>7</v>
      </c>
      <c r="MP6683" s="7" t="n">
        <v>65533</v>
      </c>
      <c r="MQ6683" s="7" t="n">
        <v>10429</v>
      </c>
      <c r="MR6683" s="7" t="s">
        <v>13</v>
      </c>
      <c r="MS6683" s="7" t="n">
        <f t="normal" ca="1">32-LENB(INDIRECT(ADDRESS(6683,356)))</f>
        <v>0</v>
      </c>
      <c r="MT6683" s="7" t="n">
        <v>7</v>
      </c>
      <c r="MU6683" s="7" t="n">
        <v>65533</v>
      </c>
      <c r="MV6683" s="7" t="n">
        <v>1455</v>
      </c>
      <c r="MW6683" s="7" t="s">
        <v>13</v>
      </c>
      <c r="MX6683" s="7" t="n">
        <f t="normal" ca="1">32-LENB(INDIRECT(ADDRESS(6683,361)))</f>
        <v>0</v>
      </c>
      <c r="MY6683" s="7" t="n">
        <v>7</v>
      </c>
      <c r="MZ6683" s="7" t="n">
        <v>65533</v>
      </c>
      <c r="NA6683" s="7" t="n">
        <v>4470</v>
      </c>
      <c r="NB6683" s="7" t="s">
        <v>13</v>
      </c>
      <c r="NC6683" s="7" t="n">
        <f t="normal" ca="1">32-LENB(INDIRECT(ADDRESS(6683,366)))</f>
        <v>0</v>
      </c>
      <c r="ND6683" s="7" t="n">
        <v>7</v>
      </c>
      <c r="NE6683" s="7" t="n">
        <v>65533</v>
      </c>
      <c r="NF6683" s="7" t="n">
        <v>5405</v>
      </c>
      <c r="NG6683" s="7" t="s">
        <v>13</v>
      </c>
      <c r="NH6683" s="7" t="n">
        <f t="normal" ca="1">32-LENB(INDIRECT(ADDRESS(6683,371)))</f>
        <v>0</v>
      </c>
      <c r="NI6683" s="7" t="n">
        <v>7</v>
      </c>
      <c r="NJ6683" s="7" t="n">
        <v>65533</v>
      </c>
      <c r="NK6683" s="7" t="n">
        <v>6460</v>
      </c>
      <c r="NL6683" s="7" t="s">
        <v>13</v>
      </c>
      <c r="NM6683" s="7" t="n">
        <f t="normal" ca="1">32-LENB(INDIRECT(ADDRESS(6683,376)))</f>
        <v>0</v>
      </c>
      <c r="NN6683" s="7" t="n">
        <v>7</v>
      </c>
      <c r="NO6683" s="7" t="n">
        <v>65533</v>
      </c>
      <c r="NP6683" s="7" t="n">
        <v>7450</v>
      </c>
      <c r="NQ6683" s="7" t="s">
        <v>13</v>
      </c>
      <c r="NR6683" s="7" t="n">
        <f t="normal" ca="1">32-LENB(INDIRECT(ADDRESS(6683,381)))</f>
        <v>0</v>
      </c>
      <c r="NS6683" s="7" t="n">
        <v>7</v>
      </c>
      <c r="NT6683" s="7" t="n">
        <v>65533</v>
      </c>
      <c r="NU6683" s="7" t="n">
        <v>8476</v>
      </c>
      <c r="NV6683" s="7" t="s">
        <v>13</v>
      </c>
      <c r="NW6683" s="7" t="n">
        <f t="normal" ca="1">32-LENB(INDIRECT(ADDRESS(6683,386)))</f>
        <v>0</v>
      </c>
      <c r="NX6683" s="7" t="n">
        <v>7</v>
      </c>
      <c r="NY6683" s="7" t="n">
        <v>65533</v>
      </c>
      <c r="NZ6683" s="7" t="n">
        <v>3454</v>
      </c>
      <c r="OA6683" s="7" t="s">
        <v>13</v>
      </c>
      <c r="OB6683" s="7" t="n">
        <f t="normal" ca="1">32-LENB(INDIRECT(ADDRESS(6683,391)))</f>
        <v>0</v>
      </c>
      <c r="OC6683" s="7" t="n">
        <v>7</v>
      </c>
      <c r="OD6683" s="7" t="n">
        <v>65533</v>
      </c>
      <c r="OE6683" s="7" t="n">
        <v>31409</v>
      </c>
      <c r="OF6683" s="7" t="s">
        <v>13</v>
      </c>
      <c r="OG6683" s="7" t="n">
        <f t="normal" ca="1">32-LENB(INDIRECT(ADDRESS(6683,396)))</f>
        <v>0</v>
      </c>
      <c r="OH6683" s="7" t="n">
        <v>4</v>
      </c>
      <c r="OI6683" s="7" t="n">
        <v>65533</v>
      </c>
      <c r="OJ6683" s="7" t="n">
        <v>4520</v>
      </c>
      <c r="OK6683" s="7" t="s">
        <v>13</v>
      </c>
      <c r="OL6683" s="7" t="n">
        <f t="normal" ca="1">32-LENB(INDIRECT(ADDRESS(6683,401)))</f>
        <v>0</v>
      </c>
      <c r="OM6683" s="7" t="n">
        <v>7</v>
      </c>
      <c r="ON6683" s="7" t="n">
        <v>65533</v>
      </c>
      <c r="OO6683" s="7" t="n">
        <v>31410</v>
      </c>
      <c r="OP6683" s="7" t="s">
        <v>13</v>
      </c>
      <c r="OQ6683" s="7" t="n">
        <f t="normal" ca="1">32-LENB(INDIRECT(ADDRESS(6683,406)))</f>
        <v>0</v>
      </c>
      <c r="OR6683" s="7" t="n">
        <v>7</v>
      </c>
      <c r="OS6683" s="7" t="n">
        <v>65533</v>
      </c>
      <c r="OT6683" s="7" t="n">
        <v>31411</v>
      </c>
      <c r="OU6683" s="7" t="s">
        <v>13</v>
      </c>
      <c r="OV6683" s="7" t="n">
        <f t="normal" ca="1">32-LENB(INDIRECT(ADDRESS(6683,411)))</f>
        <v>0</v>
      </c>
      <c r="OW6683" s="7" t="n">
        <v>4</v>
      </c>
      <c r="OX6683" s="7" t="n">
        <v>65533</v>
      </c>
      <c r="OY6683" s="7" t="n">
        <v>2038</v>
      </c>
      <c r="OZ6683" s="7" t="s">
        <v>13</v>
      </c>
      <c r="PA6683" s="7" t="n">
        <f t="normal" ca="1">32-LENB(INDIRECT(ADDRESS(6683,416)))</f>
        <v>0</v>
      </c>
      <c r="PB6683" s="7" t="n">
        <v>7</v>
      </c>
      <c r="PC6683" s="7" t="n">
        <v>65533</v>
      </c>
      <c r="PD6683" s="7" t="n">
        <v>53074</v>
      </c>
      <c r="PE6683" s="7" t="s">
        <v>13</v>
      </c>
      <c r="PF6683" s="7" t="n">
        <f t="normal" ca="1">32-LENB(INDIRECT(ADDRESS(6683,421)))</f>
        <v>0</v>
      </c>
      <c r="PG6683" s="7" t="n">
        <v>7</v>
      </c>
      <c r="PH6683" s="7" t="n">
        <v>65533</v>
      </c>
      <c r="PI6683" s="7" t="n">
        <v>53075</v>
      </c>
      <c r="PJ6683" s="7" t="s">
        <v>13</v>
      </c>
      <c r="PK6683" s="7" t="n">
        <f t="normal" ca="1">32-LENB(INDIRECT(ADDRESS(6683,426)))</f>
        <v>0</v>
      </c>
      <c r="PL6683" s="7" t="n">
        <v>7</v>
      </c>
      <c r="PM6683" s="7" t="n">
        <v>65533</v>
      </c>
      <c r="PN6683" s="7" t="n">
        <v>10430</v>
      </c>
      <c r="PO6683" s="7" t="s">
        <v>13</v>
      </c>
      <c r="PP6683" s="7" t="n">
        <f t="normal" ca="1">32-LENB(INDIRECT(ADDRESS(6683,431)))</f>
        <v>0</v>
      </c>
      <c r="PQ6683" s="7" t="n">
        <v>7</v>
      </c>
      <c r="PR6683" s="7" t="n">
        <v>65533</v>
      </c>
      <c r="PS6683" s="7" t="n">
        <v>53076</v>
      </c>
      <c r="PT6683" s="7" t="s">
        <v>13</v>
      </c>
      <c r="PU6683" s="7" t="n">
        <f t="normal" ca="1">32-LENB(INDIRECT(ADDRESS(6683,436)))</f>
        <v>0</v>
      </c>
      <c r="PV6683" s="7" t="n">
        <v>5</v>
      </c>
      <c r="PW6683" s="7" t="n">
        <v>65533</v>
      </c>
      <c r="PX6683" s="7" t="n">
        <v>1952</v>
      </c>
      <c r="PY6683" s="7" t="s">
        <v>13</v>
      </c>
      <c r="PZ6683" s="7" t="n">
        <f t="normal" ca="1">32-LENB(INDIRECT(ADDRESS(6683,441)))</f>
        <v>0</v>
      </c>
      <c r="QA6683" s="7" t="n">
        <v>5</v>
      </c>
      <c r="QB6683" s="7" t="n">
        <v>65533</v>
      </c>
      <c r="QC6683" s="7" t="n">
        <v>2959</v>
      </c>
      <c r="QD6683" s="7" t="s">
        <v>13</v>
      </c>
      <c r="QE6683" s="7" t="n">
        <f t="normal" ca="1">32-LENB(INDIRECT(ADDRESS(6683,446)))</f>
        <v>0</v>
      </c>
      <c r="QF6683" s="7" t="n">
        <v>5</v>
      </c>
      <c r="QG6683" s="7" t="n">
        <v>65533</v>
      </c>
      <c r="QH6683" s="7" t="n">
        <v>3951</v>
      </c>
      <c r="QI6683" s="7" t="s">
        <v>13</v>
      </c>
      <c r="QJ6683" s="7" t="n">
        <f t="normal" ca="1">32-LENB(INDIRECT(ADDRESS(6683,451)))</f>
        <v>0</v>
      </c>
      <c r="QK6683" s="7" t="n">
        <v>5</v>
      </c>
      <c r="QL6683" s="7" t="n">
        <v>65533</v>
      </c>
      <c r="QM6683" s="7" t="n">
        <v>4950</v>
      </c>
      <c r="QN6683" s="7" t="s">
        <v>13</v>
      </c>
      <c r="QO6683" s="7" t="n">
        <f t="normal" ca="1">32-LENB(INDIRECT(ADDRESS(6683,456)))</f>
        <v>0</v>
      </c>
      <c r="QP6683" s="7" t="n">
        <v>5</v>
      </c>
      <c r="QQ6683" s="7" t="n">
        <v>65533</v>
      </c>
      <c r="QR6683" s="7" t="n">
        <v>5958</v>
      </c>
      <c r="QS6683" s="7" t="s">
        <v>13</v>
      </c>
      <c r="QT6683" s="7" t="n">
        <f t="normal" ca="1">32-LENB(INDIRECT(ADDRESS(6683,461)))</f>
        <v>0</v>
      </c>
      <c r="QU6683" s="7" t="n">
        <v>5</v>
      </c>
      <c r="QV6683" s="7" t="n">
        <v>65533</v>
      </c>
      <c r="QW6683" s="7" t="n">
        <v>6958</v>
      </c>
      <c r="QX6683" s="7" t="s">
        <v>13</v>
      </c>
      <c r="QY6683" s="7" t="n">
        <f t="normal" ca="1">32-LENB(INDIRECT(ADDRESS(6683,466)))</f>
        <v>0</v>
      </c>
      <c r="QZ6683" s="7" t="n">
        <v>5</v>
      </c>
      <c r="RA6683" s="7" t="n">
        <v>65533</v>
      </c>
      <c r="RB6683" s="7" t="n">
        <v>7959</v>
      </c>
      <c r="RC6683" s="7" t="s">
        <v>13</v>
      </c>
      <c r="RD6683" s="7" t="n">
        <f t="normal" ca="1">32-LENB(INDIRECT(ADDRESS(6683,471)))</f>
        <v>0</v>
      </c>
      <c r="RE6683" s="7" t="n">
        <v>5</v>
      </c>
      <c r="RF6683" s="7" t="n">
        <v>65533</v>
      </c>
      <c r="RG6683" s="7" t="n">
        <v>8963</v>
      </c>
      <c r="RH6683" s="7" t="s">
        <v>13</v>
      </c>
      <c r="RI6683" s="7" t="n">
        <f t="normal" ca="1">32-LENB(INDIRECT(ADDRESS(6683,476)))</f>
        <v>0</v>
      </c>
      <c r="RJ6683" s="7" t="n">
        <v>5</v>
      </c>
      <c r="RK6683" s="7" t="n">
        <v>65533</v>
      </c>
      <c r="RL6683" s="7" t="n">
        <v>9951</v>
      </c>
      <c r="RM6683" s="7" t="s">
        <v>13</v>
      </c>
      <c r="RN6683" s="7" t="n">
        <f t="normal" ca="1">32-LENB(INDIRECT(ADDRESS(6683,481)))</f>
        <v>0</v>
      </c>
      <c r="RO6683" s="7" t="n">
        <v>7</v>
      </c>
      <c r="RP6683" s="7" t="n">
        <v>65533</v>
      </c>
      <c r="RQ6683" s="7" t="n">
        <v>53965</v>
      </c>
      <c r="RR6683" s="7" t="s">
        <v>13</v>
      </c>
      <c r="RS6683" s="7" t="n">
        <f t="normal" ca="1">32-LENB(INDIRECT(ADDRESS(6683,486)))</f>
        <v>0</v>
      </c>
      <c r="RT6683" s="7" t="n">
        <v>7</v>
      </c>
      <c r="RU6683" s="7" t="n">
        <v>65533</v>
      </c>
      <c r="RV6683" s="7" t="n">
        <v>59999</v>
      </c>
      <c r="RW6683" s="7" t="s">
        <v>13</v>
      </c>
      <c r="RX6683" s="7" t="n">
        <f t="normal" ca="1">32-LENB(INDIRECT(ADDRESS(6683,491)))</f>
        <v>0</v>
      </c>
      <c r="RY6683" s="7" t="n">
        <v>0</v>
      </c>
      <c r="RZ6683" s="7" t="n">
        <v>65533</v>
      </c>
      <c r="SA6683" s="7" t="n">
        <v>0</v>
      </c>
      <c r="SB6683" s="7" t="s">
        <v>13</v>
      </c>
      <c r="SC6683" s="7" t="n">
        <f t="normal" ca="1">32-LENB(INDIRECT(ADDRESS(6683,496)))</f>
        <v>0</v>
      </c>
    </row>
    <row r="6684" spans="1:22">
      <c r="A6684" t="s">
        <v>4</v>
      </c>
      <c r="B6684" s="4" t="s">
        <v>5</v>
      </c>
    </row>
    <row r="6685" spans="1:22">
      <c r="A6685" t="n">
        <v>55048</v>
      </c>
      <c r="B6685" s="5" t="n">
        <v>1</v>
      </c>
    </row>
    <row r="6686" spans="1:22" s="3" customFormat="1" customHeight="0">
      <c r="A6686" s="3" t="s">
        <v>2</v>
      </c>
      <c r="B6686" s="3" t="s">
        <v>440</v>
      </c>
    </row>
    <row r="6687" spans="1:22">
      <c r="A6687" t="s">
        <v>4</v>
      </c>
      <c r="B6687" s="4" t="s">
        <v>5</v>
      </c>
      <c r="C6687" s="4" t="s">
        <v>10</v>
      </c>
      <c r="D6687" s="4" t="s">
        <v>10</v>
      </c>
      <c r="E6687" s="4" t="s">
        <v>9</v>
      </c>
      <c r="F6687" s="4" t="s">
        <v>6</v>
      </c>
      <c r="G6687" s="4" t="s">
        <v>8</v>
      </c>
      <c r="H6687" s="4" t="s">
        <v>10</v>
      </c>
      <c r="I6687" s="4" t="s">
        <v>10</v>
      </c>
      <c r="J6687" s="4" t="s">
        <v>9</v>
      </c>
      <c r="K6687" s="4" t="s">
        <v>6</v>
      </c>
      <c r="L6687" s="4" t="s">
        <v>8</v>
      </c>
      <c r="M6687" s="4" t="s">
        <v>10</v>
      </c>
      <c r="N6687" s="4" t="s">
        <v>10</v>
      </c>
      <c r="O6687" s="4" t="s">
        <v>9</v>
      </c>
      <c r="P6687" s="4" t="s">
        <v>6</v>
      </c>
      <c r="Q6687" s="4" t="s">
        <v>8</v>
      </c>
      <c r="R6687" s="4" t="s">
        <v>10</v>
      </c>
      <c r="S6687" s="4" t="s">
        <v>10</v>
      </c>
      <c r="T6687" s="4" t="s">
        <v>9</v>
      </c>
      <c r="U6687" s="4" t="s">
        <v>6</v>
      </c>
      <c r="V6687" s="4" t="s">
        <v>8</v>
      </c>
      <c r="W6687" s="4" t="s">
        <v>10</v>
      </c>
      <c r="X6687" s="4" t="s">
        <v>10</v>
      </c>
      <c r="Y6687" s="4" t="s">
        <v>9</v>
      </c>
      <c r="Z6687" s="4" t="s">
        <v>6</v>
      </c>
      <c r="AA6687" s="4" t="s">
        <v>8</v>
      </c>
      <c r="AB6687" s="4" t="s">
        <v>10</v>
      </c>
      <c r="AC6687" s="4" t="s">
        <v>10</v>
      </c>
      <c r="AD6687" s="4" t="s">
        <v>9</v>
      </c>
      <c r="AE6687" s="4" t="s">
        <v>6</v>
      </c>
      <c r="AF6687" s="4" t="s">
        <v>8</v>
      </c>
      <c r="AG6687" s="4" t="s">
        <v>10</v>
      </c>
      <c r="AH6687" s="4" t="s">
        <v>10</v>
      </c>
      <c r="AI6687" s="4" t="s">
        <v>9</v>
      </c>
      <c r="AJ6687" s="4" t="s">
        <v>6</v>
      </c>
      <c r="AK6687" s="4" t="s">
        <v>8</v>
      </c>
      <c r="AL6687" s="4" t="s">
        <v>10</v>
      </c>
      <c r="AM6687" s="4" t="s">
        <v>10</v>
      </c>
      <c r="AN6687" s="4" t="s">
        <v>9</v>
      </c>
      <c r="AO6687" s="4" t="s">
        <v>6</v>
      </c>
      <c r="AP6687" s="4" t="s">
        <v>8</v>
      </c>
      <c r="AQ6687" s="4" t="s">
        <v>10</v>
      </c>
      <c r="AR6687" s="4" t="s">
        <v>10</v>
      </c>
      <c r="AS6687" s="4" t="s">
        <v>9</v>
      </c>
      <c r="AT6687" s="4" t="s">
        <v>6</v>
      </c>
      <c r="AU6687" s="4" t="s">
        <v>8</v>
      </c>
      <c r="AV6687" s="4" t="s">
        <v>10</v>
      </c>
      <c r="AW6687" s="4" t="s">
        <v>10</v>
      </c>
      <c r="AX6687" s="4" t="s">
        <v>9</v>
      </c>
      <c r="AY6687" s="4" t="s">
        <v>6</v>
      </c>
      <c r="AZ6687" s="4" t="s">
        <v>8</v>
      </c>
      <c r="BA6687" s="4" t="s">
        <v>10</v>
      </c>
      <c r="BB6687" s="4" t="s">
        <v>10</v>
      </c>
      <c r="BC6687" s="4" t="s">
        <v>9</v>
      </c>
      <c r="BD6687" s="4" t="s">
        <v>6</v>
      </c>
      <c r="BE6687" s="4" t="s">
        <v>8</v>
      </c>
      <c r="BF6687" s="4" t="s">
        <v>10</v>
      </c>
      <c r="BG6687" s="4" t="s">
        <v>10</v>
      </c>
      <c r="BH6687" s="4" t="s">
        <v>9</v>
      </c>
      <c r="BI6687" s="4" t="s">
        <v>6</v>
      </c>
      <c r="BJ6687" s="4" t="s">
        <v>8</v>
      </c>
      <c r="BK6687" s="4" t="s">
        <v>10</v>
      </c>
      <c r="BL6687" s="4" t="s">
        <v>10</v>
      </c>
      <c r="BM6687" s="4" t="s">
        <v>9</v>
      </c>
      <c r="BN6687" s="4" t="s">
        <v>6</v>
      </c>
      <c r="BO6687" s="4" t="s">
        <v>8</v>
      </c>
      <c r="BP6687" s="4" t="s">
        <v>10</v>
      </c>
      <c r="BQ6687" s="4" t="s">
        <v>10</v>
      </c>
      <c r="BR6687" s="4" t="s">
        <v>9</v>
      </c>
      <c r="BS6687" s="4" t="s">
        <v>6</v>
      </c>
      <c r="BT6687" s="4" t="s">
        <v>8</v>
      </c>
      <c r="BU6687" s="4" t="s">
        <v>10</v>
      </c>
      <c r="BV6687" s="4" t="s">
        <v>10</v>
      </c>
      <c r="BW6687" s="4" t="s">
        <v>9</v>
      </c>
      <c r="BX6687" s="4" t="s">
        <v>6</v>
      </c>
      <c r="BY6687" s="4" t="s">
        <v>8</v>
      </c>
      <c r="BZ6687" s="4" t="s">
        <v>10</v>
      </c>
      <c r="CA6687" s="4" t="s">
        <v>10</v>
      </c>
      <c r="CB6687" s="4" t="s">
        <v>9</v>
      </c>
      <c r="CC6687" s="4" t="s">
        <v>6</v>
      </c>
      <c r="CD6687" s="4" t="s">
        <v>8</v>
      </c>
      <c r="CE6687" s="4" t="s">
        <v>10</v>
      </c>
      <c r="CF6687" s="4" t="s">
        <v>10</v>
      </c>
      <c r="CG6687" s="4" t="s">
        <v>9</v>
      </c>
      <c r="CH6687" s="4" t="s">
        <v>6</v>
      </c>
      <c r="CI6687" s="4" t="s">
        <v>8</v>
      </c>
      <c r="CJ6687" s="4" t="s">
        <v>10</v>
      </c>
      <c r="CK6687" s="4" t="s">
        <v>10</v>
      </c>
      <c r="CL6687" s="4" t="s">
        <v>9</v>
      </c>
      <c r="CM6687" s="4" t="s">
        <v>6</v>
      </c>
      <c r="CN6687" s="4" t="s">
        <v>8</v>
      </c>
      <c r="CO6687" s="4" t="s">
        <v>10</v>
      </c>
      <c r="CP6687" s="4" t="s">
        <v>10</v>
      </c>
      <c r="CQ6687" s="4" t="s">
        <v>9</v>
      </c>
      <c r="CR6687" s="4" t="s">
        <v>6</v>
      </c>
      <c r="CS6687" s="4" t="s">
        <v>8</v>
      </c>
      <c r="CT6687" s="4" t="s">
        <v>10</v>
      </c>
      <c r="CU6687" s="4" t="s">
        <v>10</v>
      </c>
      <c r="CV6687" s="4" t="s">
        <v>9</v>
      </c>
      <c r="CW6687" s="4" t="s">
        <v>6</v>
      </c>
      <c r="CX6687" s="4" t="s">
        <v>8</v>
      </c>
      <c r="CY6687" s="4" t="s">
        <v>10</v>
      </c>
      <c r="CZ6687" s="4" t="s">
        <v>10</v>
      </c>
      <c r="DA6687" s="4" t="s">
        <v>9</v>
      </c>
      <c r="DB6687" s="4" t="s">
        <v>6</v>
      </c>
      <c r="DC6687" s="4" t="s">
        <v>8</v>
      </c>
      <c r="DD6687" s="4" t="s">
        <v>10</v>
      </c>
      <c r="DE6687" s="4" t="s">
        <v>10</v>
      </c>
      <c r="DF6687" s="4" t="s">
        <v>9</v>
      </c>
      <c r="DG6687" s="4" t="s">
        <v>6</v>
      </c>
      <c r="DH6687" s="4" t="s">
        <v>8</v>
      </c>
      <c r="DI6687" s="4" t="s">
        <v>10</v>
      </c>
      <c r="DJ6687" s="4" t="s">
        <v>10</v>
      </c>
      <c r="DK6687" s="4" t="s">
        <v>9</v>
      </c>
      <c r="DL6687" s="4" t="s">
        <v>6</v>
      </c>
      <c r="DM6687" s="4" t="s">
        <v>8</v>
      </c>
      <c r="DN6687" s="4" t="s">
        <v>10</v>
      </c>
      <c r="DO6687" s="4" t="s">
        <v>10</v>
      </c>
      <c r="DP6687" s="4" t="s">
        <v>9</v>
      </c>
      <c r="DQ6687" s="4" t="s">
        <v>6</v>
      </c>
      <c r="DR6687" s="4" t="s">
        <v>8</v>
      </c>
      <c r="DS6687" s="4" t="s">
        <v>10</v>
      </c>
      <c r="DT6687" s="4" t="s">
        <v>10</v>
      </c>
      <c r="DU6687" s="4" t="s">
        <v>9</v>
      </c>
      <c r="DV6687" s="4" t="s">
        <v>6</v>
      </c>
      <c r="DW6687" s="4" t="s">
        <v>8</v>
      </c>
      <c r="DX6687" s="4" t="s">
        <v>10</v>
      </c>
      <c r="DY6687" s="4" t="s">
        <v>10</v>
      </c>
      <c r="DZ6687" s="4" t="s">
        <v>9</v>
      </c>
      <c r="EA6687" s="4" t="s">
        <v>6</v>
      </c>
      <c r="EB6687" s="4" t="s">
        <v>8</v>
      </c>
      <c r="EC6687" s="4" t="s">
        <v>10</v>
      </c>
      <c r="ED6687" s="4" t="s">
        <v>10</v>
      </c>
      <c r="EE6687" s="4" t="s">
        <v>9</v>
      </c>
      <c r="EF6687" s="4" t="s">
        <v>6</v>
      </c>
      <c r="EG6687" s="4" t="s">
        <v>8</v>
      </c>
      <c r="EH6687" s="4" t="s">
        <v>10</v>
      </c>
      <c r="EI6687" s="4" t="s">
        <v>10</v>
      </c>
      <c r="EJ6687" s="4" t="s">
        <v>9</v>
      </c>
      <c r="EK6687" s="4" t="s">
        <v>6</v>
      </c>
      <c r="EL6687" s="4" t="s">
        <v>8</v>
      </c>
      <c r="EM6687" s="4" t="s">
        <v>10</v>
      </c>
      <c r="EN6687" s="4" t="s">
        <v>10</v>
      </c>
      <c r="EO6687" s="4" t="s">
        <v>9</v>
      </c>
      <c r="EP6687" s="4" t="s">
        <v>6</v>
      </c>
      <c r="EQ6687" s="4" t="s">
        <v>8</v>
      </c>
      <c r="ER6687" s="4" t="s">
        <v>10</v>
      </c>
      <c r="ES6687" s="4" t="s">
        <v>10</v>
      </c>
      <c r="ET6687" s="4" t="s">
        <v>9</v>
      </c>
      <c r="EU6687" s="4" t="s">
        <v>6</v>
      </c>
      <c r="EV6687" s="4" t="s">
        <v>8</v>
      </c>
      <c r="EW6687" s="4" t="s">
        <v>10</v>
      </c>
      <c r="EX6687" s="4" t="s">
        <v>10</v>
      </c>
      <c r="EY6687" s="4" t="s">
        <v>9</v>
      </c>
      <c r="EZ6687" s="4" t="s">
        <v>6</v>
      </c>
      <c r="FA6687" s="4" t="s">
        <v>8</v>
      </c>
      <c r="FB6687" s="4" t="s">
        <v>10</v>
      </c>
      <c r="FC6687" s="4" t="s">
        <v>10</v>
      </c>
      <c r="FD6687" s="4" t="s">
        <v>9</v>
      </c>
      <c r="FE6687" s="4" t="s">
        <v>6</v>
      </c>
      <c r="FF6687" s="4" t="s">
        <v>8</v>
      </c>
      <c r="FG6687" s="4" t="s">
        <v>10</v>
      </c>
      <c r="FH6687" s="4" t="s">
        <v>10</v>
      </c>
      <c r="FI6687" s="4" t="s">
        <v>9</v>
      </c>
      <c r="FJ6687" s="4" t="s">
        <v>6</v>
      </c>
      <c r="FK6687" s="4" t="s">
        <v>8</v>
      </c>
      <c r="FL6687" s="4" t="s">
        <v>10</v>
      </c>
      <c r="FM6687" s="4" t="s">
        <v>10</v>
      </c>
      <c r="FN6687" s="4" t="s">
        <v>9</v>
      </c>
      <c r="FO6687" s="4" t="s">
        <v>6</v>
      </c>
      <c r="FP6687" s="4" t="s">
        <v>8</v>
      </c>
      <c r="FQ6687" s="4" t="s">
        <v>10</v>
      </c>
      <c r="FR6687" s="4" t="s">
        <v>10</v>
      </c>
      <c r="FS6687" s="4" t="s">
        <v>9</v>
      </c>
      <c r="FT6687" s="4" t="s">
        <v>6</v>
      </c>
      <c r="FU6687" s="4" t="s">
        <v>8</v>
      </c>
      <c r="FV6687" s="4" t="s">
        <v>10</v>
      </c>
      <c r="FW6687" s="4" t="s">
        <v>10</v>
      </c>
      <c r="FX6687" s="4" t="s">
        <v>9</v>
      </c>
      <c r="FY6687" s="4" t="s">
        <v>6</v>
      </c>
      <c r="FZ6687" s="4" t="s">
        <v>8</v>
      </c>
      <c r="GA6687" s="4" t="s">
        <v>10</v>
      </c>
      <c r="GB6687" s="4" t="s">
        <v>10</v>
      </c>
      <c r="GC6687" s="4" t="s">
        <v>9</v>
      </c>
      <c r="GD6687" s="4" t="s">
        <v>6</v>
      </c>
      <c r="GE6687" s="4" t="s">
        <v>8</v>
      </c>
      <c r="GF6687" s="4" t="s">
        <v>10</v>
      </c>
      <c r="GG6687" s="4" t="s">
        <v>10</v>
      </c>
      <c r="GH6687" s="4" t="s">
        <v>9</v>
      </c>
      <c r="GI6687" s="4" t="s">
        <v>6</v>
      </c>
      <c r="GJ6687" s="4" t="s">
        <v>8</v>
      </c>
      <c r="GK6687" s="4" t="s">
        <v>10</v>
      </c>
      <c r="GL6687" s="4" t="s">
        <v>10</v>
      </c>
      <c r="GM6687" s="4" t="s">
        <v>9</v>
      </c>
      <c r="GN6687" s="4" t="s">
        <v>6</v>
      </c>
      <c r="GO6687" s="4" t="s">
        <v>8</v>
      </c>
      <c r="GP6687" s="4" t="s">
        <v>10</v>
      </c>
      <c r="GQ6687" s="4" t="s">
        <v>10</v>
      </c>
      <c r="GR6687" s="4" t="s">
        <v>9</v>
      </c>
      <c r="GS6687" s="4" t="s">
        <v>6</v>
      </c>
      <c r="GT6687" s="4" t="s">
        <v>8</v>
      </c>
      <c r="GU6687" s="4" t="s">
        <v>10</v>
      </c>
      <c r="GV6687" s="4" t="s">
        <v>10</v>
      </c>
      <c r="GW6687" s="4" t="s">
        <v>9</v>
      </c>
      <c r="GX6687" s="4" t="s">
        <v>6</v>
      </c>
      <c r="GY6687" s="4" t="s">
        <v>8</v>
      </c>
      <c r="GZ6687" s="4" t="s">
        <v>10</v>
      </c>
      <c r="HA6687" s="4" t="s">
        <v>10</v>
      </c>
      <c r="HB6687" s="4" t="s">
        <v>9</v>
      </c>
      <c r="HC6687" s="4" t="s">
        <v>6</v>
      </c>
      <c r="HD6687" s="4" t="s">
        <v>8</v>
      </c>
      <c r="HE6687" s="4" t="s">
        <v>10</v>
      </c>
      <c r="HF6687" s="4" t="s">
        <v>10</v>
      </c>
      <c r="HG6687" s="4" t="s">
        <v>9</v>
      </c>
      <c r="HH6687" s="4" t="s">
        <v>6</v>
      </c>
      <c r="HI6687" s="4" t="s">
        <v>8</v>
      </c>
      <c r="HJ6687" s="4" t="s">
        <v>10</v>
      </c>
      <c r="HK6687" s="4" t="s">
        <v>10</v>
      </c>
      <c r="HL6687" s="4" t="s">
        <v>9</v>
      </c>
      <c r="HM6687" s="4" t="s">
        <v>6</v>
      </c>
      <c r="HN6687" s="4" t="s">
        <v>8</v>
      </c>
      <c r="HO6687" s="4" t="s">
        <v>10</v>
      </c>
      <c r="HP6687" s="4" t="s">
        <v>10</v>
      </c>
      <c r="HQ6687" s="4" t="s">
        <v>9</v>
      </c>
      <c r="HR6687" s="4" t="s">
        <v>6</v>
      </c>
      <c r="HS6687" s="4" t="s">
        <v>8</v>
      </c>
      <c r="HT6687" s="4" t="s">
        <v>10</v>
      </c>
      <c r="HU6687" s="4" t="s">
        <v>10</v>
      </c>
      <c r="HV6687" s="4" t="s">
        <v>9</v>
      </c>
      <c r="HW6687" s="4" t="s">
        <v>6</v>
      </c>
      <c r="HX6687" s="4" t="s">
        <v>8</v>
      </c>
      <c r="HY6687" s="4" t="s">
        <v>10</v>
      </c>
      <c r="HZ6687" s="4" t="s">
        <v>10</v>
      </c>
      <c r="IA6687" s="4" t="s">
        <v>9</v>
      </c>
      <c r="IB6687" s="4" t="s">
        <v>6</v>
      </c>
      <c r="IC6687" s="4" t="s">
        <v>8</v>
      </c>
      <c r="ID6687" s="4" t="s">
        <v>10</v>
      </c>
      <c r="IE6687" s="4" t="s">
        <v>10</v>
      </c>
      <c r="IF6687" s="4" t="s">
        <v>9</v>
      </c>
      <c r="IG6687" s="4" t="s">
        <v>6</v>
      </c>
      <c r="IH6687" s="4" t="s">
        <v>8</v>
      </c>
      <c r="II6687" s="4" t="s">
        <v>10</v>
      </c>
      <c r="IJ6687" s="4" t="s">
        <v>10</v>
      </c>
      <c r="IK6687" s="4" t="s">
        <v>9</v>
      </c>
      <c r="IL6687" s="4" t="s">
        <v>6</v>
      </c>
      <c r="IM6687" s="4" t="s">
        <v>8</v>
      </c>
      <c r="IN6687" s="4" t="s">
        <v>10</v>
      </c>
      <c r="IO6687" s="4" t="s">
        <v>10</v>
      </c>
      <c r="IP6687" s="4" t="s">
        <v>9</v>
      </c>
      <c r="IQ6687" s="4" t="s">
        <v>6</v>
      </c>
      <c r="IR6687" s="4" t="s">
        <v>8</v>
      </c>
      <c r="IS6687" s="4" t="s">
        <v>10</v>
      </c>
      <c r="IT6687" s="4" t="s">
        <v>10</v>
      </c>
      <c r="IU6687" s="4" t="s">
        <v>9</v>
      </c>
      <c r="IV6687" s="4" t="s">
        <v>6</v>
      </c>
      <c r="IW6687" s="4" t="s">
        <v>8</v>
      </c>
      <c r="IX6687" s="4" t="s">
        <v>10</v>
      </c>
      <c r="IY6687" s="4" t="s">
        <v>10</v>
      </c>
      <c r="IZ6687" s="4" t="s">
        <v>9</v>
      </c>
      <c r="JA6687" s="4" t="s">
        <v>6</v>
      </c>
      <c r="JB6687" s="4" t="s">
        <v>8</v>
      </c>
      <c r="JC6687" s="4" t="s">
        <v>10</v>
      </c>
      <c r="JD6687" s="4" t="s">
        <v>10</v>
      </c>
      <c r="JE6687" s="4" t="s">
        <v>9</v>
      </c>
      <c r="JF6687" s="4" t="s">
        <v>6</v>
      </c>
      <c r="JG6687" s="4" t="s">
        <v>8</v>
      </c>
      <c r="JH6687" s="4" t="s">
        <v>10</v>
      </c>
      <c r="JI6687" s="4" t="s">
        <v>10</v>
      </c>
      <c r="JJ6687" s="4" t="s">
        <v>9</v>
      </c>
      <c r="JK6687" s="4" t="s">
        <v>6</v>
      </c>
      <c r="JL6687" s="4" t="s">
        <v>8</v>
      </c>
      <c r="JM6687" s="4" t="s">
        <v>10</v>
      </c>
      <c r="JN6687" s="4" t="s">
        <v>10</v>
      </c>
      <c r="JO6687" s="4" t="s">
        <v>9</v>
      </c>
      <c r="JP6687" s="4" t="s">
        <v>6</v>
      </c>
      <c r="JQ6687" s="4" t="s">
        <v>8</v>
      </c>
      <c r="JR6687" s="4" t="s">
        <v>10</v>
      </c>
      <c r="JS6687" s="4" t="s">
        <v>10</v>
      </c>
      <c r="JT6687" s="4" t="s">
        <v>9</v>
      </c>
      <c r="JU6687" s="4" t="s">
        <v>6</v>
      </c>
      <c r="JV6687" s="4" t="s">
        <v>8</v>
      </c>
      <c r="JW6687" s="4" t="s">
        <v>10</v>
      </c>
      <c r="JX6687" s="4" t="s">
        <v>10</v>
      </c>
      <c r="JY6687" s="4" t="s">
        <v>9</v>
      </c>
      <c r="JZ6687" s="4" t="s">
        <v>6</v>
      </c>
      <c r="KA6687" s="4" t="s">
        <v>8</v>
      </c>
      <c r="KB6687" s="4" t="s">
        <v>10</v>
      </c>
      <c r="KC6687" s="4" t="s">
        <v>10</v>
      </c>
      <c r="KD6687" s="4" t="s">
        <v>9</v>
      </c>
      <c r="KE6687" s="4" t="s">
        <v>6</v>
      </c>
      <c r="KF6687" s="4" t="s">
        <v>8</v>
      </c>
      <c r="KG6687" s="4" t="s">
        <v>10</v>
      </c>
      <c r="KH6687" s="4" t="s">
        <v>10</v>
      </c>
      <c r="KI6687" s="4" t="s">
        <v>9</v>
      </c>
      <c r="KJ6687" s="4" t="s">
        <v>6</v>
      </c>
      <c r="KK6687" s="4" t="s">
        <v>8</v>
      </c>
      <c r="KL6687" s="4" t="s">
        <v>10</v>
      </c>
      <c r="KM6687" s="4" t="s">
        <v>10</v>
      </c>
      <c r="KN6687" s="4" t="s">
        <v>9</v>
      </c>
      <c r="KO6687" s="4" t="s">
        <v>6</v>
      </c>
      <c r="KP6687" s="4" t="s">
        <v>8</v>
      </c>
      <c r="KQ6687" s="4" t="s">
        <v>10</v>
      </c>
      <c r="KR6687" s="4" t="s">
        <v>10</v>
      </c>
      <c r="KS6687" s="4" t="s">
        <v>9</v>
      </c>
      <c r="KT6687" s="4" t="s">
        <v>6</v>
      </c>
      <c r="KU6687" s="4" t="s">
        <v>8</v>
      </c>
      <c r="KV6687" s="4" t="s">
        <v>10</v>
      </c>
      <c r="KW6687" s="4" t="s">
        <v>10</v>
      </c>
      <c r="KX6687" s="4" t="s">
        <v>9</v>
      </c>
      <c r="KY6687" s="4" t="s">
        <v>6</v>
      </c>
      <c r="KZ6687" s="4" t="s">
        <v>8</v>
      </c>
      <c r="LA6687" s="4" t="s">
        <v>10</v>
      </c>
      <c r="LB6687" s="4" t="s">
        <v>10</v>
      </c>
      <c r="LC6687" s="4" t="s">
        <v>9</v>
      </c>
      <c r="LD6687" s="4" t="s">
        <v>6</v>
      </c>
      <c r="LE6687" s="4" t="s">
        <v>8</v>
      </c>
      <c r="LF6687" s="4" t="s">
        <v>10</v>
      </c>
      <c r="LG6687" s="4" t="s">
        <v>10</v>
      </c>
      <c r="LH6687" s="4" t="s">
        <v>9</v>
      </c>
      <c r="LI6687" s="4" t="s">
        <v>6</v>
      </c>
      <c r="LJ6687" s="4" t="s">
        <v>8</v>
      </c>
      <c r="LK6687" s="4" t="s">
        <v>10</v>
      </c>
      <c r="LL6687" s="4" t="s">
        <v>10</v>
      </c>
      <c r="LM6687" s="4" t="s">
        <v>9</v>
      </c>
      <c r="LN6687" s="4" t="s">
        <v>6</v>
      </c>
      <c r="LO6687" s="4" t="s">
        <v>8</v>
      </c>
      <c r="LP6687" s="4" t="s">
        <v>10</v>
      </c>
      <c r="LQ6687" s="4" t="s">
        <v>10</v>
      </c>
      <c r="LR6687" s="4" t="s">
        <v>9</v>
      </c>
      <c r="LS6687" s="4" t="s">
        <v>6</v>
      </c>
      <c r="LT6687" s="4" t="s">
        <v>8</v>
      </c>
      <c r="LU6687" s="4" t="s">
        <v>10</v>
      </c>
      <c r="LV6687" s="4" t="s">
        <v>10</v>
      </c>
      <c r="LW6687" s="4" t="s">
        <v>9</v>
      </c>
      <c r="LX6687" s="4" t="s">
        <v>6</v>
      </c>
      <c r="LY6687" s="4" t="s">
        <v>8</v>
      </c>
      <c r="LZ6687" s="4" t="s">
        <v>10</v>
      </c>
      <c r="MA6687" s="4" t="s">
        <v>10</v>
      </c>
      <c r="MB6687" s="4" t="s">
        <v>9</v>
      </c>
      <c r="MC6687" s="4" t="s">
        <v>6</v>
      </c>
      <c r="MD6687" s="4" t="s">
        <v>8</v>
      </c>
      <c r="ME6687" s="4" t="s">
        <v>10</v>
      </c>
      <c r="MF6687" s="4" t="s">
        <v>10</v>
      </c>
      <c r="MG6687" s="4" t="s">
        <v>9</v>
      </c>
      <c r="MH6687" s="4" t="s">
        <v>6</v>
      </c>
      <c r="MI6687" s="4" t="s">
        <v>8</v>
      </c>
      <c r="MJ6687" s="4" t="s">
        <v>10</v>
      </c>
      <c r="MK6687" s="4" t="s">
        <v>10</v>
      </c>
      <c r="ML6687" s="4" t="s">
        <v>9</v>
      </c>
      <c r="MM6687" s="4" t="s">
        <v>6</v>
      </c>
      <c r="MN6687" s="4" t="s">
        <v>8</v>
      </c>
      <c r="MO6687" s="4" t="s">
        <v>10</v>
      </c>
      <c r="MP6687" s="4" t="s">
        <v>10</v>
      </c>
      <c r="MQ6687" s="4" t="s">
        <v>9</v>
      </c>
      <c r="MR6687" s="4" t="s">
        <v>6</v>
      </c>
      <c r="MS6687" s="4" t="s">
        <v>8</v>
      </c>
      <c r="MT6687" s="4" t="s">
        <v>10</v>
      </c>
      <c r="MU6687" s="4" t="s">
        <v>10</v>
      </c>
      <c r="MV6687" s="4" t="s">
        <v>9</v>
      </c>
      <c r="MW6687" s="4" t="s">
        <v>6</v>
      </c>
      <c r="MX6687" s="4" t="s">
        <v>8</v>
      </c>
      <c r="MY6687" s="4" t="s">
        <v>10</v>
      </c>
      <c r="MZ6687" s="4" t="s">
        <v>10</v>
      </c>
      <c r="NA6687" s="4" t="s">
        <v>9</v>
      </c>
      <c r="NB6687" s="4" t="s">
        <v>6</v>
      </c>
      <c r="NC6687" s="4" t="s">
        <v>8</v>
      </c>
      <c r="ND6687" s="4" t="s">
        <v>10</v>
      </c>
      <c r="NE6687" s="4" t="s">
        <v>10</v>
      </c>
      <c r="NF6687" s="4" t="s">
        <v>9</v>
      </c>
      <c r="NG6687" s="4" t="s">
        <v>6</v>
      </c>
      <c r="NH6687" s="4" t="s">
        <v>8</v>
      </c>
      <c r="NI6687" s="4" t="s">
        <v>10</v>
      </c>
      <c r="NJ6687" s="4" t="s">
        <v>10</v>
      </c>
      <c r="NK6687" s="4" t="s">
        <v>9</v>
      </c>
      <c r="NL6687" s="4" t="s">
        <v>6</v>
      </c>
      <c r="NM6687" s="4" t="s">
        <v>8</v>
      </c>
      <c r="NN6687" s="4" t="s">
        <v>10</v>
      </c>
      <c r="NO6687" s="4" t="s">
        <v>10</v>
      </c>
      <c r="NP6687" s="4" t="s">
        <v>9</v>
      </c>
      <c r="NQ6687" s="4" t="s">
        <v>6</v>
      </c>
      <c r="NR6687" s="4" t="s">
        <v>8</v>
      </c>
      <c r="NS6687" s="4" t="s">
        <v>10</v>
      </c>
      <c r="NT6687" s="4" t="s">
        <v>10</v>
      </c>
      <c r="NU6687" s="4" t="s">
        <v>9</v>
      </c>
      <c r="NV6687" s="4" t="s">
        <v>6</v>
      </c>
      <c r="NW6687" s="4" t="s">
        <v>8</v>
      </c>
      <c r="NX6687" s="4" t="s">
        <v>10</v>
      </c>
      <c r="NY6687" s="4" t="s">
        <v>10</v>
      </c>
      <c r="NZ6687" s="4" t="s">
        <v>9</v>
      </c>
      <c r="OA6687" s="4" t="s">
        <v>6</v>
      </c>
      <c r="OB6687" s="4" t="s">
        <v>8</v>
      </c>
      <c r="OC6687" s="4" t="s">
        <v>10</v>
      </c>
      <c r="OD6687" s="4" t="s">
        <v>10</v>
      </c>
      <c r="OE6687" s="4" t="s">
        <v>9</v>
      </c>
      <c r="OF6687" s="4" t="s">
        <v>6</v>
      </c>
      <c r="OG6687" s="4" t="s">
        <v>8</v>
      </c>
      <c r="OH6687" s="4" t="s">
        <v>10</v>
      </c>
      <c r="OI6687" s="4" t="s">
        <v>10</v>
      </c>
      <c r="OJ6687" s="4" t="s">
        <v>9</v>
      </c>
      <c r="OK6687" s="4" t="s">
        <v>6</v>
      </c>
      <c r="OL6687" s="4" t="s">
        <v>8</v>
      </c>
      <c r="OM6687" s="4" t="s">
        <v>10</v>
      </c>
      <c r="ON6687" s="4" t="s">
        <v>10</v>
      </c>
      <c r="OO6687" s="4" t="s">
        <v>9</v>
      </c>
      <c r="OP6687" s="4" t="s">
        <v>6</v>
      </c>
      <c r="OQ6687" s="4" t="s">
        <v>8</v>
      </c>
      <c r="OR6687" s="4" t="s">
        <v>10</v>
      </c>
      <c r="OS6687" s="4" t="s">
        <v>10</v>
      </c>
      <c r="OT6687" s="4" t="s">
        <v>9</v>
      </c>
      <c r="OU6687" s="4" t="s">
        <v>6</v>
      </c>
      <c r="OV6687" s="4" t="s">
        <v>8</v>
      </c>
      <c r="OW6687" s="4" t="s">
        <v>10</v>
      </c>
      <c r="OX6687" s="4" t="s">
        <v>10</v>
      </c>
      <c r="OY6687" s="4" t="s">
        <v>9</v>
      </c>
      <c r="OZ6687" s="4" t="s">
        <v>6</v>
      </c>
      <c r="PA6687" s="4" t="s">
        <v>8</v>
      </c>
      <c r="PB6687" s="4" t="s">
        <v>10</v>
      </c>
      <c r="PC6687" s="4" t="s">
        <v>10</v>
      </c>
      <c r="PD6687" s="4" t="s">
        <v>9</v>
      </c>
      <c r="PE6687" s="4" t="s">
        <v>6</v>
      </c>
      <c r="PF6687" s="4" t="s">
        <v>8</v>
      </c>
      <c r="PG6687" s="4" t="s">
        <v>10</v>
      </c>
      <c r="PH6687" s="4" t="s">
        <v>10</v>
      </c>
      <c r="PI6687" s="4" t="s">
        <v>9</v>
      </c>
      <c r="PJ6687" s="4" t="s">
        <v>6</v>
      </c>
      <c r="PK6687" s="4" t="s">
        <v>8</v>
      </c>
      <c r="PL6687" s="4" t="s">
        <v>10</v>
      </c>
      <c r="PM6687" s="4" t="s">
        <v>10</v>
      </c>
      <c r="PN6687" s="4" t="s">
        <v>9</v>
      </c>
      <c r="PO6687" s="4" t="s">
        <v>6</v>
      </c>
      <c r="PP6687" s="4" t="s">
        <v>8</v>
      </c>
      <c r="PQ6687" s="4" t="s">
        <v>10</v>
      </c>
      <c r="PR6687" s="4" t="s">
        <v>10</v>
      </c>
      <c r="PS6687" s="4" t="s">
        <v>9</v>
      </c>
      <c r="PT6687" s="4" t="s">
        <v>6</v>
      </c>
      <c r="PU6687" s="4" t="s">
        <v>8</v>
      </c>
      <c r="PV6687" s="4" t="s">
        <v>10</v>
      </c>
      <c r="PW6687" s="4" t="s">
        <v>10</v>
      </c>
      <c r="PX6687" s="4" t="s">
        <v>9</v>
      </c>
      <c r="PY6687" s="4" t="s">
        <v>6</v>
      </c>
      <c r="PZ6687" s="4" t="s">
        <v>8</v>
      </c>
      <c r="QA6687" s="4" t="s">
        <v>10</v>
      </c>
      <c r="QB6687" s="4" t="s">
        <v>10</v>
      </c>
      <c r="QC6687" s="4" t="s">
        <v>9</v>
      </c>
      <c r="QD6687" s="4" t="s">
        <v>6</v>
      </c>
      <c r="QE6687" s="4" t="s">
        <v>8</v>
      </c>
      <c r="QF6687" s="4" t="s">
        <v>10</v>
      </c>
      <c r="QG6687" s="4" t="s">
        <v>10</v>
      </c>
      <c r="QH6687" s="4" t="s">
        <v>9</v>
      </c>
      <c r="QI6687" s="4" t="s">
        <v>6</v>
      </c>
      <c r="QJ6687" s="4" t="s">
        <v>8</v>
      </c>
      <c r="QK6687" s="4" t="s">
        <v>10</v>
      </c>
      <c r="QL6687" s="4" t="s">
        <v>10</v>
      </c>
      <c r="QM6687" s="4" t="s">
        <v>9</v>
      </c>
      <c r="QN6687" s="4" t="s">
        <v>6</v>
      </c>
      <c r="QO6687" s="4" t="s">
        <v>8</v>
      </c>
      <c r="QP6687" s="4" t="s">
        <v>10</v>
      </c>
      <c r="QQ6687" s="4" t="s">
        <v>10</v>
      </c>
      <c r="QR6687" s="4" t="s">
        <v>9</v>
      </c>
      <c r="QS6687" s="4" t="s">
        <v>6</v>
      </c>
      <c r="QT6687" s="4" t="s">
        <v>8</v>
      </c>
      <c r="QU6687" s="4" t="s">
        <v>10</v>
      </c>
      <c r="QV6687" s="4" t="s">
        <v>10</v>
      </c>
      <c r="QW6687" s="4" t="s">
        <v>9</v>
      </c>
      <c r="QX6687" s="4" t="s">
        <v>6</v>
      </c>
      <c r="QY6687" s="4" t="s">
        <v>8</v>
      </c>
      <c r="QZ6687" s="4" t="s">
        <v>10</v>
      </c>
      <c r="RA6687" s="4" t="s">
        <v>10</v>
      </c>
      <c r="RB6687" s="4" t="s">
        <v>9</v>
      </c>
      <c r="RC6687" s="4" t="s">
        <v>6</v>
      </c>
      <c r="RD6687" s="4" t="s">
        <v>8</v>
      </c>
      <c r="RE6687" s="4" t="s">
        <v>10</v>
      </c>
      <c r="RF6687" s="4" t="s">
        <v>10</v>
      </c>
      <c r="RG6687" s="4" t="s">
        <v>9</v>
      </c>
      <c r="RH6687" s="4" t="s">
        <v>6</v>
      </c>
      <c r="RI6687" s="4" t="s">
        <v>8</v>
      </c>
      <c r="RJ6687" s="4" t="s">
        <v>10</v>
      </c>
      <c r="RK6687" s="4" t="s">
        <v>10</v>
      </c>
      <c r="RL6687" s="4" t="s">
        <v>9</v>
      </c>
      <c r="RM6687" s="4" t="s">
        <v>6</v>
      </c>
      <c r="RN6687" s="4" t="s">
        <v>8</v>
      </c>
      <c r="RO6687" s="4" t="s">
        <v>10</v>
      </c>
      <c r="RP6687" s="4" t="s">
        <v>10</v>
      </c>
      <c r="RQ6687" s="4" t="s">
        <v>9</v>
      </c>
      <c r="RR6687" s="4" t="s">
        <v>6</v>
      </c>
      <c r="RS6687" s="4" t="s">
        <v>8</v>
      </c>
      <c r="RT6687" s="4" t="s">
        <v>10</v>
      </c>
      <c r="RU6687" s="4" t="s">
        <v>10</v>
      </c>
      <c r="RV6687" s="4" t="s">
        <v>9</v>
      </c>
      <c r="RW6687" s="4" t="s">
        <v>6</v>
      </c>
      <c r="RX6687" s="4" t="s">
        <v>8</v>
      </c>
      <c r="RY6687" s="4" t="s">
        <v>10</v>
      </c>
      <c r="RZ6687" s="4" t="s">
        <v>10</v>
      </c>
      <c r="SA6687" s="4" t="s">
        <v>9</v>
      </c>
      <c r="SB6687" s="4" t="s">
        <v>6</v>
      </c>
      <c r="SC6687" s="4" t="s">
        <v>8</v>
      </c>
      <c r="SD6687" s="4" t="s">
        <v>10</v>
      </c>
      <c r="SE6687" s="4" t="s">
        <v>10</v>
      </c>
      <c r="SF6687" s="4" t="s">
        <v>9</v>
      </c>
      <c r="SG6687" s="4" t="s">
        <v>6</v>
      </c>
      <c r="SH6687" s="4" t="s">
        <v>8</v>
      </c>
      <c r="SI6687" s="4" t="s">
        <v>10</v>
      </c>
      <c r="SJ6687" s="4" t="s">
        <v>10</v>
      </c>
      <c r="SK6687" s="4" t="s">
        <v>9</v>
      </c>
      <c r="SL6687" s="4" t="s">
        <v>6</v>
      </c>
      <c r="SM6687" s="4" t="s">
        <v>8</v>
      </c>
      <c r="SN6687" s="4" t="s">
        <v>10</v>
      </c>
      <c r="SO6687" s="4" t="s">
        <v>10</v>
      </c>
      <c r="SP6687" s="4" t="s">
        <v>9</v>
      </c>
      <c r="SQ6687" s="4" t="s">
        <v>6</v>
      </c>
      <c r="SR6687" s="4" t="s">
        <v>8</v>
      </c>
      <c r="SS6687" s="4" t="s">
        <v>10</v>
      </c>
      <c r="ST6687" s="4" t="s">
        <v>10</v>
      </c>
      <c r="SU6687" s="4" t="s">
        <v>9</v>
      </c>
      <c r="SV6687" s="4" t="s">
        <v>6</v>
      </c>
      <c r="SW6687" s="4" t="s">
        <v>8</v>
      </c>
      <c r="SX6687" s="4" t="s">
        <v>10</v>
      </c>
      <c r="SY6687" s="4" t="s">
        <v>10</v>
      </c>
      <c r="SZ6687" s="4" t="s">
        <v>9</v>
      </c>
      <c r="TA6687" s="4" t="s">
        <v>6</v>
      </c>
      <c r="TB6687" s="4" t="s">
        <v>8</v>
      </c>
      <c r="TC6687" s="4" t="s">
        <v>10</v>
      </c>
      <c r="TD6687" s="4" t="s">
        <v>10</v>
      </c>
      <c r="TE6687" s="4" t="s">
        <v>9</v>
      </c>
      <c r="TF6687" s="4" t="s">
        <v>6</v>
      </c>
      <c r="TG6687" s="4" t="s">
        <v>8</v>
      </c>
      <c r="TH6687" s="4" t="s">
        <v>10</v>
      </c>
      <c r="TI6687" s="4" t="s">
        <v>10</v>
      </c>
      <c r="TJ6687" s="4" t="s">
        <v>9</v>
      </c>
      <c r="TK6687" s="4" t="s">
        <v>6</v>
      </c>
      <c r="TL6687" s="4" t="s">
        <v>8</v>
      </c>
      <c r="TM6687" s="4" t="s">
        <v>10</v>
      </c>
      <c r="TN6687" s="4" t="s">
        <v>10</v>
      </c>
      <c r="TO6687" s="4" t="s">
        <v>9</v>
      </c>
      <c r="TP6687" s="4" t="s">
        <v>6</v>
      </c>
      <c r="TQ6687" s="4" t="s">
        <v>8</v>
      </c>
      <c r="TR6687" s="4" t="s">
        <v>10</v>
      </c>
      <c r="TS6687" s="4" t="s">
        <v>10</v>
      </c>
      <c r="TT6687" s="4" t="s">
        <v>9</v>
      </c>
      <c r="TU6687" s="4" t="s">
        <v>6</v>
      </c>
      <c r="TV6687" s="4" t="s">
        <v>8</v>
      </c>
      <c r="TW6687" s="4" t="s">
        <v>10</v>
      </c>
      <c r="TX6687" s="4" t="s">
        <v>10</v>
      </c>
      <c r="TY6687" s="4" t="s">
        <v>9</v>
      </c>
      <c r="TZ6687" s="4" t="s">
        <v>6</v>
      </c>
      <c r="UA6687" s="4" t="s">
        <v>8</v>
      </c>
      <c r="UB6687" s="4" t="s">
        <v>10</v>
      </c>
      <c r="UC6687" s="4" t="s">
        <v>10</v>
      </c>
      <c r="UD6687" s="4" t="s">
        <v>9</v>
      </c>
      <c r="UE6687" s="4" t="s">
        <v>6</v>
      </c>
      <c r="UF6687" s="4" t="s">
        <v>8</v>
      </c>
      <c r="UG6687" s="4" t="s">
        <v>10</v>
      </c>
      <c r="UH6687" s="4" t="s">
        <v>10</v>
      </c>
      <c r="UI6687" s="4" t="s">
        <v>9</v>
      </c>
      <c r="UJ6687" s="4" t="s">
        <v>6</v>
      </c>
      <c r="UK6687" s="4" t="s">
        <v>8</v>
      </c>
      <c r="UL6687" s="4" t="s">
        <v>10</v>
      </c>
      <c r="UM6687" s="4" t="s">
        <v>10</v>
      </c>
      <c r="UN6687" s="4" t="s">
        <v>9</v>
      </c>
      <c r="UO6687" s="4" t="s">
        <v>6</v>
      </c>
      <c r="UP6687" s="4" t="s">
        <v>8</v>
      </c>
      <c r="UQ6687" s="4" t="s">
        <v>10</v>
      </c>
      <c r="UR6687" s="4" t="s">
        <v>10</v>
      </c>
      <c r="US6687" s="4" t="s">
        <v>9</v>
      </c>
      <c r="UT6687" s="4" t="s">
        <v>6</v>
      </c>
      <c r="UU6687" s="4" t="s">
        <v>8</v>
      </c>
      <c r="UV6687" s="4" t="s">
        <v>10</v>
      </c>
      <c r="UW6687" s="4" t="s">
        <v>10</v>
      </c>
      <c r="UX6687" s="4" t="s">
        <v>9</v>
      </c>
      <c r="UY6687" s="4" t="s">
        <v>6</v>
      </c>
      <c r="UZ6687" s="4" t="s">
        <v>8</v>
      </c>
      <c r="VA6687" s="4" t="s">
        <v>10</v>
      </c>
      <c r="VB6687" s="4" t="s">
        <v>10</v>
      </c>
      <c r="VC6687" s="4" t="s">
        <v>9</v>
      </c>
      <c r="VD6687" s="4" t="s">
        <v>6</v>
      </c>
      <c r="VE6687" s="4" t="s">
        <v>8</v>
      </c>
      <c r="VF6687" s="4" t="s">
        <v>10</v>
      </c>
      <c r="VG6687" s="4" t="s">
        <v>10</v>
      </c>
      <c r="VH6687" s="4" t="s">
        <v>9</v>
      </c>
      <c r="VI6687" s="4" t="s">
        <v>6</v>
      </c>
      <c r="VJ6687" s="4" t="s">
        <v>8</v>
      </c>
      <c r="VK6687" s="4" t="s">
        <v>10</v>
      </c>
      <c r="VL6687" s="4" t="s">
        <v>10</v>
      </c>
      <c r="VM6687" s="4" t="s">
        <v>9</v>
      </c>
      <c r="VN6687" s="4" t="s">
        <v>6</v>
      </c>
      <c r="VO6687" s="4" t="s">
        <v>8</v>
      </c>
      <c r="VP6687" s="4" t="s">
        <v>10</v>
      </c>
      <c r="VQ6687" s="4" t="s">
        <v>10</v>
      </c>
      <c r="VR6687" s="4" t="s">
        <v>9</v>
      </c>
      <c r="VS6687" s="4" t="s">
        <v>6</v>
      </c>
      <c r="VT6687" s="4" t="s">
        <v>8</v>
      </c>
      <c r="VU6687" s="4" t="s">
        <v>10</v>
      </c>
      <c r="VV6687" s="4" t="s">
        <v>10</v>
      </c>
      <c r="VW6687" s="4" t="s">
        <v>9</v>
      </c>
      <c r="VX6687" s="4" t="s">
        <v>6</v>
      </c>
      <c r="VY6687" s="4" t="s">
        <v>8</v>
      </c>
      <c r="VZ6687" s="4" t="s">
        <v>10</v>
      </c>
      <c r="WA6687" s="4" t="s">
        <v>10</v>
      </c>
      <c r="WB6687" s="4" t="s">
        <v>9</v>
      </c>
      <c r="WC6687" s="4" t="s">
        <v>6</v>
      </c>
      <c r="WD6687" s="4" t="s">
        <v>8</v>
      </c>
      <c r="WE6687" s="4" t="s">
        <v>10</v>
      </c>
      <c r="WF6687" s="4" t="s">
        <v>10</v>
      </c>
      <c r="WG6687" s="4" t="s">
        <v>9</v>
      </c>
      <c r="WH6687" s="4" t="s">
        <v>6</v>
      </c>
      <c r="WI6687" s="4" t="s">
        <v>8</v>
      </c>
      <c r="WJ6687" s="4" t="s">
        <v>10</v>
      </c>
      <c r="WK6687" s="4" t="s">
        <v>10</v>
      </c>
      <c r="WL6687" s="4" t="s">
        <v>9</v>
      </c>
      <c r="WM6687" s="4" t="s">
        <v>6</v>
      </c>
      <c r="WN6687" s="4" t="s">
        <v>8</v>
      </c>
      <c r="WO6687" s="4" t="s">
        <v>10</v>
      </c>
      <c r="WP6687" s="4" t="s">
        <v>10</v>
      </c>
      <c r="WQ6687" s="4" t="s">
        <v>9</v>
      </c>
      <c r="WR6687" s="4" t="s">
        <v>6</v>
      </c>
      <c r="WS6687" s="4" t="s">
        <v>8</v>
      </c>
      <c r="WT6687" s="4" t="s">
        <v>10</v>
      </c>
      <c r="WU6687" s="4" t="s">
        <v>10</v>
      </c>
      <c r="WV6687" s="4" t="s">
        <v>9</v>
      </c>
      <c r="WW6687" s="4" t="s">
        <v>6</v>
      </c>
      <c r="WX6687" s="4" t="s">
        <v>8</v>
      </c>
      <c r="WY6687" s="4" t="s">
        <v>10</v>
      </c>
      <c r="WZ6687" s="4" t="s">
        <v>10</v>
      </c>
      <c r="XA6687" s="4" t="s">
        <v>9</v>
      </c>
      <c r="XB6687" s="4" t="s">
        <v>6</v>
      </c>
      <c r="XC6687" s="4" t="s">
        <v>8</v>
      </c>
      <c r="XD6687" s="4" t="s">
        <v>10</v>
      </c>
      <c r="XE6687" s="4" t="s">
        <v>10</v>
      </c>
      <c r="XF6687" s="4" t="s">
        <v>9</v>
      </c>
      <c r="XG6687" s="4" t="s">
        <v>6</v>
      </c>
      <c r="XH6687" s="4" t="s">
        <v>8</v>
      </c>
      <c r="XI6687" s="4" t="s">
        <v>10</v>
      </c>
      <c r="XJ6687" s="4" t="s">
        <v>10</v>
      </c>
      <c r="XK6687" s="4" t="s">
        <v>9</v>
      </c>
      <c r="XL6687" s="4" t="s">
        <v>6</v>
      </c>
      <c r="XM6687" s="4" t="s">
        <v>8</v>
      </c>
      <c r="XN6687" s="4" t="s">
        <v>10</v>
      </c>
      <c r="XO6687" s="4" t="s">
        <v>10</v>
      </c>
      <c r="XP6687" s="4" t="s">
        <v>9</v>
      </c>
      <c r="XQ6687" s="4" t="s">
        <v>6</v>
      </c>
      <c r="XR6687" s="4" t="s">
        <v>8</v>
      </c>
      <c r="XS6687" s="4" t="s">
        <v>10</v>
      </c>
      <c r="XT6687" s="4" t="s">
        <v>10</v>
      </c>
      <c r="XU6687" s="4" t="s">
        <v>9</v>
      </c>
      <c r="XV6687" s="4" t="s">
        <v>6</v>
      </c>
      <c r="XW6687" s="4" t="s">
        <v>8</v>
      </c>
      <c r="XX6687" s="4" t="s">
        <v>10</v>
      </c>
      <c r="XY6687" s="4" t="s">
        <v>10</v>
      </c>
      <c r="XZ6687" s="4" t="s">
        <v>9</v>
      </c>
      <c r="YA6687" s="4" t="s">
        <v>6</v>
      </c>
      <c r="YB6687" s="4" t="s">
        <v>8</v>
      </c>
      <c r="YC6687" s="4" t="s">
        <v>10</v>
      </c>
      <c r="YD6687" s="4" t="s">
        <v>10</v>
      </c>
      <c r="YE6687" s="4" t="s">
        <v>9</v>
      </c>
      <c r="YF6687" s="4" t="s">
        <v>6</v>
      </c>
      <c r="YG6687" s="4" t="s">
        <v>8</v>
      </c>
      <c r="YH6687" s="4" t="s">
        <v>10</v>
      </c>
      <c r="YI6687" s="4" t="s">
        <v>10</v>
      </c>
      <c r="YJ6687" s="4" t="s">
        <v>9</v>
      </c>
      <c r="YK6687" s="4" t="s">
        <v>6</v>
      </c>
      <c r="YL6687" s="4" t="s">
        <v>8</v>
      </c>
      <c r="YM6687" s="4" t="s">
        <v>10</v>
      </c>
      <c r="YN6687" s="4" t="s">
        <v>10</v>
      </c>
      <c r="YO6687" s="4" t="s">
        <v>9</v>
      </c>
      <c r="YP6687" s="4" t="s">
        <v>6</v>
      </c>
      <c r="YQ6687" s="4" t="s">
        <v>8</v>
      </c>
      <c r="YR6687" s="4" t="s">
        <v>10</v>
      </c>
      <c r="YS6687" s="4" t="s">
        <v>10</v>
      </c>
      <c r="YT6687" s="4" t="s">
        <v>9</v>
      </c>
      <c r="YU6687" s="4" t="s">
        <v>6</v>
      </c>
      <c r="YV6687" s="4" t="s">
        <v>8</v>
      </c>
      <c r="YW6687" s="4" t="s">
        <v>10</v>
      </c>
      <c r="YX6687" s="4" t="s">
        <v>10</v>
      </c>
      <c r="YY6687" s="4" t="s">
        <v>9</v>
      </c>
      <c r="YZ6687" s="4" t="s">
        <v>6</v>
      </c>
      <c r="ZA6687" s="4" t="s">
        <v>8</v>
      </c>
      <c r="ZB6687" s="4" t="s">
        <v>10</v>
      </c>
      <c r="ZC6687" s="4" t="s">
        <v>10</v>
      </c>
      <c r="ZD6687" s="4" t="s">
        <v>9</v>
      </c>
      <c r="ZE6687" s="4" t="s">
        <v>6</v>
      </c>
      <c r="ZF6687" s="4" t="s">
        <v>8</v>
      </c>
      <c r="ZG6687" s="4" t="s">
        <v>10</v>
      </c>
      <c r="ZH6687" s="4" t="s">
        <v>10</v>
      </c>
      <c r="ZI6687" s="4" t="s">
        <v>9</v>
      </c>
      <c r="ZJ6687" s="4" t="s">
        <v>6</v>
      </c>
      <c r="ZK6687" s="4" t="s">
        <v>8</v>
      </c>
      <c r="ZL6687" s="4" t="s">
        <v>10</v>
      </c>
      <c r="ZM6687" s="4" t="s">
        <v>10</v>
      </c>
      <c r="ZN6687" s="4" t="s">
        <v>9</v>
      </c>
      <c r="ZO6687" s="4" t="s">
        <v>6</v>
      </c>
      <c r="ZP6687" s="4" t="s">
        <v>8</v>
      </c>
      <c r="ZQ6687" s="4" t="s">
        <v>10</v>
      </c>
      <c r="ZR6687" s="4" t="s">
        <v>10</v>
      </c>
      <c r="ZS6687" s="4" t="s">
        <v>9</v>
      </c>
      <c r="ZT6687" s="4" t="s">
        <v>6</v>
      </c>
      <c r="ZU6687" s="4" t="s">
        <v>8</v>
      </c>
      <c r="ZV6687" s="4" t="s">
        <v>10</v>
      </c>
      <c r="ZW6687" s="4" t="s">
        <v>10</v>
      </c>
      <c r="ZX6687" s="4" t="s">
        <v>9</v>
      </c>
      <c r="ZY6687" s="4" t="s">
        <v>6</v>
      </c>
      <c r="ZZ6687" s="4" t="s">
        <v>8</v>
      </c>
      <c r="AAA6687" s="4" t="s">
        <v>10</v>
      </c>
      <c r="AAB6687" s="4" t="s">
        <v>10</v>
      </c>
      <c r="AAC6687" s="4" t="s">
        <v>9</v>
      </c>
      <c r="AAD6687" s="4" t="s">
        <v>6</v>
      </c>
      <c r="AAE6687" s="4" t="s">
        <v>8</v>
      </c>
      <c r="AAF6687" s="4" t="s">
        <v>10</v>
      </c>
      <c r="AAG6687" s="4" t="s">
        <v>10</v>
      </c>
      <c r="AAH6687" s="4" t="s">
        <v>9</v>
      </c>
      <c r="AAI6687" s="4" t="s">
        <v>6</v>
      </c>
      <c r="AAJ6687" s="4" t="s">
        <v>8</v>
      </c>
      <c r="AAK6687" s="4" t="s">
        <v>10</v>
      </c>
      <c r="AAL6687" s="4" t="s">
        <v>10</v>
      </c>
      <c r="AAM6687" s="4" t="s">
        <v>9</v>
      </c>
      <c r="AAN6687" s="4" t="s">
        <v>6</v>
      </c>
      <c r="AAO6687" s="4" t="s">
        <v>8</v>
      </c>
      <c r="AAP6687" s="4" t="s">
        <v>10</v>
      </c>
      <c r="AAQ6687" s="4" t="s">
        <v>10</v>
      </c>
      <c r="AAR6687" s="4" t="s">
        <v>9</v>
      </c>
      <c r="AAS6687" s="4" t="s">
        <v>6</v>
      </c>
      <c r="AAT6687" s="4" t="s">
        <v>8</v>
      </c>
      <c r="AAU6687" s="4" t="s">
        <v>10</v>
      </c>
      <c r="AAV6687" s="4" t="s">
        <v>10</v>
      </c>
      <c r="AAW6687" s="4" t="s">
        <v>9</v>
      </c>
      <c r="AAX6687" s="4" t="s">
        <v>6</v>
      </c>
      <c r="AAY6687" s="4" t="s">
        <v>8</v>
      </c>
      <c r="AAZ6687" s="4" t="s">
        <v>10</v>
      </c>
      <c r="ABA6687" s="4" t="s">
        <v>10</v>
      </c>
      <c r="ABB6687" s="4" t="s">
        <v>9</v>
      </c>
      <c r="ABC6687" s="4" t="s">
        <v>6</v>
      </c>
      <c r="ABD6687" s="4" t="s">
        <v>8</v>
      </c>
      <c r="ABE6687" s="4" t="s">
        <v>10</v>
      </c>
      <c r="ABF6687" s="4" t="s">
        <v>10</v>
      </c>
      <c r="ABG6687" s="4" t="s">
        <v>9</v>
      </c>
      <c r="ABH6687" s="4" t="s">
        <v>6</v>
      </c>
      <c r="ABI6687" s="4" t="s">
        <v>8</v>
      </c>
      <c r="ABJ6687" s="4" t="s">
        <v>10</v>
      </c>
      <c r="ABK6687" s="4" t="s">
        <v>10</v>
      </c>
      <c r="ABL6687" s="4" t="s">
        <v>9</v>
      </c>
      <c r="ABM6687" s="4" t="s">
        <v>6</v>
      </c>
      <c r="ABN6687" s="4" t="s">
        <v>8</v>
      </c>
      <c r="ABO6687" s="4" t="s">
        <v>10</v>
      </c>
      <c r="ABP6687" s="4" t="s">
        <v>10</v>
      </c>
      <c r="ABQ6687" s="4" t="s">
        <v>9</v>
      </c>
      <c r="ABR6687" s="4" t="s">
        <v>6</v>
      </c>
      <c r="ABS6687" s="4" t="s">
        <v>8</v>
      </c>
      <c r="ABT6687" s="4" t="s">
        <v>10</v>
      </c>
      <c r="ABU6687" s="4" t="s">
        <v>10</v>
      </c>
      <c r="ABV6687" s="4" t="s">
        <v>9</v>
      </c>
      <c r="ABW6687" s="4" t="s">
        <v>6</v>
      </c>
      <c r="ABX6687" s="4" t="s">
        <v>8</v>
      </c>
      <c r="ABY6687" s="4" t="s">
        <v>10</v>
      </c>
      <c r="ABZ6687" s="4" t="s">
        <v>10</v>
      </c>
      <c r="ACA6687" s="4" t="s">
        <v>9</v>
      </c>
      <c r="ACB6687" s="4" t="s">
        <v>6</v>
      </c>
      <c r="ACC6687" s="4" t="s">
        <v>8</v>
      </c>
      <c r="ACD6687" s="4" t="s">
        <v>10</v>
      </c>
      <c r="ACE6687" s="4" t="s">
        <v>10</v>
      </c>
      <c r="ACF6687" s="4" t="s">
        <v>9</v>
      </c>
      <c r="ACG6687" s="4" t="s">
        <v>6</v>
      </c>
      <c r="ACH6687" s="4" t="s">
        <v>8</v>
      </c>
      <c r="ACI6687" s="4" t="s">
        <v>10</v>
      </c>
      <c r="ACJ6687" s="4" t="s">
        <v>10</v>
      </c>
      <c r="ACK6687" s="4" t="s">
        <v>9</v>
      </c>
      <c r="ACL6687" s="4" t="s">
        <v>6</v>
      </c>
      <c r="ACM6687" s="4" t="s">
        <v>8</v>
      </c>
      <c r="ACN6687" s="4" t="s">
        <v>10</v>
      </c>
      <c r="ACO6687" s="4" t="s">
        <v>10</v>
      </c>
      <c r="ACP6687" s="4" t="s">
        <v>9</v>
      </c>
      <c r="ACQ6687" s="4" t="s">
        <v>6</v>
      </c>
      <c r="ACR6687" s="4" t="s">
        <v>8</v>
      </c>
      <c r="ACS6687" s="4" t="s">
        <v>10</v>
      </c>
      <c r="ACT6687" s="4" t="s">
        <v>10</v>
      </c>
      <c r="ACU6687" s="4" t="s">
        <v>9</v>
      </c>
      <c r="ACV6687" s="4" t="s">
        <v>6</v>
      </c>
      <c r="ACW6687" s="4" t="s">
        <v>8</v>
      </c>
      <c r="ACX6687" s="4" t="s">
        <v>10</v>
      </c>
      <c r="ACY6687" s="4" t="s">
        <v>10</v>
      </c>
      <c r="ACZ6687" s="4" t="s">
        <v>9</v>
      </c>
      <c r="ADA6687" s="4" t="s">
        <v>6</v>
      </c>
      <c r="ADB6687" s="4" t="s">
        <v>8</v>
      </c>
      <c r="ADC6687" s="4" t="s">
        <v>10</v>
      </c>
      <c r="ADD6687" s="4" t="s">
        <v>10</v>
      </c>
      <c r="ADE6687" s="4" t="s">
        <v>9</v>
      </c>
      <c r="ADF6687" s="4" t="s">
        <v>6</v>
      </c>
      <c r="ADG6687" s="4" t="s">
        <v>8</v>
      </c>
      <c r="ADH6687" s="4" t="s">
        <v>10</v>
      </c>
      <c r="ADI6687" s="4" t="s">
        <v>10</v>
      </c>
      <c r="ADJ6687" s="4" t="s">
        <v>9</v>
      </c>
      <c r="ADK6687" s="4" t="s">
        <v>6</v>
      </c>
      <c r="ADL6687" s="4" t="s">
        <v>8</v>
      </c>
      <c r="ADM6687" s="4" t="s">
        <v>10</v>
      </c>
      <c r="ADN6687" s="4" t="s">
        <v>10</v>
      </c>
      <c r="ADO6687" s="4" t="s">
        <v>9</v>
      </c>
      <c r="ADP6687" s="4" t="s">
        <v>6</v>
      </c>
      <c r="ADQ6687" s="4" t="s">
        <v>8</v>
      </c>
      <c r="ADR6687" s="4" t="s">
        <v>10</v>
      </c>
      <c r="ADS6687" s="4" t="s">
        <v>10</v>
      </c>
      <c r="ADT6687" s="4" t="s">
        <v>9</v>
      </c>
      <c r="ADU6687" s="4" t="s">
        <v>6</v>
      </c>
      <c r="ADV6687" s="4" t="s">
        <v>8</v>
      </c>
      <c r="ADW6687" s="4" t="s">
        <v>10</v>
      </c>
      <c r="ADX6687" s="4" t="s">
        <v>10</v>
      </c>
      <c r="ADY6687" s="4" t="s">
        <v>9</v>
      </c>
      <c r="ADZ6687" s="4" t="s">
        <v>6</v>
      </c>
      <c r="AEA6687" s="4" t="s">
        <v>8</v>
      </c>
      <c r="AEB6687" s="4" t="s">
        <v>10</v>
      </c>
      <c r="AEC6687" s="4" t="s">
        <v>10</v>
      </c>
      <c r="AED6687" s="4" t="s">
        <v>9</v>
      </c>
      <c r="AEE6687" s="4" t="s">
        <v>6</v>
      </c>
      <c r="AEF6687" s="4" t="s">
        <v>8</v>
      </c>
      <c r="AEG6687" s="4" t="s">
        <v>10</v>
      </c>
      <c r="AEH6687" s="4" t="s">
        <v>10</v>
      </c>
      <c r="AEI6687" s="4" t="s">
        <v>9</v>
      </c>
      <c r="AEJ6687" s="4" t="s">
        <v>6</v>
      </c>
      <c r="AEK6687" s="4" t="s">
        <v>8</v>
      </c>
      <c r="AEL6687" s="4" t="s">
        <v>10</v>
      </c>
      <c r="AEM6687" s="4" t="s">
        <v>10</v>
      </c>
      <c r="AEN6687" s="4" t="s">
        <v>9</v>
      </c>
      <c r="AEO6687" s="4" t="s">
        <v>6</v>
      </c>
      <c r="AEP6687" s="4" t="s">
        <v>8</v>
      </c>
      <c r="AEQ6687" s="4" t="s">
        <v>10</v>
      </c>
      <c r="AER6687" s="4" t="s">
        <v>10</v>
      </c>
      <c r="AES6687" s="4" t="s">
        <v>9</v>
      </c>
      <c r="AET6687" s="4" t="s">
        <v>6</v>
      </c>
      <c r="AEU6687" s="4" t="s">
        <v>8</v>
      </c>
      <c r="AEV6687" s="4" t="s">
        <v>10</v>
      </c>
      <c r="AEW6687" s="4" t="s">
        <v>10</v>
      </c>
      <c r="AEX6687" s="4" t="s">
        <v>9</v>
      </c>
      <c r="AEY6687" s="4" t="s">
        <v>6</v>
      </c>
      <c r="AEZ6687" s="4" t="s">
        <v>8</v>
      </c>
      <c r="AFA6687" s="4" t="s">
        <v>10</v>
      </c>
      <c r="AFB6687" s="4" t="s">
        <v>10</v>
      </c>
      <c r="AFC6687" s="4" t="s">
        <v>9</v>
      </c>
      <c r="AFD6687" s="4" t="s">
        <v>6</v>
      </c>
      <c r="AFE6687" s="4" t="s">
        <v>8</v>
      </c>
      <c r="AFF6687" s="4" t="s">
        <v>10</v>
      </c>
      <c r="AFG6687" s="4" t="s">
        <v>10</v>
      </c>
      <c r="AFH6687" s="4" t="s">
        <v>9</v>
      </c>
      <c r="AFI6687" s="4" t="s">
        <v>6</v>
      </c>
      <c r="AFJ6687" s="4" t="s">
        <v>8</v>
      </c>
      <c r="AFK6687" s="4" t="s">
        <v>10</v>
      </c>
      <c r="AFL6687" s="4" t="s">
        <v>10</v>
      </c>
      <c r="AFM6687" s="4" t="s">
        <v>9</v>
      </c>
      <c r="AFN6687" s="4" t="s">
        <v>6</v>
      </c>
      <c r="AFO6687" s="4" t="s">
        <v>8</v>
      </c>
      <c r="AFP6687" s="4" t="s">
        <v>10</v>
      </c>
      <c r="AFQ6687" s="4" t="s">
        <v>10</v>
      </c>
      <c r="AFR6687" s="4" t="s">
        <v>9</v>
      </c>
      <c r="AFS6687" s="4" t="s">
        <v>6</v>
      </c>
      <c r="AFT6687" s="4" t="s">
        <v>8</v>
      </c>
      <c r="AFU6687" s="4" t="s">
        <v>10</v>
      </c>
      <c r="AFV6687" s="4" t="s">
        <v>10</v>
      </c>
      <c r="AFW6687" s="4" t="s">
        <v>9</v>
      </c>
      <c r="AFX6687" s="4" t="s">
        <v>6</v>
      </c>
      <c r="AFY6687" s="4" t="s">
        <v>8</v>
      </c>
      <c r="AFZ6687" s="4" t="s">
        <v>10</v>
      </c>
      <c r="AGA6687" s="4" t="s">
        <v>10</v>
      </c>
      <c r="AGB6687" s="4" t="s">
        <v>9</v>
      </c>
      <c r="AGC6687" s="4" t="s">
        <v>6</v>
      </c>
      <c r="AGD6687" s="4" t="s">
        <v>8</v>
      </c>
      <c r="AGE6687" s="4" t="s">
        <v>10</v>
      </c>
      <c r="AGF6687" s="4" t="s">
        <v>10</v>
      </c>
      <c r="AGG6687" s="4" t="s">
        <v>9</v>
      </c>
      <c r="AGH6687" s="4" t="s">
        <v>6</v>
      </c>
      <c r="AGI6687" s="4" t="s">
        <v>8</v>
      </c>
      <c r="AGJ6687" s="4" t="s">
        <v>10</v>
      </c>
      <c r="AGK6687" s="4" t="s">
        <v>10</v>
      </c>
      <c r="AGL6687" s="4" t="s">
        <v>9</v>
      </c>
      <c r="AGM6687" s="4" t="s">
        <v>6</v>
      </c>
      <c r="AGN6687" s="4" t="s">
        <v>8</v>
      </c>
      <c r="AGO6687" s="4" t="s">
        <v>10</v>
      </c>
      <c r="AGP6687" s="4" t="s">
        <v>10</v>
      </c>
      <c r="AGQ6687" s="4" t="s">
        <v>9</v>
      </c>
      <c r="AGR6687" s="4" t="s">
        <v>6</v>
      </c>
      <c r="AGS6687" s="4" t="s">
        <v>8</v>
      </c>
      <c r="AGT6687" s="4" t="s">
        <v>10</v>
      </c>
      <c r="AGU6687" s="4" t="s">
        <v>10</v>
      </c>
      <c r="AGV6687" s="4" t="s">
        <v>9</v>
      </c>
      <c r="AGW6687" s="4" t="s">
        <v>6</v>
      </c>
      <c r="AGX6687" s="4" t="s">
        <v>8</v>
      </c>
      <c r="AGY6687" s="4" t="s">
        <v>10</v>
      </c>
      <c r="AGZ6687" s="4" t="s">
        <v>10</v>
      </c>
      <c r="AHA6687" s="4" t="s">
        <v>9</v>
      </c>
      <c r="AHB6687" s="4" t="s">
        <v>6</v>
      </c>
      <c r="AHC6687" s="4" t="s">
        <v>8</v>
      </c>
      <c r="AHD6687" s="4" t="s">
        <v>10</v>
      </c>
      <c r="AHE6687" s="4" t="s">
        <v>10</v>
      </c>
      <c r="AHF6687" s="4" t="s">
        <v>9</v>
      </c>
      <c r="AHG6687" s="4" t="s">
        <v>6</v>
      </c>
      <c r="AHH6687" s="4" t="s">
        <v>8</v>
      </c>
      <c r="AHI6687" s="4" t="s">
        <v>10</v>
      </c>
      <c r="AHJ6687" s="4" t="s">
        <v>10</v>
      </c>
      <c r="AHK6687" s="4" t="s">
        <v>9</v>
      </c>
      <c r="AHL6687" s="4" t="s">
        <v>6</v>
      </c>
      <c r="AHM6687" s="4" t="s">
        <v>8</v>
      </c>
      <c r="AHN6687" s="4" t="s">
        <v>10</v>
      </c>
      <c r="AHO6687" s="4" t="s">
        <v>10</v>
      </c>
      <c r="AHP6687" s="4" t="s">
        <v>9</v>
      </c>
      <c r="AHQ6687" s="4" t="s">
        <v>6</v>
      </c>
      <c r="AHR6687" s="4" t="s">
        <v>8</v>
      </c>
      <c r="AHS6687" s="4" t="s">
        <v>10</v>
      </c>
      <c r="AHT6687" s="4" t="s">
        <v>10</v>
      </c>
      <c r="AHU6687" s="4" t="s">
        <v>9</v>
      </c>
      <c r="AHV6687" s="4" t="s">
        <v>6</v>
      </c>
      <c r="AHW6687" s="4" t="s">
        <v>8</v>
      </c>
      <c r="AHX6687" s="4" t="s">
        <v>10</v>
      </c>
      <c r="AHY6687" s="4" t="s">
        <v>10</v>
      </c>
      <c r="AHZ6687" s="4" t="s">
        <v>9</v>
      </c>
      <c r="AIA6687" s="4" t="s">
        <v>6</v>
      </c>
      <c r="AIB6687" s="4" t="s">
        <v>8</v>
      </c>
      <c r="AIC6687" s="4" t="s">
        <v>10</v>
      </c>
      <c r="AID6687" s="4" t="s">
        <v>10</v>
      </c>
      <c r="AIE6687" s="4" t="s">
        <v>9</v>
      </c>
      <c r="AIF6687" s="4" t="s">
        <v>6</v>
      </c>
      <c r="AIG6687" s="4" t="s">
        <v>8</v>
      </c>
      <c r="AIH6687" s="4" t="s">
        <v>10</v>
      </c>
      <c r="AII6687" s="4" t="s">
        <v>10</v>
      </c>
      <c r="AIJ6687" s="4" t="s">
        <v>9</v>
      </c>
      <c r="AIK6687" s="4" t="s">
        <v>6</v>
      </c>
      <c r="AIL6687" s="4" t="s">
        <v>8</v>
      </c>
      <c r="AIM6687" s="4" t="s">
        <v>10</v>
      </c>
      <c r="AIN6687" s="4" t="s">
        <v>10</v>
      </c>
      <c r="AIO6687" s="4" t="s">
        <v>9</v>
      </c>
      <c r="AIP6687" s="4" t="s">
        <v>6</v>
      </c>
      <c r="AIQ6687" s="4" t="s">
        <v>8</v>
      </c>
      <c r="AIR6687" s="4" t="s">
        <v>10</v>
      </c>
      <c r="AIS6687" s="4" t="s">
        <v>10</v>
      </c>
      <c r="AIT6687" s="4" t="s">
        <v>9</v>
      </c>
      <c r="AIU6687" s="4" t="s">
        <v>6</v>
      </c>
      <c r="AIV6687" s="4" t="s">
        <v>8</v>
      </c>
      <c r="AIW6687" s="4" t="s">
        <v>10</v>
      </c>
      <c r="AIX6687" s="4" t="s">
        <v>10</v>
      </c>
      <c r="AIY6687" s="4" t="s">
        <v>9</v>
      </c>
      <c r="AIZ6687" s="4" t="s">
        <v>6</v>
      </c>
      <c r="AJA6687" s="4" t="s">
        <v>8</v>
      </c>
      <c r="AJB6687" s="4" t="s">
        <v>10</v>
      </c>
      <c r="AJC6687" s="4" t="s">
        <v>10</v>
      </c>
      <c r="AJD6687" s="4" t="s">
        <v>9</v>
      </c>
      <c r="AJE6687" s="4" t="s">
        <v>6</v>
      </c>
      <c r="AJF6687" s="4" t="s">
        <v>8</v>
      </c>
      <c r="AJG6687" s="4" t="s">
        <v>10</v>
      </c>
      <c r="AJH6687" s="4" t="s">
        <v>10</v>
      </c>
      <c r="AJI6687" s="4" t="s">
        <v>9</v>
      </c>
      <c r="AJJ6687" s="4" t="s">
        <v>6</v>
      </c>
      <c r="AJK6687" s="4" t="s">
        <v>8</v>
      </c>
      <c r="AJL6687" s="4" t="s">
        <v>10</v>
      </c>
      <c r="AJM6687" s="4" t="s">
        <v>10</v>
      </c>
      <c r="AJN6687" s="4" t="s">
        <v>9</v>
      </c>
      <c r="AJO6687" s="4" t="s">
        <v>6</v>
      </c>
      <c r="AJP6687" s="4" t="s">
        <v>8</v>
      </c>
      <c r="AJQ6687" s="4" t="s">
        <v>10</v>
      </c>
      <c r="AJR6687" s="4" t="s">
        <v>10</v>
      </c>
      <c r="AJS6687" s="4" t="s">
        <v>9</v>
      </c>
      <c r="AJT6687" s="4" t="s">
        <v>6</v>
      </c>
      <c r="AJU6687" s="4" t="s">
        <v>8</v>
      </c>
      <c r="AJV6687" s="4" t="s">
        <v>10</v>
      </c>
      <c r="AJW6687" s="4" t="s">
        <v>10</v>
      </c>
      <c r="AJX6687" s="4" t="s">
        <v>9</v>
      </c>
      <c r="AJY6687" s="4" t="s">
        <v>6</v>
      </c>
      <c r="AJZ6687" s="4" t="s">
        <v>8</v>
      </c>
      <c r="AKA6687" s="4" t="s">
        <v>10</v>
      </c>
      <c r="AKB6687" s="4" t="s">
        <v>10</v>
      </c>
      <c r="AKC6687" s="4" t="s">
        <v>9</v>
      </c>
      <c r="AKD6687" s="4" t="s">
        <v>6</v>
      </c>
      <c r="AKE6687" s="4" t="s">
        <v>8</v>
      </c>
      <c r="AKF6687" s="4" t="s">
        <v>10</v>
      </c>
      <c r="AKG6687" s="4" t="s">
        <v>10</v>
      </c>
      <c r="AKH6687" s="4" t="s">
        <v>9</v>
      </c>
      <c r="AKI6687" s="4" t="s">
        <v>6</v>
      </c>
      <c r="AKJ6687" s="4" t="s">
        <v>8</v>
      </c>
      <c r="AKK6687" s="4" t="s">
        <v>10</v>
      </c>
      <c r="AKL6687" s="4" t="s">
        <v>10</v>
      </c>
      <c r="AKM6687" s="4" t="s">
        <v>9</v>
      </c>
      <c r="AKN6687" s="4" t="s">
        <v>6</v>
      </c>
      <c r="AKO6687" s="4" t="s">
        <v>8</v>
      </c>
      <c r="AKP6687" s="4" t="s">
        <v>10</v>
      </c>
      <c r="AKQ6687" s="4" t="s">
        <v>10</v>
      </c>
      <c r="AKR6687" s="4" t="s">
        <v>9</v>
      </c>
      <c r="AKS6687" s="4" t="s">
        <v>6</v>
      </c>
      <c r="AKT6687" s="4" t="s">
        <v>8</v>
      </c>
      <c r="AKU6687" s="4" t="s">
        <v>10</v>
      </c>
      <c r="AKV6687" s="4" t="s">
        <v>10</v>
      </c>
      <c r="AKW6687" s="4" t="s">
        <v>9</v>
      </c>
      <c r="AKX6687" s="4" t="s">
        <v>6</v>
      </c>
      <c r="AKY6687" s="4" t="s">
        <v>8</v>
      </c>
      <c r="AKZ6687" s="4" t="s">
        <v>10</v>
      </c>
      <c r="ALA6687" s="4" t="s">
        <v>10</v>
      </c>
      <c r="ALB6687" s="4" t="s">
        <v>9</v>
      </c>
      <c r="ALC6687" s="4" t="s">
        <v>6</v>
      </c>
      <c r="ALD6687" s="4" t="s">
        <v>8</v>
      </c>
      <c r="ALE6687" s="4" t="s">
        <v>10</v>
      </c>
      <c r="ALF6687" s="4" t="s">
        <v>10</v>
      </c>
      <c r="ALG6687" s="4" t="s">
        <v>9</v>
      </c>
      <c r="ALH6687" s="4" t="s">
        <v>6</v>
      </c>
      <c r="ALI6687" s="4" t="s">
        <v>8</v>
      </c>
      <c r="ALJ6687" s="4" t="s">
        <v>10</v>
      </c>
      <c r="ALK6687" s="4" t="s">
        <v>10</v>
      </c>
      <c r="ALL6687" s="4" t="s">
        <v>9</v>
      </c>
      <c r="ALM6687" s="4" t="s">
        <v>6</v>
      </c>
      <c r="ALN6687" s="4" t="s">
        <v>8</v>
      </c>
    </row>
    <row r="6688" spans="1:22">
      <c r="A6688" t="n">
        <v>55056</v>
      </c>
      <c r="B6688" s="77" t="n">
        <v>257</v>
      </c>
      <c r="C6688" s="7" t="n">
        <v>3</v>
      </c>
      <c r="D6688" s="7" t="n">
        <v>65533</v>
      </c>
      <c r="E6688" s="7" t="n">
        <v>0</v>
      </c>
      <c r="F6688" s="7" t="s">
        <v>240</v>
      </c>
      <c r="G6688" s="7" t="n">
        <f t="normal" ca="1">32-LENB(INDIRECT(ADDRESS(6688,6)))</f>
        <v>0</v>
      </c>
      <c r="H6688" s="7" t="n">
        <v>3</v>
      </c>
      <c r="I6688" s="7" t="n">
        <v>65533</v>
      </c>
      <c r="J6688" s="7" t="n">
        <v>0</v>
      </c>
      <c r="K6688" s="7" t="s">
        <v>241</v>
      </c>
      <c r="L6688" s="7" t="n">
        <f t="normal" ca="1">32-LENB(INDIRECT(ADDRESS(6688,11)))</f>
        <v>0</v>
      </c>
      <c r="M6688" s="7" t="n">
        <v>3</v>
      </c>
      <c r="N6688" s="7" t="n">
        <v>65533</v>
      </c>
      <c r="O6688" s="7" t="n">
        <v>0</v>
      </c>
      <c r="P6688" s="7" t="s">
        <v>242</v>
      </c>
      <c r="Q6688" s="7" t="n">
        <f t="normal" ca="1">32-LENB(INDIRECT(ADDRESS(6688,16)))</f>
        <v>0</v>
      </c>
      <c r="R6688" s="7" t="n">
        <v>3</v>
      </c>
      <c r="S6688" s="7" t="n">
        <v>65533</v>
      </c>
      <c r="T6688" s="7" t="n">
        <v>0</v>
      </c>
      <c r="U6688" s="7" t="s">
        <v>243</v>
      </c>
      <c r="V6688" s="7" t="n">
        <f t="normal" ca="1">32-LENB(INDIRECT(ADDRESS(6688,21)))</f>
        <v>0</v>
      </c>
      <c r="W6688" s="7" t="n">
        <v>3</v>
      </c>
      <c r="X6688" s="7" t="n">
        <v>65533</v>
      </c>
      <c r="Y6688" s="7" t="n">
        <v>0</v>
      </c>
      <c r="Z6688" s="7" t="s">
        <v>244</v>
      </c>
      <c r="AA6688" s="7" t="n">
        <f t="normal" ca="1">32-LENB(INDIRECT(ADDRESS(6688,26)))</f>
        <v>0</v>
      </c>
      <c r="AB6688" s="7" t="n">
        <v>3</v>
      </c>
      <c r="AC6688" s="7" t="n">
        <v>65533</v>
      </c>
      <c r="AD6688" s="7" t="n">
        <v>0</v>
      </c>
      <c r="AE6688" s="7" t="s">
        <v>245</v>
      </c>
      <c r="AF6688" s="7" t="n">
        <f t="normal" ca="1">32-LENB(INDIRECT(ADDRESS(6688,31)))</f>
        <v>0</v>
      </c>
      <c r="AG6688" s="7" t="n">
        <v>3</v>
      </c>
      <c r="AH6688" s="7" t="n">
        <v>65533</v>
      </c>
      <c r="AI6688" s="7" t="n">
        <v>0</v>
      </c>
      <c r="AJ6688" s="7" t="s">
        <v>246</v>
      </c>
      <c r="AK6688" s="7" t="n">
        <f t="normal" ca="1">32-LENB(INDIRECT(ADDRESS(6688,36)))</f>
        <v>0</v>
      </c>
      <c r="AL6688" s="7" t="n">
        <v>3</v>
      </c>
      <c r="AM6688" s="7" t="n">
        <v>65533</v>
      </c>
      <c r="AN6688" s="7" t="n">
        <v>0</v>
      </c>
      <c r="AO6688" s="7" t="s">
        <v>247</v>
      </c>
      <c r="AP6688" s="7" t="n">
        <f t="normal" ca="1">32-LENB(INDIRECT(ADDRESS(6688,41)))</f>
        <v>0</v>
      </c>
      <c r="AQ6688" s="7" t="n">
        <v>3</v>
      </c>
      <c r="AR6688" s="7" t="n">
        <v>65533</v>
      </c>
      <c r="AS6688" s="7" t="n">
        <v>0</v>
      </c>
      <c r="AT6688" s="7" t="s">
        <v>248</v>
      </c>
      <c r="AU6688" s="7" t="n">
        <f t="normal" ca="1">32-LENB(INDIRECT(ADDRESS(6688,46)))</f>
        <v>0</v>
      </c>
      <c r="AV6688" s="7" t="n">
        <v>3</v>
      </c>
      <c r="AW6688" s="7" t="n">
        <v>65533</v>
      </c>
      <c r="AX6688" s="7" t="n">
        <v>0</v>
      </c>
      <c r="AY6688" s="7" t="s">
        <v>249</v>
      </c>
      <c r="AZ6688" s="7" t="n">
        <f t="normal" ca="1">32-LENB(INDIRECT(ADDRESS(6688,51)))</f>
        <v>0</v>
      </c>
      <c r="BA6688" s="7" t="n">
        <v>3</v>
      </c>
      <c r="BB6688" s="7" t="n">
        <v>65533</v>
      </c>
      <c r="BC6688" s="7" t="n">
        <v>0</v>
      </c>
      <c r="BD6688" s="7" t="s">
        <v>250</v>
      </c>
      <c r="BE6688" s="7" t="n">
        <f t="normal" ca="1">32-LENB(INDIRECT(ADDRESS(6688,56)))</f>
        <v>0</v>
      </c>
      <c r="BF6688" s="7" t="n">
        <v>3</v>
      </c>
      <c r="BG6688" s="7" t="n">
        <v>65533</v>
      </c>
      <c r="BH6688" s="7" t="n">
        <v>0</v>
      </c>
      <c r="BI6688" s="7" t="s">
        <v>251</v>
      </c>
      <c r="BJ6688" s="7" t="n">
        <f t="normal" ca="1">32-LENB(INDIRECT(ADDRESS(6688,61)))</f>
        <v>0</v>
      </c>
      <c r="BK6688" s="7" t="n">
        <v>3</v>
      </c>
      <c r="BL6688" s="7" t="n">
        <v>65533</v>
      </c>
      <c r="BM6688" s="7" t="n">
        <v>0</v>
      </c>
      <c r="BN6688" s="7" t="s">
        <v>252</v>
      </c>
      <c r="BO6688" s="7" t="n">
        <f t="normal" ca="1">32-LENB(INDIRECT(ADDRESS(6688,66)))</f>
        <v>0</v>
      </c>
      <c r="BP6688" s="7" t="n">
        <v>3</v>
      </c>
      <c r="BQ6688" s="7" t="n">
        <v>65533</v>
      </c>
      <c r="BR6688" s="7" t="n">
        <v>0</v>
      </c>
      <c r="BS6688" s="7" t="s">
        <v>253</v>
      </c>
      <c r="BT6688" s="7" t="n">
        <f t="normal" ca="1">32-LENB(INDIRECT(ADDRESS(6688,71)))</f>
        <v>0</v>
      </c>
      <c r="BU6688" s="7" t="n">
        <v>3</v>
      </c>
      <c r="BV6688" s="7" t="n">
        <v>65533</v>
      </c>
      <c r="BW6688" s="7" t="n">
        <v>0</v>
      </c>
      <c r="BX6688" s="7" t="s">
        <v>254</v>
      </c>
      <c r="BY6688" s="7" t="n">
        <f t="normal" ca="1">32-LENB(INDIRECT(ADDRESS(6688,76)))</f>
        <v>0</v>
      </c>
      <c r="BZ6688" s="7" t="n">
        <v>3</v>
      </c>
      <c r="CA6688" s="7" t="n">
        <v>65533</v>
      </c>
      <c r="CB6688" s="7" t="n">
        <v>0</v>
      </c>
      <c r="CC6688" s="7" t="s">
        <v>255</v>
      </c>
      <c r="CD6688" s="7" t="n">
        <f t="normal" ca="1">32-LENB(INDIRECT(ADDRESS(6688,81)))</f>
        <v>0</v>
      </c>
      <c r="CE6688" s="7" t="n">
        <v>3</v>
      </c>
      <c r="CF6688" s="7" t="n">
        <v>65533</v>
      </c>
      <c r="CG6688" s="7" t="n">
        <v>0</v>
      </c>
      <c r="CH6688" s="7" t="s">
        <v>256</v>
      </c>
      <c r="CI6688" s="7" t="n">
        <f t="normal" ca="1">32-LENB(INDIRECT(ADDRESS(6688,86)))</f>
        <v>0</v>
      </c>
      <c r="CJ6688" s="7" t="n">
        <v>3</v>
      </c>
      <c r="CK6688" s="7" t="n">
        <v>65533</v>
      </c>
      <c r="CL6688" s="7" t="n">
        <v>0</v>
      </c>
      <c r="CM6688" s="7" t="s">
        <v>257</v>
      </c>
      <c r="CN6688" s="7" t="n">
        <f t="normal" ca="1">32-LENB(INDIRECT(ADDRESS(6688,91)))</f>
        <v>0</v>
      </c>
      <c r="CO6688" s="7" t="n">
        <v>3</v>
      </c>
      <c r="CP6688" s="7" t="n">
        <v>65533</v>
      </c>
      <c r="CQ6688" s="7" t="n">
        <v>0</v>
      </c>
      <c r="CR6688" s="7" t="s">
        <v>258</v>
      </c>
      <c r="CS6688" s="7" t="n">
        <f t="normal" ca="1">32-LENB(INDIRECT(ADDRESS(6688,96)))</f>
        <v>0</v>
      </c>
      <c r="CT6688" s="7" t="n">
        <v>4</v>
      </c>
      <c r="CU6688" s="7" t="n">
        <v>65533</v>
      </c>
      <c r="CV6688" s="7" t="n">
        <v>2004</v>
      </c>
      <c r="CW6688" s="7" t="s">
        <v>13</v>
      </c>
      <c r="CX6688" s="7" t="n">
        <f t="normal" ca="1">32-LENB(INDIRECT(ADDRESS(6688,101)))</f>
        <v>0</v>
      </c>
      <c r="CY6688" s="7" t="n">
        <v>7</v>
      </c>
      <c r="CZ6688" s="7" t="n">
        <v>65533</v>
      </c>
      <c r="DA6688" s="7" t="n">
        <v>31412</v>
      </c>
      <c r="DB6688" s="7" t="s">
        <v>13</v>
      </c>
      <c r="DC6688" s="7" t="n">
        <f t="normal" ca="1">32-LENB(INDIRECT(ADDRESS(6688,106)))</f>
        <v>0</v>
      </c>
      <c r="DD6688" s="7" t="n">
        <v>7</v>
      </c>
      <c r="DE6688" s="7" t="n">
        <v>65533</v>
      </c>
      <c r="DF6688" s="7" t="n">
        <v>53077</v>
      </c>
      <c r="DG6688" s="7" t="s">
        <v>13</v>
      </c>
      <c r="DH6688" s="7" t="n">
        <f t="normal" ca="1">32-LENB(INDIRECT(ADDRESS(6688,111)))</f>
        <v>0</v>
      </c>
      <c r="DI6688" s="7" t="n">
        <v>7</v>
      </c>
      <c r="DJ6688" s="7" t="n">
        <v>65533</v>
      </c>
      <c r="DK6688" s="7" t="n">
        <v>2435</v>
      </c>
      <c r="DL6688" s="7" t="s">
        <v>13</v>
      </c>
      <c r="DM6688" s="7" t="n">
        <f t="normal" ca="1">32-LENB(INDIRECT(ADDRESS(6688,116)))</f>
        <v>0</v>
      </c>
      <c r="DN6688" s="7" t="n">
        <v>7</v>
      </c>
      <c r="DO6688" s="7" t="n">
        <v>65533</v>
      </c>
      <c r="DP6688" s="7" t="n">
        <v>8477</v>
      </c>
      <c r="DQ6688" s="7" t="s">
        <v>13</v>
      </c>
      <c r="DR6688" s="7" t="n">
        <f t="normal" ca="1">32-LENB(INDIRECT(ADDRESS(6688,121)))</f>
        <v>0</v>
      </c>
      <c r="DS6688" s="7" t="n">
        <v>7</v>
      </c>
      <c r="DT6688" s="7" t="n">
        <v>65533</v>
      </c>
      <c r="DU6688" s="7" t="n">
        <v>4471</v>
      </c>
      <c r="DV6688" s="7" t="s">
        <v>13</v>
      </c>
      <c r="DW6688" s="7" t="n">
        <f t="normal" ca="1">32-LENB(INDIRECT(ADDRESS(6688,126)))</f>
        <v>0</v>
      </c>
      <c r="DX6688" s="7" t="n">
        <v>7</v>
      </c>
      <c r="DY6688" s="7" t="n">
        <v>65533</v>
      </c>
      <c r="DZ6688" s="7" t="n">
        <v>31413</v>
      </c>
      <c r="EA6688" s="7" t="s">
        <v>13</v>
      </c>
      <c r="EB6688" s="7" t="n">
        <f t="normal" ca="1">32-LENB(INDIRECT(ADDRESS(6688,131)))</f>
        <v>0</v>
      </c>
      <c r="EC6688" s="7" t="n">
        <v>7</v>
      </c>
      <c r="ED6688" s="7" t="n">
        <v>65533</v>
      </c>
      <c r="EE6688" s="7" t="n">
        <v>31414</v>
      </c>
      <c r="EF6688" s="7" t="s">
        <v>13</v>
      </c>
      <c r="EG6688" s="7" t="n">
        <f t="normal" ca="1">32-LENB(INDIRECT(ADDRESS(6688,136)))</f>
        <v>0</v>
      </c>
      <c r="EH6688" s="7" t="n">
        <v>4</v>
      </c>
      <c r="EI6688" s="7" t="n">
        <v>65533</v>
      </c>
      <c r="EJ6688" s="7" t="n">
        <v>4520</v>
      </c>
      <c r="EK6688" s="7" t="s">
        <v>13</v>
      </c>
      <c r="EL6688" s="7" t="n">
        <f t="normal" ca="1">32-LENB(INDIRECT(ADDRESS(6688,141)))</f>
        <v>0</v>
      </c>
      <c r="EM6688" s="7" t="n">
        <v>7</v>
      </c>
      <c r="EN6688" s="7" t="n">
        <v>65533</v>
      </c>
      <c r="EO6688" s="7" t="n">
        <v>53980</v>
      </c>
      <c r="EP6688" s="7" t="s">
        <v>13</v>
      </c>
      <c r="EQ6688" s="7" t="n">
        <f t="normal" ca="1">32-LENB(INDIRECT(ADDRESS(6688,146)))</f>
        <v>0</v>
      </c>
      <c r="ER6688" s="7" t="n">
        <v>7</v>
      </c>
      <c r="ES6688" s="7" t="n">
        <v>65533</v>
      </c>
      <c r="ET6688" s="7" t="n">
        <v>6461</v>
      </c>
      <c r="EU6688" s="7" t="s">
        <v>13</v>
      </c>
      <c r="EV6688" s="7" t="n">
        <f t="normal" ca="1">32-LENB(INDIRECT(ADDRESS(6688,151)))</f>
        <v>0</v>
      </c>
      <c r="EW6688" s="7" t="n">
        <v>7</v>
      </c>
      <c r="EX6688" s="7" t="n">
        <v>65533</v>
      </c>
      <c r="EY6688" s="7" t="n">
        <v>9402</v>
      </c>
      <c r="EZ6688" s="7" t="s">
        <v>13</v>
      </c>
      <c r="FA6688" s="7" t="n">
        <f t="normal" ca="1">32-LENB(INDIRECT(ADDRESS(6688,156)))</f>
        <v>0</v>
      </c>
      <c r="FB6688" s="7" t="n">
        <v>7</v>
      </c>
      <c r="FC6688" s="7" t="n">
        <v>65533</v>
      </c>
      <c r="FD6688" s="7" t="n">
        <v>3455</v>
      </c>
      <c r="FE6688" s="7" t="s">
        <v>13</v>
      </c>
      <c r="FF6688" s="7" t="n">
        <f t="normal" ca="1">32-LENB(INDIRECT(ADDRESS(6688,161)))</f>
        <v>0</v>
      </c>
      <c r="FG6688" s="7" t="n">
        <v>7</v>
      </c>
      <c r="FH6688" s="7" t="n">
        <v>65533</v>
      </c>
      <c r="FI6688" s="7" t="n">
        <v>31415</v>
      </c>
      <c r="FJ6688" s="7" t="s">
        <v>13</v>
      </c>
      <c r="FK6688" s="7" t="n">
        <f t="normal" ca="1">32-LENB(INDIRECT(ADDRESS(6688,166)))</f>
        <v>0</v>
      </c>
      <c r="FL6688" s="7" t="n">
        <v>7</v>
      </c>
      <c r="FM6688" s="7" t="n">
        <v>65533</v>
      </c>
      <c r="FN6688" s="7" t="n">
        <v>31416</v>
      </c>
      <c r="FO6688" s="7" t="s">
        <v>13</v>
      </c>
      <c r="FP6688" s="7" t="n">
        <f t="normal" ca="1">32-LENB(INDIRECT(ADDRESS(6688,171)))</f>
        <v>0</v>
      </c>
      <c r="FQ6688" s="7" t="n">
        <v>7</v>
      </c>
      <c r="FR6688" s="7" t="n">
        <v>65533</v>
      </c>
      <c r="FS6688" s="7" t="n">
        <v>10431</v>
      </c>
      <c r="FT6688" s="7" t="s">
        <v>13</v>
      </c>
      <c r="FU6688" s="7" t="n">
        <f t="normal" ca="1">32-LENB(INDIRECT(ADDRESS(6688,176)))</f>
        <v>0</v>
      </c>
      <c r="FV6688" s="7" t="n">
        <v>4</v>
      </c>
      <c r="FW6688" s="7" t="n">
        <v>65533</v>
      </c>
      <c r="FX6688" s="7" t="n">
        <v>4255</v>
      </c>
      <c r="FY6688" s="7" t="s">
        <v>13</v>
      </c>
      <c r="FZ6688" s="7" t="n">
        <f t="normal" ca="1">32-LENB(INDIRECT(ADDRESS(6688,181)))</f>
        <v>0</v>
      </c>
      <c r="GA6688" s="7" t="n">
        <v>7</v>
      </c>
      <c r="GB6688" s="7" t="n">
        <v>65533</v>
      </c>
      <c r="GC6688" s="7" t="n">
        <v>31417</v>
      </c>
      <c r="GD6688" s="7" t="s">
        <v>13</v>
      </c>
      <c r="GE6688" s="7" t="n">
        <f t="normal" ca="1">32-LENB(INDIRECT(ADDRESS(6688,186)))</f>
        <v>0</v>
      </c>
      <c r="GF6688" s="7" t="n">
        <v>4</v>
      </c>
      <c r="GG6688" s="7" t="n">
        <v>65533</v>
      </c>
      <c r="GH6688" s="7" t="n">
        <v>4333</v>
      </c>
      <c r="GI6688" s="7" t="s">
        <v>13</v>
      </c>
      <c r="GJ6688" s="7" t="n">
        <f t="normal" ca="1">32-LENB(INDIRECT(ADDRESS(6688,191)))</f>
        <v>0</v>
      </c>
      <c r="GK6688" s="7" t="n">
        <v>4</v>
      </c>
      <c r="GL6688" s="7" t="n">
        <v>65533</v>
      </c>
      <c r="GM6688" s="7" t="n">
        <v>4423</v>
      </c>
      <c r="GN6688" s="7" t="s">
        <v>13</v>
      </c>
      <c r="GO6688" s="7" t="n">
        <f t="normal" ca="1">32-LENB(INDIRECT(ADDRESS(6688,196)))</f>
        <v>0</v>
      </c>
      <c r="GP6688" s="7" t="n">
        <v>4</v>
      </c>
      <c r="GQ6688" s="7" t="n">
        <v>65533</v>
      </c>
      <c r="GR6688" s="7" t="n">
        <v>4197</v>
      </c>
      <c r="GS6688" s="7" t="s">
        <v>13</v>
      </c>
      <c r="GT6688" s="7" t="n">
        <f t="normal" ca="1">32-LENB(INDIRECT(ADDRESS(6688,201)))</f>
        <v>0</v>
      </c>
      <c r="GU6688" s="7" t="n">
        <v>4</v>
      </c>
      <c r="GV6688" s="7" t="n">
        <v>65533</v>
      </c>
      <c r="GW6688" s="7" t="n">
        <v>4515</v>
      </c>
      <c r="GX6688" s="7" t="s">
        <v>13</v>
      </c>
      <c r="GY6688" s="7" t="n">
        <f t="normal" ca="1">32-LENB(INDIRECT(ADDRESS(6688,206)))</f>
        <v>0</v>
      </c>
      <c r="GZ6688" s="7" t="n">
        <v>8</v>
      </c>
      <c r="HA6688" s="7" t="n">
        <v>65533</v>
      </c>
      <c r="HB6688" s="7" t="n">
        <v>0</v>
      </c>
      <c r="HC6688" s="7" t="s">
        <v>317</v>
      </c>
      <c r="HD6688" s="7" t="n">
        <f t="normal" ca="1">32-LENB(INDIRECT(ADDRESS(6688,211)))</f>
        <v>0</v>
      </c>
      <c r="HE6688" s="7" t="n">
        <v>7</v>
      </c>
      <c r="HF6688" s="7" t="n">
        <v>65533</v>
      </c>
      <c r="HG6688" s="7" t="n">
        <v>1456</v>
      </c>
      <c r="HH6688" s="7" t="s">
        <v>13</v>
      </c>
      <c r="HI6688" s="7" t="n">
        <f t="normal" ca="1">32-LENB(INDIRECT(ADDRESS(6688,216)))</f>
        <v>0</v>
      </c>
      <c r="HJ6688" s="7" t="n">
        <v>7</v>
      </c>
      <c r="HK6688" s="7" t="n">
        <v>65533</v>
      </c>
      <c r="HL6688" s="7" t="n">
        <v>7451</v>
      </c>
      <c r="HM6688" s="7" t="s">
        <v>13</v>
      </c>
      <c r="HN6688" s="7" t="n">
        <f t="normal" ca="1">32-LENB(INDIRECT(ADDRESS(6688,221)))</f>
        <v>0</v>
      </c>
      <c r="HO6688" s="7" t="n">
        <v>7</v>
      </c>
      <c r="HP6688" s="7" t="n">
        <v>65533</v>
      </c>
      <c r="HQ6688" s="7" t="n">
        <v>5406</v>
      </c>
      <c r="HR6688" s="7" t="s">
        <v>13</v>
      </c>
      <c r="HS6688" s="7" t="n">
        <f t="normal" ca="1">32-LENB(INDIRECT(ADDRESS(6688,226)))</f>
        <v>0</v>
      </c>
      <c r="HT6688" s="7" t="n">
        <v>7</v>
      </c>
      <c r="HU6688" s="7" t="n">
        <v>65533</v>
      </c>
      <c r="HV6688" s="7" t="n">
        <v>53078</v>
      </c>
      <c r="HW6688" s="7" t="s">
        <v>13</v>
      </c>
      <c r="HX6688" s="7" t="n">
        <f t="normal" ca="1">32-LENB(INDIRECT(ADDRESS(6688,231)))</f>
        <v>0</v>
      </c>
      <c r="HY6688" s="7" t="n">
        <v>4</v>
      </c>
      <c r="HZ6688" s="7" t="n">
        <v>65533</v>
      </c>
      <c r="IA6688" s="7" t="n">
        <v>4516</v>
      </c>
      <c r="IB6688" s="7" t="s">
        <v>13</v>
      </c>
      <c r="IC6688" s="7" t="n">
        <f t="normal" ca="1">32-LENB(INDIRECT(ADDRESS(6688,236)))</f>
        <v>0</v>
      </c>
      <c r="ID6688" s="7" t="n">
        <v>4</v>
      </c>
      <c r="IE6688" s="7" t="n">
        <v>65533</v>
      </c>
      <c r="IF6688" s="7" t="n">
        <v>4284</v>
      </c>
      <c r="IG6688" s="7" t="s">
        <v>13</v>
      </c>
      <c r="IH6688" s="7" t="n">
        <f t="normal" ca="1">32-LENB(INDIRECT(ADDRESS(6688,241)))</f>
        <v>0</v>
      </c>
      <c r="II6688" s="7" t="n">
        <v>7</v>
      </c>
      <c r="IJ6688" s="7" t="n">
        <v>65533</v>
      </c>
      <c r="IK6688" s="7" t="n">
        <v>53079</v>
      </c>
      <c r="IL6688" s="7" t="s">
        <v>13</v>
      </c>
      <c r="IM6688" s="7" t="n">
        <f t="normal" ca="1">32-LENB(INDIRECT(ADDRESS(6688,246)))</f>
        <v>0</v>
      </c>
      <c r="IN6688" s="7" t="n">
        <v>4</v>
      </c>
      <c r="IO6688" s="7" t="n">
        <v>65533</v>
      </c>
      <c r="IP6688" s="7" t="n">
        <v>4431</v>
      </c>
      <c r="IQ6688" s="7" t="s">
        <v>13</v>
      </c>
      <c r="IR6688" s="7" t="n">
        <f t="normal" ca="1">32-LENB(INDIRECT(ADDRESS(6688,251)))</f>
        <v>0</v>
      </c>
      <c r="IS6688" s="7" t="n">
        <v>4</v>
      </c>
      <c r="IT6688" s="7" t="n">
        <v>65533</v>
      </c>
      <c r="IU6688" s="7" t="n">
        <v>4423</v>
      </c>
      <c r="IV6688" s="7" t="s">
        <v>13</v>
      </c>
      <c r="IW6688" s="7" t="n">
        <f t="normal" ca="1">32-LENB(INDIRECT(ADDRESS(6688,256)))</f>
        <v>0</v>
      </c>
      <c r="IX6688" s="7" t="n">
        <v>4</v>
      </c>
      <c r="IY6688" s="7" t="n">
        <v>65533</v>
      </c>
      <c r="IZ6688" s="7" t="n">
        <v>4219</v>
      </c>
      <c r="JA6688" s="7" t="s">
        <v>13</v>
      </c>
      <c r="JB6688" s="7" t="n">
        <f t="normal" ca="1">32-LENB(INDIRECT(ADDRESS(6688,261)))</f>
        <v>0</v>
      </c>
      <c r="JC6688" s="7" t="n">
        <v>4</v>
      </c>
      <c r="JD6688" s="7" t="n">
        <v>65533</v>
      </c>
      <c r="JE6688" s="7" t="n">
        <v>4197</v>
      </c>
      <c r="JF6688" s="7" t="s">
        <v>13</v>
      </c>
      <c r="JG6688" s="7" t="n">
        <f t="normal" ca="1">32-LENB(INDIRECT(ADDRESS(6688,266)))</f>
        <v>0</v>
      </c>
      <c r="JH6688" s="7" t="n">
        <v>7</v>
      </c>
      <c r="JI6688" s="7" t="n">
        <v>65533</v>
      </c>
      <c r="JJ6688" s="7" t="n">
        <v>31418</v>
      </c>
      <c r="JK6688" s="7" t="s">
        <v>13</v>
      </c>
      <c r="JL6688" s="7" t="n">
        <f t="normal" ca="1">32-LENB(INDIRECT(ADDRESS(6688,271)))</f>
        <v>0</v>
      </c>
      <c r="JM6688" s="7" t="n">
        <v>4</v>
      </c>
      <c r="JN6688" s="7" t="n">
        <v>65533</v>
      </c>
      <c r="JO6688" s="7" t="n">
        <v>4148</v>
      </c>
      <c r="JP6688" s="7" t="s">
        <v>13</v>
      </c>
      <c r="JQ6688" s="7" t="n">
        <f t="normal" ca="1">32-LENB(INDIRECT(ADDRESS(6688,276)))</f>
        <v>0</v>
      </c>
      <c r="JR6688" s="7" t="n">
        <v>4</v>
      </c>
      <c r="JS6688" s="7" t="n">
        <v>65533</v>
      </c>
      <c r="JT6688" s="7" t="n">
        <v>4197</v>
      </c>
      <c r="JU6688" s="7" t="s">
        <v>13</v>
      </c>
      <c r="JV6688" s="7" t="n">
        <f t="normal" ca="1">32-LENB(INDIRECT(ADDRESS(6688,281)))</f>
        <v>0</v>
      </c>
      <c r="JW6688" s="7" t="n">
        <v>4</v>
      </c>
      <c r="JX6688" s="7" t="n">
        <v>65533</v>
      </c>
      <c r="JY6688" s="7" t="n">
        <v>4559</v>
      </c>
      <c r="JZ6688" s="7" t="s">
        <v>13</v>
      </c>
      <c r="KA6688" s="7" t="n">
        <f t="normal" ca="1">32-LENB(INDIRECT(ADDRESS(6688,286)))</f>
        <v>0</v>
      </c>
      <c r="KB6688" s="7" t="n">
        <v>4</v>
      </c>
      <c r="KC6688" s="7" t="n">
        <v>65533</v>
      </c>
      <c r="KD6688" s="7" t="n">
        <v>4560</v>
      </c>
      <c r="KE6688" s="7" t="s">
        <v>13</v>
      </c>
      <c r="KF6688" s="7" t="n">
        <f t="normal" ca="1">32-LENB(INDIRECT(ADDRESS(6688,291)))</f>
        <v>0</v>
      </c>
      <c r="KG6688" s="7" t="n">
        <v>4</v>
      </c>
      <c r="KH6688" s="7" t="n">
        <v>65533</v>
      </c>
      <c r="KI6688" s="7" t="n">
        <v>4559</v>
      </c>
      <c r="KJ6688" s="7" t="s">
        <v>13</v>
      </c>
      <c r="KK6688" s="7" t="n">
        <f t="normal" ca="1">32-LENB(INDIRECT(ADDRESS(6688,296)))</f>
        <v>0</v>
      </c>
      <c r="KL6688" s="7" t="n">
        <v>4</v>
      </c>
      <c r="KM6688" s="7" t="n">
        <v>65533</v>
      </c>
      <c r="KN6688" s="7" t="n">
        <v>4560</v>
      </c>
      <c r="KO6688" s="7" t="s">
        <v>13</v>
      </c>
      <c r="KP6688" s="7" t="n">
        <f t="normal" ca="1">32-LENB(INDIRECT(ADDRESS(6688,301)))</f>
        <v>0</v>
      </c>
      <c r="KQ6688" s="7" t="n">
        <v>7</v>
      </c>
      <c r="KR6688" s="7" t="n">
        <v>65533</v>
      </c>
      <c r="KS6688" s="7" t="n">
        <v>31419</v>
      </c>
      <c r="KT6688" s="7" t="s">
        <v>13</v>
      </c>
      <c r="KU6688" s="7" t="n">
        <f t="normal" ca="1">32-LENB(INDIRECT(ADDRESS(6688,306)))</f>
        <v>0</v>
      </c>
      <c r="KV6688" s="7" t="n">
        <v>4</v>
      </c>
      <c r="KW6688" s="7" t="n">
        <v>65533</v>
      </c>
      <c r="KX6688" s="7" t="n">
        <v>4431</v>
      </c>
      <c r="KY6688" s="7" t="s">
        <v>13</v>
      </c>
      <c r="KZ6688" s="7" t="n">
        <f t="normal" ca="1">32-LENB(INDIRECT(ADDRESS(6688,311)))</f>
        <v>0</v>
      </c>
      <c r="LA6688" s="7" t="n">
        <v>4</v>
      </c>
      <c r="LB6688" s="7" t="n">
        <v>65533</v>
      </c>
      <c r="LC6688" s="7" t="n">
        <v>4423</v>
      </c>
      <c r="LD6688" s="7" t="s">
        <v>13</v>
      </c>
      <c r="LE6688" s="7" t="n">
        <f t="normal" ca="1">32-LENB(INDIRECT(ADDRESS(6688,316)))</f>
        <v>0</v>
      </c>
      <c r="LF6688" s="7" t="n">
        <v>4</v>
      </c>
      <c r="LG6688" s="7" t="n">
        <v>65533</v>
      </c>
      <c r="LH6688" s="7" t="n">
        <v>4219</v>
      </c>
      <c r="LI6688" s="7" t="s">
        <v>13</v>
      </c>
      <c r="LJ6688" s="7" t="n">
        <f t="normal" ca="1">32-LENB(INDIRECT(ADDRESS(6688,321)))</f>
        <v>0</v>
      </c>
      <c r="LK6688" s="7" t="n">
        <v>4</v>
      </c>
      <c r="LL6688" s="7" t="n">
        <v>65533</v>
      </c>
      <c r="LM6688" s="7" t="n">
        <v>4197</v>
      </c>
      <c r="LN6688" s="7" t="s">
        <v>13</v>
      </c>
      <c r="LO6688" s="7" t="n">
        <f t="normal" ca="1">32-LENB(INDIRECT(ADDRESS(6688,326)))</f>
        <v>0</v>
      </c>
      <c r="LP6688" s="7" t="n">
        <v>4</v>
      </c>
      <c r="LQ6688" s="7" t="n">
        <v>65533</v>
      </c>
      <c r="LR6688" s="7" t="n">
        <v>4148</v>
      </c>
      <c r="LS6688" s="7" t="s">
        <v>13</v>
      </c>
      <c r="LT6688" s="7" t="n">
        <f t="normal" ca="1">32-LENB(INDIRECT(ADDRESS(6688,331)))</f>
        <v>0</v>
      </c>
      <c r="LU6688" s="7" t="n">
        <v>4</v>
      </c>
      <c r="LV6688" s="7" t="n">
        <v>65533</v>
      </c>
      <c r="LW6688" s="7" t="n">
        <v>4197</v>
      </c>
      <c r="LX6688" s="7" t="s">
        <v>13</v>
      </c>
      <c r="LY6688" s="7" t="n">
        <f t="normal" ca="1">32-LENB(INDIRECT(ADDRESS(6688,336)))</f>
        <v>0</v>
      </c>
      <c r="LZ6688" s="7" t="n">
        <v>4</v>
      </c>
      <c r="MA6688" s="7" t="n">
        <v>65533</v>
      </c>
      <c r="MB6688" s="7" t="n">
        <v>4559</v>
      </c>
      <c r="MC6688" s="7" t="s">
        <v>13</v>
      </c>
      <c r="MD6688" s="7" t="n">
        <f t="normal" ca="1">32-LENB(INDIRECT(ADDRESS(6688,341)))</f>
        <v>0</v>
      </c>
      <c r="ME6688" s="7" t="n">
        <v>4</v>
      </c>
      <c r="MF6688" s="7" t="n">
        <v>65533</v>
      </c>
      <c r="MG6688" s="7" t="n">
        <v>4560</v>
      </c>
      <c r="MH6688" s="7" t="s">
        <v>13</v>
      </c>
      <c r="MI6688" s="7" t="n">
        <f t="normal" ca="1">32-LENB(INDIRECT(ADDRESS(6688,346)))</f>
        <v>0</v>
      </c>
      <c r="MJ6688" s="7" t="n">
        <v>4</v>
      </c>
      <c r="MK6688" s="7" t="n">
        <v>65533</v>
      </c>
      <c r="ML6688" s="7" t="n">
        <v>4559</v>
      </c>
      <c r="MM6688" s="7" t="s">
        <v>13</v>
      </c>
      <c r="MN6688" s="7" t="n">
        <f t="normal" ca="1">32-LENB(INDIRECT(ADDRESS(6688,351)))</f>
        <v>0</v>
      </c>
      <c r="MO6688" s="7" t="n">
        <v>4</v>
      </c>
      <c r="MP6688" s="7" t="n">
        <v>65533</v>
      </c>
      <c r="MQ6688" s="7" t="n">
        <v>4560</v>
      </c>
      <c r="MR6688" s="7" t="s">
        <v>13</v>
      </c>
      <c r="MS6688" s="7" t="n">
        <f t="normal" ca="1">32-LENB(INDIRECT(ADDRESS(6688,356)))</f>
        <v>0</v>
      </c>
      <c r="MT6688" s="7" t="n">
        <v>7</v>
      </c>
      <c r="MU6688" s="7" t="n">
        <v>65533</v>
      </c>
      <c r="MV6688" s="7" t="n">
        <v>18515</v>
      </c>
      <c r="MW6688" s="7" t="s">
        <v>13</v>
      </c>
      <c r="MX6688" s="7" t="n">
        <f t="normal" ca="1">32-LENB(INDIRECT(ADDRESS(6688,361)))</f>
        <v>0</v>
      </c>
      <c r="MY6688" s="7" t="n">
        <v>7</v>
      </c>
      <c r="MZ6688" s="7" t="n">
        <v>65533</v>
      </c>
      <c r="NA6688" s="7" t="n">
        <v>4472</v>
      </c>
      <c r="NB6688" s="7" t="s">
        <v>13</v>
      </c>
      <c r="NC6688" s="7" t="n">
        <f t="normal" ca="1">32-LENB(INDIRECT(ADDRESS(6688,366)))</f>
        <v>0</v>
      </c>
      <c r="ND6688" s="7" t="n">
        <v>7</v>
      </c>
      <c r="NE6688" s="7" t="n">
        <v>65533</v>
      </c>
      <c r="NF6688" s="7" t="n">
        <v>2436</v>
      </c>
      <c r="NG6688" s="7" t="s">
        <v>13</v>
      </c>
      <c r="NH6688" s="7" t="n">
        <f t="normal" ca="1">32-LENB(INDIRECT(ADDRESS(6688,371)))</f>
        <v>0</v>
      </c>
      <c r="NI6688" s="7" t="n">
        <v>7</v>
      </c>
      <c r="NJ6688" s="7" t="n">
        <v>65533</v>
      </c>
      <c r="NK6688" s="7" t="n">
        <v>3456</v>
      </c>
      <c r="NL6688" s="7" t="s">
        <v>13</v>
      </c>
      <c r="NM6688" s="7" t="n">
        <f t="normal" ca="1">32-LENB(INDIRECT(ADDRESS(6688,376)))</f>
        <v>0</v>
      </c>
      <c r="NN6688" s="7" t="n">
        <v>7</v>
      </c>
      <c r="NO6688" s="7" t="n">
        <v>65533</v>
      </c>
      <c r="NP6688" s="7" t="n">
        <v>10432</v>
      </c>
      <c r="NQ6688" s="7" t="s">
        <v>13</v>
      </c>
      <c r="NR6688" s="7" t="n">
        <f t="normal" ca="1">32-LENB(INDIRECT(ADDRESS(6688,381)))</f>
        <v>0</v>
      </c>
      <c r="NS6688" s="7" t="n">
        <v>7</v>
      </c>
      <c r="NT6688" s="7" t="n">
        <v>65533</v>
      </c>
      <c r="NU6688" s="7" t="n">
        <v>53080</v>
      </c>
      <c r="NV6688" s="7" t="s">
        <v>13</v>
      </c>
      <c r="NW6688" s="7" t="n">
        <f t="normal" ca="1">32-LENB(INDIRECT(ADDRESS(6688,386)))</f>
        <v>0</v>
      </c>
      <c r="NX6688" s="7" t="n">
        <v>4</v>
      </c>
      <c r="NY6688" s="7" t="n">
        <v>65533</v>
      </c>
      <c r="NZ6688" s="7" t="n">
        <v>4400</v>
      </c>
      <c r="OA6688" s="7" t="s">
        <v>13</v>
      </c>
      <c r="OB6688" s="7" t="n">
        <f t="normal" ca="1">32-LENB(INDIRECT(ADDRESS(6688,391)))</f>
        <v>0</v>
      </c>
      <c r="OC6688" s="7" t="n">
        <v>7</v>
      </c>
      <c r="OD6688" s="7" t="n">
        <v>65533</v>
      </c>
      <c r="OE6688" s="7" t="n">
        <v>53977</v>
      </c>
      <c r="OF6688" s="7" t="s">
        <v>13</v>
      </c>
      <c r="OG6688" s="7" t="n">
        <f t="normal" ca="1">32-LENB(INDIRECT(ADDRESS(6688,396)))</f>
        <v>0</v>
      </c>
      <c r="OH6688" s="7" t="n">
        <v>7</v>
      </c>
      <c r="OI6688" s="7" t="n">
        <v>65533</v>
      </c>
      <c r="OJ6688" s="7" t="n">
        <v>20339</v>
      </c>
      <c r="OK6688" s="7" t="s">
        <v>13</v>
      </c>
      <c r="OL6688" s="7" t="n">
        <f t="normal" ca="1">32-LENB(INDIRECT(ADDRESS(6688,401)))</f>
        <v>0</v>
      </c>
      <c r="OM6688" s="7" t="n">
        <v>4</v>
      </c>
      <c r="ON6688" s="7" t="n">
        <v>65533</v>
      </c>
      <c r="OO6688" s="7" t="n">
        <v>4147</v>
      </c>
      <c r="OP6688" s="7" t="s">
        <v>13</v>
      </c>
      <c r="OQ6688" s="7" t="n">
        <f t="normal" ca="1">32-LENB(INDIRECT(ADDRESS(6688,406)))</f>
        <v>0</v>
      </c>
      <c r="OR6688" s="7" t="n">
        <v>4</v>
      </c>
      <c r="OS6688" s="7" t="n">
        <v>65533</v>
      </c>
      <c r="OT6688" s="7" t="n">
        <v>4423</v>
      </c>
      <c r="OU6688" s="7" t="s">
        <v>13</v>
      </c>
      <c r="OV6688" s="7" t="n">
        <f t="normal" ca="1">32-LENB(INDIRECT(ADDRESS(6688,411)))</f>
        <v>0</v>
      </c>
      <c r="OW6688" s="7" t="n">
        <v>4</v>
      </c>
      <c r="OX6688" s="7" t="n">
        <v>65533</v>
      </c>
      <c r="OY6688" s="7" t="n">
        <v>4147</v>
      </c>
      <c r="OZ6688" s="7" t="s">
        <v>13</v>
      </c>
      <c r="PA6688" s="7" t="n">
        <f t="normal" ca="1">32-LENB(INDIRECT(ADDRESS(6688,416)))</f>
        <v>0</v>
      </c>
      <c r="PB6688" s="7" t="n">
        <v>4</v>
      </c>
      <c r="PC6688" s="7" t="n">
        <v>65533</v>
      </c>
      <c r="PD6688" s="7" t="n">
        <v>4423</v>
      </c>
      <c r="PE6688" s="7" t="s">
        <v>13</v>
      </c>
      <c r="PF6688" s="7" t="n">
        <f t="normal" ca="1">32-LENB(INDIRECT(ADDRESS(6688,421)))</f>
        <v>0</v>
      </c>
      <c r="PG6688" s="7" t="n">
        <v>7</v>
      </c>
      <c r="PH6688" s="7" t="n">
        <v>65533</v>
      </c>
      <c r="PI6688" s="7" t="n">
        <v>31420</v>
      </c>
      <c r="PJ6688" s="7" t="s">
        <v>13</v>
      </c>
      <c r="PK6688" s="7" t="n">
        <f t="normal" ca="1">32-LENB(INDIRECT(ADDRESS(6688,426)))</f>
        <v>0</v>
      </c>
      <c r="PL6688" s="7" t="n">
        <v>7</v>
      </c>
      <c r="PM6688" s="7" t="n">
        <v>65533</v>
      </c>
      <c r="PN6688" s="7" t="n">
        <v>20340</v>
      </c>
      <c r="PO6688" s="7" t="s">
        <v>13</v>
      </c>
      <c r="PP6688" s="7" t="n">
        <f t="normal" ca="1">32-LENB(INDIRECT(ADDRESS(6688,431)))</f>
        <v>0</v>
      </c>
      <c r="PQ6688" s="7" t="n">
        <v>4</v>
      </c>
      <c r="PR6688" s="7" t="n">
        <v>65533</v>
      </c>
      <c r="PS6688" s="7" t="n">
        <v>4148</v>
      </c>
      <c r="PT6688" s="7" t="s">
        <v>13</v>
      </c>
      <c r="PU6688" s="7" t="n">
        <f t="normal" ca="1">32-LENB(INDIRECT(ADDRESS(6688,436)))</f>
        <v>0</v>
      </c>
      <c r="PV6688" s="7" t="n">
        <v>7</v>
      </c>
      <c r="PW6688" s="7" t="n">
        <v>65533</v>
      </c>
      <c r="PX6688" s="7" t="n">
        <v>20341</v>
      </c>
      <c r="PY6688" s="7" t="s">
        <v>13</v>
      </c>
      <c r="PZ6688" s="7" t="n">
        <f t="normal" ca="1">32-LENB(INDIRECT(ADDRESS(6688,441)))</f>
        <v>0</v>
      </c>
      <c r="QA6688" s="7" t="n">
        <v>4</v>
      </c>
      <c r="QB6688" s="7" t="n">
        <v>65533</v>
      </c>
      <c r="QC6688" s="7" t="n">
        <v>4430</v>
      </c>
      <c r="QD6688" s="7" t="s">
        <v>13</v>
      </c>
      <c r="QE6688" s="7" t="n">
        <f t="normal" ca="1">32-LENB(INDIRECT(ADDRESS(6688,446)))</f>
        <v>0</v>
      </c>
      <c r="QF6688" s="7" t="n">
        <v>4</v>
      </c>
      <c r="QG6688" s="7" t="n">
        <v>65533</v>
      </c>
      <c r="QH6688" s="7" t="n">
        <v>4147</v>
      </c>
      <c r="QI6688" s="7" t="s">
        <v>13</v>
      </c>
      <c r="QJ6688" s="7" t="n">
        <f t="normal" ca="1">32-LENB(INDIRECT(ADDRESS(6688,451)))</f>
        <v>0</v>
      </c>
      <c r="QK6688" s="7" t="n">
        <v>4</v>
      </c>
      <c r="QL6688" s="7" t="n">
        <v>65533</v>
      </c>
      <c r="QM6688" s="7" t="n">
        <v>4423</v>
      </c>
      <c r="QN6688" s="7" t="s">
        <v>13</v>
      </c>
      <c r="QO6688" s="7" t="n">
        <f t="normal" ca="1">32-LENB(INDIRECT(ADDRESS(6688,456)))</f>
        <v>0</v>
      </c>
      <c r="QP6688" s="7" t="n">
        <v>4</v>
      </c>
      <c r="QQ6688" s="7" t="n">
        <v>65533</v>
      </c>
      <c r="QR6688" s="7" t="n">
        <v>4437</v>
      </c>
      <c r="QS6688" s="7" t="s">
        <v>13</v>
      </c>
      <c r="QT6688" s="7" t="n">
        <f t="normal" ca="1">32-LENB(INDIRECT(ADDRESS(6688,461)))</f>
        <v>0</v>
      </c>
      <c r="QU6688" s="7" t="n">
        <v>4</v>
      </c>
      <c r="QV6688" s="7" t="n">
        <v>65533</v>
      </c>
      <c r="QW6688" s="7" t="n">
        <v>4431</v>
      </c>
      <c r="QX6688" s="7" t="s">
        <v>13</v>
      </c>
      <c r="QY6688" s="7" t="n">
        <f t="normal" ca="1">32-LENB(INDIRECT(ADDRESS(6688,466)))</f>
        <v>0</v>
      </c>
      <c r="QZ6688" s="7" t="n">
        <v>4</v>
      </c>
      <c r="RA6688" s="7" t="n">
        <v>65533</v>
      </c>
      <c r="RB6688" s="7" t="n">
        <v>4333</v>
      </c>
      <c r="RC6688" s="7" t="s">
        <v>13</v>
      </c>
      <c r="RD6688" s="7" t="n">
        <f t="normal" ca="1">32-LENB(INDIRECT(ADDRESS(6688,471)))</f>
        <v>0</v>
      </c>
      <c r="RE6688" s="7" t="n">
        <v>7</v>
      </c>
      <c r="RF6688" s="7" t="n">
        <v>65533</v>
      </c>
      <c r="RG6688" s="7" t="n">
        <v>31421</v>
      </c>
      <c r="RH6688" s="7" t="s">
        <v>13</v>
      </c>
      <c r="RI6688" s="7" t="n">
        <f t="normal" ca="1">32-LENB(INDIRECT(ADDRESS(6688,476)))</f>
        <v>0</v>
      </c>
      <c r="RJ6688" s="7" t="n">
        <v>4</v>
      </c>
      <c r="RK6688" s="7" t="n">
        <v>65533</v>
      </c>
      <c r="RL6688" s="7" t="n">
        <v>4344</v>
      </c>
      <c r="RM6688" s="7" t="s">
        <v>13</v>
      </c>
      <c r="RN6688" s="7" t="n">
        <f t="normal" ca="1">32-LENB(INDIRECT(ADDRESS(6688,481)))</f>
        <v>0</v>
      </c>
      <c r="RO6688" s="7" t="n">
        <v>4</v>
      </c>
      <c r="RP6688" s="7" t="n">
        <v>65533</v>
      </c>
      <c r="RQ6688" s="7" t="n">
        <v>4423</v>
      </c>
      <c r="RR6688" s="7" t="s">
        <v>13</v>
      </c>
      <c r="RS6688" s="7" t="n">
        <f t="normal" ca="1">32-LENB(INDIRECT(ADDRESS(6688,486)))</f>
        <v>0</v>
      </c>
      <c r="RT6688" s="7" t="n">
        <v>4</v>
      </c>
      <c r="RU6688" s="7" t="n">
        <v>65533</v>
      </c>
      <c r="RV6688" s="7" t="n">
        <v>4196</v>
      </c>
      <c r="RW6688" s="7" t="s">
        <v>13</v>
      </c>
      <c r="RX6688" s="7" t="n">
        <f t="normal" ca="1">32-LENB(INDIRECT(ADDRESS(6688,491)))</f>
        <v>0</v>
      </c>
      <c r="RY6688" s="7" t="n">
        <v>7</v>
      </c>
      <c r="RZ6688" s="7" t="n">
        <v>65533</v>
      </c>
      <c r="SA6688" s="7" t="n">
        <v>31422</v>
      </c>
      <c r="SB6688" s="7" t="s">
        <v>13</v>
      </c>
      <c r="SC6688" s="7" t="n">
        <f t="normal" ca="1">32-LENB(INDIRECT(ADDRESS(6688,496)))</f>
        <v>0</v>
      </c>
      <c r="SD6688" s="7" t="n">
        <v>7</v>
      </c>
      <c r="SE6688" s="7" t="n">
        <v>65533</v>
      </c>
      <c r="SF6688" s="7" t="n">
        <v>7452</v>
      </c>
      <c r="SG6688" s="7" t="s">
        <v>13</v>
      </c>
      <c r="SH6688" s="7" t="n">
        <f t="normal" ca="1">32-LENB(INDIRECT(ADDRESS(6688,501)))</f>
        <v>0</v>
      </c>
      <c r="SI6688" s="7" t="n">
        <v>7</v>
      </c>
      <c r="SJ6688" s="7" t="n">
        <v>65533</v>
      </c>
      <c r="SK6688" s="7" t="n">
        <v>6462</v>
      </c>
      <c r="SL6688" s="7" t="s">
        <v>13</v>
      </c>
      <c r="SM6688" s="7" t="n">
        <f t="normal" ca="1">32-LENB(INDIRECT(ADDRESS(6688,506)))</f>
        <v>0</v>
      </c>
      <c r="SN6688" s="7" t="n">
        <v>7</v>
      </c>
      <c r="SO6688" s="7" t="n">
        <v>65533</v>
      </c>
      <c r="SP6688" s="7" t="n">
        <v>8478</v>
      </c>
      <c r="SQ6688" s="7" t="s">
        <v>13</v>
      </c>
      <c r="SR6688" s="7" t="n">
        <f t="normal" ca="1">32-LENB(INDIRECT(ADDRESS(6688,511)))</f>
        <v>0</v>
      </c>
      <c r="SS6688" s="7" t="n">
        <v>7</v>
      </c>
      <c r="ST6688" s="7" t="n">
        <v>65533</v>
      </c>
      <c r="SU6688" s="7" t="n">
        <v>2437</v>
      </c>
      <c r="SV6688" s="7" t="s">
        <v>13</v>
      </c>
      <c r="SW6688" s="7" t="n">
        <f t="normal" ca="1">32-LENB(INDIRECT(ADDRESS(6688,516)))</f>
        <v>0</v>
      </c>
      <c r="SX6688" s="7" t="n">
        <v>7</v>
      </c>
      <c r="SY6688" s="7" t="n">
        <v>65533</v>
      </c>
      <c r="SZ6688" s="7" t="n">
        <v>20342</v>
      </c>
      <c r="TA6688" s="7" t="s">
        <v>13</v>
      </c>
      <c r="TB6688" s="7" t="n">
        <f t="normal" ca="1">32-LENB(INDIRECT(ADDRESS(6688,521)))</f>
        <v>0</v>
      </c>
      <c r="TC6688" s="7" t="n">
        <v>7</v>
      </c>
      <c r="TD6688" s="7" t="n">
        <v>65533</v>
      </c>
      <c r="TE6688" s="7" t="n">
        <v>20343</v>
      </c>
      <c r="TF6688" s="7" t="s">
        <v>13</v>
      </c>
      <c r="TG6688" s="7" t="n">
        <f t="normal" ca="1">32-LENB(INDIRECT(ADDRESS(6688,526)))</f>
        <v>0</v>
      </c>
      <c r="TH6688" s="7" t="n">
        <v>7</v>
      </c>
      <c r="TI6688" s="7" t="n">
        <v>65533</v>
      </c>
      <c r="TJ6688" s="7" t="n">
        <v>53081</v>
      </c>
      <c r="TK6688" s="7" t="s">
        <v>13</v>
      </c>
      <c r="TL6688" s="7" t="n">
        <f t="normal" ca="1">32-LENB(INDIRECT(ADDRESS(6688,531)))</f>
        <v>0</v>
      </c>
      <c r="TM6688" s="7" t="n">
        <v>7</v>
      </c>
      <c r="TN6688" s="7" t="n">
        <v>65533</v>
      </c>
      <c r="TO6688" s="7" t="n">
        <v>10433</v>
      </c>
      <c r="TP6688" s="7" t="s">
        <v>13</v>
      </c>
      <c r="TQ6688" s="7" t="n">
        <f t="normal" ca="1">32-LENB(INDIRECT(ADDRESS(6688,536)))</f>
        <v>0</v>
      </c>
      <c r="TR6688" s="7" t="n">
        <v>7</v>
      </c>
      <c r="TS6688" s="7" t="n">
        <v>65533</v>
      </c>
      <c r="TT6688" s="7" t="n">
        <v>10434</v>
      </c>
      <c r="TU6688" s="7" t="s">
        <v>13</v>
      </c>
      <c r="TV6688" s="7" t="n">
        <f t="normal" ca="1">32-LENB(INDIRECT(ADDRESS(6688,541)))</f>
        <v>0</v>
      </c>
      <c r="TW6688" s="7" t="n">
        <v>7</v>
      </c>
      <c r="TX6688" s="7" t="n">
        <v>65533</v>
      </c>
      <c r="TY6688" s="7" t="n">
        <v>4473</v>
      </c>
      <c r="TZ6688" s="7" t="s">
        <v>13</v>
      </c>
      <c r="UA6688" s="7" t="n">
        <f t="normal" ca="1">32-LENB(INDIRECT(ADDRESS(6688,546)))</f>
        <v>0</v>
      </c>
      <c r="UB6688" s="7" t="n">
        <v>7</v>
      </c>
      <c r="UC6688" s="7" t="n">
        <v>65533</v>
      </c>
      <c r="UD6688" s="7" t="n">
        <v>4474</v>
      </c>
      <c r="UE6688" s="7" t="s">
        <v>13</v>
      </c>
      <c r="UF6688" s="7" t="n">
        <f t="normal" ca="1">32-LENB(INDIRECT(ADDRESS(6688,551)))</f>
        <v>0</v>
      </c>
      <c r="UG6688" s="7" t="n">
        <v>7</v>
      </c>
      <c r="UH6688" s="7" t="n">
        <v>65533</v>
      </c>
      <c r="UI6688" s="7" t="n">
        <v>5407</v>
      </c>
      <c r="UJ6688" s="7" t="s">
        <v>13</v>
      </c>
      <c r="UK6688" s="7" t="n">
        <f t="normal" ca="1">32-LENB(INDIRECT(ADDRESS(6688,556)))</f>
        <v>0</v>
      </c>
      <c r="UL6688" s="7" t="n">
        <v>7</v>
      </c>
      <c r="UM6688" s="7" t="n">
        <v>65533</v>
      </c>
      <c r="UN6688" s="7" t="n">
        <v>1457</v>
      </c>
      <c r="UO6688" s="7" t="s">
        <v>13</v>
      </c>
      <c r="UP6688" s="7" t="n">
        <f t="normal" ca="1">32-LENB(INDIRECT(ADDRESS(6688,561)))</f>
        <v>0</v>
      </c>
      <c r="UQ6688" s="7" t="n">
        <v>7</v>
      </c>
      <c r="UR6688" s="7" t="n">
        <v>65533</v>
      </c>
      <c r="US6688" s="7" t="n">
        <v>3457</v>
      </c>
      <c r="UT6688" s="7" t="s">
        <v>13</v>
      </c>
      <c r="UU6688" s="7" t="n">
        <f t="normal" ca="1">32-LENB(INDIRECT(ADDRESS(6688,566)))</f>
        <v>0</v>
      </c>
      <c r="UV6688" s="7" t="n">
        <v>7</v>
      </c>
      <c r="UW6688" s="7" t="n">
        <v>65533</v>
      </c>
      <c r="UX6688" s="7" t="n">
        <v>9403</v>
      </c>
      <c r="UY6688" s="7" t="s">
        <v>13</v>
      </c>
      <c r="UZ6688" s="7" t="n">
        <f t="normal" ca="1">32-LENB(INDIRECT(ADDRESS(6688,571)))</f>
        <v>0</v>
      </c>
      <c r="VA6688" s="7" t="n">
        <v>7</v>
      </c>
      <c r="VB6688" s="7" t="n">
        <v>65533</v>
      </c>
      <c r="VC6688" s="7" t="n">
        <v>31423</v>
      </c>
      <c r="VD6688" s="7" t="s">
        <v>13</v>
      </c>
      <c r="VE6688" s="7" t="n">
        <f t="normal" ca="1">32-LENB(INDIRECT(ADDRESS(6688,576)))</f>
        <v>0</v>
      </c>
      <c r="VF6688" s="7" t="n">
        <v>7</v>
      </c>
      <c r="VG6688" s="7" t="n">
        <v>65533</v>
      </c>
      <c r="VH6688" s="7" t="n">
        <v>31424</v>
      </c>
      <c r="VI6688" s="7" t="s">
        <v>13</v>
      </c>
      <c r="VJ6688" s="7" t="n">
        <f t="normal" ca="1">32-LENB(INDIRECT(ADDRESS(6688,581)))</f>
        <v>0</v>
      </c>
      <c r="VK6688" s="7" t="n">
        <v>7</v>
      </c>
      <c r="VL6688" s="7" t="n">
        <v>65533</v>
      </c>
      <c r="VM6688" s="7" t="n">
        <v>31425</v>
      </c>
      <c r="VN6688" s="7" t="s">
        <v>13</v>
      </c>
      <c r="VO6688" s="7" t="n">
        <f t="normal" ca="1">32-LENB(INDIRECT(ADDRESS(6688,586)))</f>
        <v>0</v>
      </c>
      <c r="VP6688" s="7" t="n">
        <v>4</v>
      </c>
      <c r="VQ6688" s="7" t="n">
        <v>65533</v>
      </c>
      <c r="VR6688" s="7" t="n">
        <v>2004</v>
      </c>
      <c r="VS6688" s="7" t="s">
        <v>13</v>
      </c>
      <c r="VT6688" s="7" t="n">
        <f t="normal" ca="1">32-LENB(INDIRECT(ADDRESS(6688,591)))</f>
        <v>0</v>
      </c>
      <c r="VU6688" s="7" t="n">
        <v>7</v>
      </c>
      <c r="VV6688" s="7" t="n">
        <v>65533</v>
      </c>
      <c r="VW6688" s="7" t="n">
        <v>31426</v>
      </c>
      <c r="VX6688" s="7" t="s">
        <v>13</v>
      </c>
      <c r="VY6688" s="7" t="n">
        <f t="normal" ca="1">32-LENB(INDIRECT(ADDRESS(6688,596)))</f>
        <v>0</v>
      </c>
      <c r="VZ6688" s="7" t="n">
        <v>7</v>
      </c>
      <c r="WA6688" s="7" t="n">
        <v>65533</v>
      </c>
      <c r="WB6688" s="7" t="n">
        <v>31427</v>
      </c>
      <c r="WC6688" s="7" t="s">
        <v>13</v>
      </c>
      <c r="WD6688" s="7" t="n">
        <f t="normal" ca="1">32-LENB(INDIRECT(ADDRESS(6688,601)))</f>
        <v>0</v>
      </c>
      <c r="WE6688" s="7" t="n">
        <v>4</v>
      </c>
      <c r="WF6688" s="7" t="n">
        <v>65533</v>
      </c>
      <c r="WG6688" s="7" t="n">
        <v>4180</v>
      </c>
      <c r="WH6688" s="7" t="s">
        <v>13</v>
      </c>
      <c r="WI6688" s="7" t="n">
        <f t="normal" ca="1">32-LENB(INDIRECT(ADDRESS(6688,606)))</f>
        <v>0</v>
      </c>
      <c r="WJ6688" s="7" t="n">
        <v>4</v>
      </c>
      <c r="WK6688" s="7" t="n">
        <v>65533</v>
      </c>
      <c r="WL6688" s="7" t="n">
        <v>4438</v>
      </c>
      <c r="WM6688" s="7" t="s">
        <v>13</v>
      </c>
      <c r="WN6688" s="7" t="n">
        <f t="normal" ca="1">32-LENB(INDIRECT(ADDRESS(6688,611)))</f>
        <v>0</v>
      </c>
      <c r="WO6688" s="7" t="n">
        <v>4</v>
      </c>
      <c r="WP6688" s="7" t="n">
        <v>65533</v>
      </c>
      <c r="WQ6688" s="7" t="n">
        <v>4289</v>
      </c>
      <c r="WR6688" s="7" t="s">
        <v>13</v>
      </c>
      <c r="WS6688" s="7" t="n">
        <f t="normal" ca="1">32-LENB(INDIRECT(ADDRESS(6688,616)))</f>
        <v>0</v>
      </c>
      <c r="WT6688" s="7" t="n">
        <v>4</v>
      </c>
      <c r="WU6688" s="7" t="n">
        <v>65533</v>
      </c>
      <c r="WV6688" s="7" t="n">
        <v>4020</v>
      </c>
      <c r="WW6688" s="7" t="s">
        <v>13</v>
      </c>
      <c r="WX6688" s="7" t="n">
        <f t="normal" ca="1">32-LENB(INDIRECT(ADDRESS(6688,621)))</f>
        <v>0</v>
      </c>
      <c r="WY6688" s="7" t="n">
        <v>4</v>
      </c>
      <c r="WZ6688" s="7" t="n">
        <v>65533</v>
      </c>
      <c r="XA6688" s="7" t="n">
        <v>4420</v>
      </c>
      <c r="XB6688" s="7" t="s">
        <v>13</v>
      </c>
      <c r="XC6688" s="7" t="n">
        <f t="normal" ca="1">32-LENB(INDIRECT(ADDRESS(6688,626)))</f>
        <v>0</v>
      </c>
      <c r="XD6688" s="7" t="n">
        <v>7</v>
      </c>
      <c r="XE6688" s="7" t="n">
        <v>65533</v>
      </c>
      <c r="XF6688" s="7" t="n">
        <v>53082</v>
      </c>
      <c r="XG6688" s="7" t="s">
        <v>13</v>
      </c>
      <c r="XH6688" s="7" t="n">
        <f t="normal" ca="1">32-LENB(INDIRECT(ADDRESS(6688,631)))</f>
        <v>0</v>
      </c>
      <c r="XI6688" s="7" t="n">
        <v>7</v>
      </c>
      <c r="XJ6688" s="7" t="n">
        <v>65533</v>
      </c>
      <c r="XK6688" s="7" t="n">
        <v>2438</v>
      </c>
      <c r="XL6688" s="7" t="s">
        <v>13</v>
      </c>
      <c r="XM6688" s="7" t="n">
        <f t="normal" ca="1">32-LENB(INDIRECT(ADDRESS(6688,636)))</f>
        <v>0</v>
      </c>
      <c r="XN6688" s="7" t="n">
        <v>7</v>
      </c>
      <c r="XO6688" s="7" t="n">
        <v>65533</v>
      </c>
      <c r="XP6688" s="7" t="n">
        <v>3458</v>
      </c>
      <c r="XQ6688" s="7" t="s">
        <v>13</v>
      </c>
      <c r="XR6688" s="7" t="n">
        <f t="normal" ca="1">32-LENB(INDIRECT(ADDRESS(6688,641)))</f>
        <v>0</v>
      </c>
      <c r="XS6688" s="7" t="n">
        <v>7</v>
      </c>
      <c r="XT6688" s="7" t="n">
        <v>65533</v>
      </c>
      <c r="XU6688" s="7" t="n">
        <v>18516</v>
      </c>
      <c r="XV6688" s="7" t="s">
        <v>13</v>
      </c>
      <c r="XW6688" s="7" t="n">
        <f t="normal" ca="1">32-LENB(INDIRECT(ADDRESS(6688,646)))</f>
        <v>0</v>
      </c>
      <c r="XX6688" s="7" t="n">
        <v>7</v>
      </c>
      <c r="XY6688" s="7" t="n">
        <v>65533</v>
      </c>
      <c r="XZ6688" s="7" t="n">
        <v>18517</v>
      </c>
      <c r="YA6688" s="7" t="s">
        <v>13</v>
      </c>
      <c r="YB6688" s="7" t="n">
        <f t="normal" ca="1">32-LENB(INDIRECT(ADDRESS(6688,651)))</f>
        <v>0</v>
      </c>
      <c r="YC6688" s="7" t="n">
        <v>7</v>
      </c>
      <c r="YD6688" s="7" t="n">
        <v>65533</v>
      </c>
      <c r="YE6688" s="7" t="n">
        <v>31428</v>
      </c>
      <c r="YF6688" s="7" t="s">
        <v>13</v>
      </c>
      <c r="YG6688" s="7" t="n">
        <f t="normal" ca="1">32-LENB(INDIRECT(ADDRESS(6688,656)))</f>
        <v>0</v>
      </c>
      <c r="YH6688" s="7" t="n">
        <v>7</v>
      </c>
      <c r="YI6688" s="7" t="n">
        <v>65533</v>
      </c>
      <c r="YJ6688" s="7" t="n">
        <v>31429</v>
      </c>
      <c r="YK6688" s="7" t="s">
        <v>13</v>
      </c>
      <c r="YL6688" s="7" t="n">
        <f t="normal" ca="1">32-LENB(INDIRECT(ADDRESS(6688,661)))</f>
        <v>0</v>
      </c>
      <c r="YM6688" s="7" t="n">
        <v>7</v>
      </c>
      <c r="YN6688" s="7" t="n">
        <v>65533</v>
      </c>
      <c r="YO6688" s="7" t="n">
        <v>31430</v>
      </c>
      <c r="YP6688" s="7" t="s">
        <v>13</v>
      </c>
      <c r="YQ6688" s="7" t="n">
        <f t="normal" ca="1">32-LENB(INDIRECT(ADDRESS(6688,666)))</f>
        <v>0</v>
      </c>
      <c r="YR6688" s="7" t="n">
        <v>4</v>
      </c>
      <c r="YS6688" s="7" t="n">
        <v>65533</v>
      </c>
      <c r="YT6688" s="7" t="n">
        <v>4516</v>
      </c>
      <c r="YU6688" s="7" t="s">
        <v>13</v>
      </c>
      <c r="YV6688" s="7" t="n">
        <f t="normal" ca="1">32-LENB(INDIRECT(ADDRESS(6688,671)))</f>
        <v>0</v>
      </c>
      <c r="YW6688" s="7" t="n">
        <v>4</v>
      </c>
      <c r="YX6688" s="7" t="n">
        <v>65533</v>
      </c>
      <c r="YY6688" s="7" t="n">
        <v>4284</v>
      </c>
      <c r="YZ6688" s="7" t="s">
        <v>13</v>
      </c>
      <c r="ZA6688" s="7" t="n">
        <f t="normal" ca="1">32-LENB(INDIRECT(ADDRESS(6688,676)))</f>
        <v>0</v>
      </c>
      <c r="ZB6688" s="7" t="n">
        <v>7</v>
      </c>
      <c r="ZC6688" s="7" t="n">
        <v>65533</v>
      </c>
      <c r="ZD6688" s="7" t="n">
        <v>53083</v>
      </c>
      <c r="ZE6688" s="7" t="s">
        <v>13</v>
      </c>
      <c r="ZF6688" s="7" t="n">
        <f t="normal" ca="1">32-LENB(INDIRECT(ADDRESS(6688,681)))</f>
        <v>0</v>
      </c>
      <c r="ZG6688" s="7" t="n">
        <v>7</v>
      </c>
      <c r="ZH6688" s="7" t="n">
        <v>65533</v>
      </c>
      <c r="ZI6688" s="7" t="n">
        <v>1458</v>
      </c>
      <c r="ZJ6688" s="7" t="s">
        <v>13</v>
      </c>
      <c r="ZK6688" s="7" t="n">
        <f t="normal" ca="1">32-LENB(INDIRECT(ADDRESS(6688,686)))</f>
        <v>0</v>
      </c>
      <c r="ZL6688" s="7" t="n">
        <v>7</v>
      </c>
      <c r="ZM6688" s="7" t="n">
        <v>65533</v>
      </c>
      <c r="ZN6688" s="7" t="n">
        <v>6463</v>
      </c>
      <c r="ZO6688" s="7" t="s">
        <v>13</v>
      </c>
      <c r="ZP6688" s="7" t="n">
        <f t="normal" ca="1">32-LENB(INDIRECT(ADDRESS(6688,691)))</f>
        <v>0</v>
      </c>
      <c r="ZQ6688" s="7" t="n">
        <v>7</v>
      </c>
      <c r="ZR6688" s="7" t="n">
        <v>65533</v>
      </c>
      <c r="ZS6688" s="7" t="n">
        <v>7453</v>
      </c>
      <c r="ZT6688" s="7" t="s">
        <v>13</v>
      </c>
      <c r="ZU6688" s="7" t="n">
        <f t="normal" ca="1">32-LENB(INDIRECT(ADDRESS(6688,696)))</f>
        <v>0</v>
      </c>
      <c r="ZV6688" s="7" t="n">
        <v>7</v>
      </c>
      <c r="ZW6688" s="7" t="n">
        <v>65533</v>
      </c>
      <c r="ZX6688" s="7" t="n">
        <v>5408</v>
      </c>
      <c r="ZY6688" s="7" t="s">
        <v>13</v>
      </c>
      <c r="ZZ6688" s="7" t="n">
        <f t="normal" ca="1">32-LENB(INDIRECT(ADDRESS(6688,701)))</f>
        <v>0</v>
      </c>
      <c r="AAA6688" s="7" t="n">
        <v>7</v>
      </c>
      <c r="AAB6688" s="7" t="n">
        <v>65533</v>
      </c>
      <c r="AAC6688" s="7" t="n">
        <v>9404</v>
      </c>
      <c r="AAD6688" s="7" t="s">
        <v>13</v>
      </c>
      <c r="AAE6688" s="7" t="n">
        <f t="normal" ca="1">32-LENB(INDIRECT(ADDRESS(6688,706)))</f>
        <v>0</v>
      </c>
      <c r="AAF6688" s="7" t="n">
        <v>7</v>
      </c>
      <c r="AAG6688" s="7" t="n">
        <v>65533</v>
      </c>
      <c r="AAH6688" s="7" t="n">
        <v>8479</v>
      </c>
      <c r="AAI6688" s="7" t="s">
        <v>13</v>
      </c>
      <c r="AAJ6688" s="7" t="n">
        <f t="normal" ca="1">32-LENB(INDIRECT(ADDRESS(6688,711)))</f>
        <v>0</v>
      </c>
      <c r="AAK6688" s="7" t="n">
        <v>4</v>
      </c>
      <c r="AAL6688" s="7" t="n">
        <v>65533</v>
      </c>
      <c r="AAM6688" s="7" t="n">
        <v>1901</v>
      </c>
      <c r="AAN6688" s="7" t="s">
        <v>13</v>
      </c>
      <c r="AAO6688" s="7" t="n">
        <f t="normal" ca="1">32-LENB(INDIRECT(ADDRESS(6688,716)))</f>
        <v>0</v>
      </c>
      <c r="AAP6688" s="7" t="n">
        <v>7</v>
      </c>
      <c r="AAQ6688" s="7" t="n">
        <v>65533</v>
      </c>
      <c r="AAR6688" s="7" t="n">
        <v>20344</v>
      </c>
      <c r="AAS6688" s="7" t="s">
        <v>13</v>
      </c>
      <c r="AAT6688" s="7" t="n">
        <f t="normal" ca="1">32-LENB(INDIRECT(ADDRESS(6688,721)))</f>
        <v>0</v>
      </c>
      <c r="AAU6688" s="7" t="n">
        <v>7</v>
      </c>
      <c r="AAV6688" s="7" t="n">
        <v>65533</v>
      </c>
      <c r="AAW6688" s="7" t="n">
        <v>31431</v>
      </c>
      <c r="AAX6688" s="7" t="s">
        <v>13</v>
      </c>
      <c r="AAY6688" s="7" t="n">
        <f t="normal" ca="1">32-LENB(INDIRECT(ADDRESS(6688,726)))</f>
        <v>0</v>
      </c>
      <c r="AAZ6688" s="7" t="n">
        <v>7</v>
      </c>
      <c r="ABA6688" s="7" t="n">
        <v>65533</v>
      </c>
      <c r="ABB6688" s="7" t="n">
        <v>31432</v>
      </c>
      <c r="ABC6688" s="7" t="s">
        <v>13</v>
      </c>
      <c r="ABD6688" s="7" t="n">
        <f t="normal" ca="1">32-LENB(INDIRECT(ADDRESS(6688,731)))</f>
        <v>0</v>
      </c>
      <c r="ABE6688" s="7" t="n">
        <v>7</v>
      </c>
      <c r="ABF6688" s="7" t="n">
        <v>65533</v>
      </c>
      <c r="ABG6688" s="7" t="n">
        <v>20345</v>
      </c>
      <c r="ABH6688" s="7" t="s">
        <v>13</v>
      </c>
      <c r="ABI6688" s="7" t="n">
        <f t="normal" ca="1">32-LENB(INDIRECT(ADDRESS(6688,736)))</f>
        <v>0</v>
      </c>
      <c r="ABJ6688" s="7" t="n">
        <v>7</v>
      </c>
      <c r="ABK6688" s="7" t="n">
        <v>65533</v>
      </c>
      <c r="ABL6688" s="7" t="n">
        <v>31433</v>
      </c>
      <c r="ABM6688" s="7" t="s">
        <v>13</v>
      </c>
      <c r="ABN6688" s="7" t="n">
        <f t="normal" ca="1">32-LENB(INDIRECT(ADDRESS(6688,741)))</f>
        <v>0</v>
      </c>
      <c r="ABO6688" s="7" t="n">
        <v>4</v>
      </c>
      <c r="ABP6688" s="7" t="n">
        <v>65533</v>
      </c>
      <c r="ABQ6688" s="7" t="n">
        <v>2108</v>
      </c>
      <c r="ABR6688" s="7" t="s">
        <v>13</v>
      </c>
      <c r="ABS6688" s="7" t="n">
        <f t="normal" ca="1">32-LENB(INDIRECT(ADDRESS(6688,746)))</f>
        <v>0</v>
      </c>
      <c r="ABT6688" s="7" t="n">
        <v>4</v>
      </c>
      <c r="ABU6688" s="7" t="n">
        <v>65533</v>
      </c>
      <c r="ABV6688" s="7" t="n">
        <v>1901</v>
      </c>
      <c r="ABW6688" s="7" t="s">
        <v>13</v>
      </c>
      <c r="ABX6688" s="7" t="n">
        <f t="normal" ca="1">32-LENB(INDIRECT(ADDRESS(6688,751)))</f>
        <v>0</v>
      </c>
      <c r="ABY6688" s="7" t="n">
        <v>7</v>
      </c>
      <c r="ABZ6688" s="7" t="n">
        <v>65533</v>
      </c>
      <c r="ACA6688" s="7" t="n">
        <v>10435</v>
      </c>
      <c r="ACB6688" s="7" t="s">
        <v>13</v>
      </c>
      <c r="ACC6688" s="7" t="n">
        <f t="normal" ca="1">32-LENB(INDIRECT(ADDRESS(6688,756)))</f>
        <v>0</v>
      </c>
      <c r="ACD6688" s="7" t="n">
        <v>7</v>
      </c>
      <c r="ACE6688" s="7" t="n">
        <v>65533</v>
      </c>
      <c r="ACF6688" s="7" t="n">
        <v>53084</v>
      </c>
      <c r="ACG6688" s="7" t="s">
        <v>13</v>
      </c>
      <c r="ACH6688" s="7" t="n">
        <f t="normal" ca="1">32-LENB(INDIRECT(ADDRESS(6688,761)))</f>
        <v>0</v>
      </c>
      <c r="ACI6688" s="7" t="n">
        <v>7</v>
      </c>
      <c r="ACJ6688" s="7" t="n">
        <v>65533</v>
      </c>
      <c r="ACK6688" s="7" t="n">
        <v>2439</v>
      </c>
      <c r="ACL6688" s="7" t="s">
        <v>13</v>
      </c>
      <c r="ACM6688" s="7" t="n">
        <f t="normal" ca="1">32-LENB(INDIRECT(ADDRESS(6688,766)))</f>
        <v>0</v>
      </c>
      <c r="ACN6688" s="7" t="n">
        <v>7</v>
      </c>
      <c r="ACO6688" s="7" t="n">
        <v>65533</v>
      </c>
      <c r="ACP6688" s="7" t="n">
        <v>53085</v>
      </c>
      <c r="ACQ6688" s="7" t="s">
        <v>13</v>
      </c>
      <c r="ACR6688" s="7" t="n">
        <f t="normal" ca="1">32-LENB(INDIRECT(ADDRESS(6688,771)))</f>
        <v>0</v>
      </c>
      <c r="ACS6688" s="7" t="n">
        <v>7</v>
      </c>
      <c r="ACT6688" s="7" t="n">
        <v>65533</v>
      </c>
      <c r="ACU6688" s="7" t="n">
        <v>20346</v>
      </c>
      <c r="ACV6688" s="7" t="s">
        <v>13</v>
      </c>
      <c r="ACW6688" s="7" t="n">
        <f t="normal" ca="1">32-LENB(INDIRECT(ADDRESS(6688,776)))</f>
        <v>0</v>
      </c>
      <c r="ACX6688" s="7" t="n">
        <v>7</v>
      </c>
      <c r="ACY6688" s="7" t="n">
        <v>65533</v>
      </c>
      <c r="ACZ6688" s="7" t="n">
        <v>20347</v>
      </c>
      <c r="ADA6688" s="7" t="s">
        <v>13</v>
      </c>
      <c r="ADB6688" s="7" t="n">
        <f t="normal" ca="1">32-LENB(INDIRECT(ADDRESS(6688,781)))</f>
        <v>0</v>
      </c>
      <c r="ADC6688" s="7" t="n">
        <v>4</v>
      </c>
      <c r="ADD6688" s="7" t="n">
        <v>65533</v>
      </c>
      <c r="ADE6688" s="7" t="n">
        <v>4523</v>
      </c>
      <c r="ADF6688" s="7" t="s">
        <v>13</v>
      </c>
      <c r="ADG6688" s="7" t="n">
        <f t="normal" ca="1">32-LENB(INDIRECT(ADDRESS(6688,786)))</f>
        <v>0</v>
      </c>
      <c r="ADH6688" s="7" t="n">
        <v>4</v>
      </c>
      <c r="ADI6688" s="7" t="n">
        <v>65533</v>
      </c>
      <c r="ADJ6688" s="7" t="n">
        <v>4420</v>
      </c>
      <c r="ADK6688" s="7" t="s">
        <v>13</v>
      </c>
      <c r="ADL6688" s="7" t="n">
        <f t="normal" ca="1">32-LENB(INDIRECT(ADDRESS(6688,791)))</f>
        <v>0</v>
      </c>
      <c r="ADM6688" s="7" t="n">
        <v>7</v>
      </c>
      <c r="ADN6688" s="7" t="n">
        <v>65533</v>
      </c>
      <c r="ADO6688" s="7" t="n">
        <v>20348</v>
      </c>
      <c r="ADP6688" s="7" t="s">
        <v>13</v>
      </c>
      <c r="ADQ6688" s="7" t="n">
        <f t="normal" ca="1">32-LENB(INDIRECT(ADDRESS(6688,796)))</f>
        <v>0</v>
      </c>
      <c r="ADR6688" s="7" t="n">
        <v>7</v>
      </c>
      <c r="ADS6688" s="7" t="n">
        <v>65533</v>
      </c>
      <c r="ADT6688" s="7" t="n">
        <v>20349</v>
      </c>
      <c r="ADU6688" s="7" t="s">
        <v>13</v>
      </c>
      <c r="ADV6688" s="7" t="n">
        <f t="normal" ca="1">32-LENB(INDIRECT(ADDRESS(6688,801)))</f>
        <v>0</v>
      </c>
      <c r="ADW6688" s="7" t="n">
        <v>7</v>
      </c>
      <c r="ADX6688" s="7" t="n">
        <v>65533</v>
      </c>
      <c r="ADY6688" s="7" t="n">
        <v>31434</v>
      </c>
      <c r="ADZ6688" s="7" t="s">
        <v>13</v>
      </c>
      <c r="AEA6688" s="7" t="n">
        <f t="normal" ca="1">32-LENB(INDIRECT(ADDRESS(6688,806)))</f>
        <v>0</v>
      </c>
      <c r="AEB6688" s="7" t="n">
        <v>7</v>
      </c>
      <c r="AEC6688" s="7" t="n">
        <v>65533</v>
      </c>
      <c r="AED6688" s="7" t="n">
        <v>31435</v>
      </c>
      <c r="AEE6688" s="7" t="s">
        <v>13</v>
      </c>
      <c r="AEF6688" s="7" t="n">
        <f t="normal" ca="1">32-LENB(INDIRECT(ADDRESS(6688,811)))</f>
        <v>0</v>
      </c>
      <c r="AEG6688" s="7" t="n">
        <v>7</v>
      </c>
      <c r="AEH6688" s="7" t="n">
        <v>65533</v>
      </c>
      <c r="AEI6688" s="7" t="n">
        <v>31436</v>
      </c>
      <c r="AEJ6688" s="7" t="s">
        <v>13</v>
      </c>
      <c r="AEK6688" s="7" t="n">
        <f t="normal" ca="1">32-LENB(INDIRECT(ADDRESS(6688,816)))</f>
        <v>0</v>
      </c>
      <c r="AEL6688" s="7" t="n">
        <v>7</v>
      </c>
      <c r="AEM6688" s="7" t="n">
        <v>65533</v>
      </c>
      <c r="AEN6688" s="7" t="n">
        <v>20350</v>
      </c>
      <c r="AEO6688" s="7" t="s">
        <v>13</v>
      </c>
      <c r="AEP6688" s="7" t="n">
        <f t="normal" ca="1">32-LENB(INDIRECT(ADDRESS(6688,821)))</f>
        <v>0</v>
      </c>
      <c r="AEQ6688" s="7" t="n">
        <v>7</v>
      </c>
      <c r="AER6688" s="7" t="n">
        <v>65533</v>
      </c>
      <c r="AES6688" s="7" t="n">
        <v>6464</v>
      </c>
      <c r="AET6688" s="7" t="s">
        <v>13</v>
      </c>
      <c r="AEU6688" s="7" t="n">
        <f t="normal" ca="1">32-LENB(INDIRECT(ADDRESS(6688,826)))</f>
        <v>0</v>
      </c>
      <c r="AEV6688" s="7" t="n">
        <v>7</v>
      </c>
      <c r="AEW6688" s="7" t="n">
        <v>65533</v>
      </c>
      <c r="AEX6688" s="7" t="n">
        <v>8480</v>
      </c>
      <c r="AEY6688" s="7" t="s">
        <v>13</v>
      </c>
      <c r="AEZ6688" s="7" t="n">
        <f t="normal" ca="1">32-LENB(INDIRECT(ADDRESS(6688,831)))</f>
        <v>0</v>
      </c>
      <c r="AFA6688" s="7" t="n">
        <v>7</v>
      </c>
      <c r="AFB6688" s="7" t="n">
        <v>65533</v>
      </c>
      <c r="AFC6688" s="7" t="n">
        <v>4475</v>
      </c>
      <c r="AFD6688" s="7" t="s">
        <v>13</v>
      </c>
      <c r="AFE6688" s="7" t="n">
        <f t="normal" ca="1">32-LENB(INDIRECT(ADDRESS(6688,836)))</f>
        <v>0</v>
      </c>
      <c r="AFF6688" s="7" t="n">
        <v>7</v>
      </c>
      <c r="AFG6688" s="7" t="n">
        <v>65533</v>
      </c>
      <c r="AFH6688" s="7" t="n">
        <v>9405</v>
      </c>
      <c r="AFI6688" s="7" t="s">
        <v>13</v>
      </c>
      <c r="AFJ6688" s="7" t="n">
        <f t="normal" ca="1">32-LENB(INDIRECT(ADDRESS(6688,841)))</f>
        <v>0</v>
      </c>
      <c r="AFK6688" s="7" t="n">
        <v>7</v>
      </c>
      <c r="AFL6688" s="7" t="n">
        <v>65533</v>
      </c>
      <c r="AFM6688" s="7" t="n">
        <v>1459</v>
      </c>
      <c r="AFN6688" s="7" t="s">
        <v>13</v>
      </c>
      <c r="AFO6688" s="7" t="n">
        <f t="normal" ca="1">32-LENB(INDIRECT(ADDRESS(6688,846)))</f>
        <v>0</v>
      </c>
      <c r="AFP6688" s="7" t="n">
        <v>7</v>
      </c>
      <c r="AFQ6688" s="7" t="n">
        <v>65533</v>
      </c>
      <c r="AFR6688" s="7" t="n">
        <v>5409</v>
      </c>
      <c r="AFS6688" s="7" t="s">
        <v>13</v>
      </c>
      <c r="AFT6688" s="7" t="n">
        <f t="normal" ca="1">32-LENB(INDIRECT(ADDRESS(6688,851)))</f>
        <v>0</v>
      </c>
      <c r="AFU6688" s="7" t="n">
        <v>7</v>
      </c>
      <c r="AFV6688" s="7" t="n">
        <v>65533</v>
      </c>
      <c r="AFW6688" s="7" t="n">
        <v>7454</v>
      </c>
      <c r="AFX6688" s="7" t="s">
        <v>13</v>
      </c>
      <c r="AFY6688" s="7" t="n">
        <f t="normal" ca="1">32-LENB(INDIRECT(ADDRESS(6688,856)))</f>
        <v>0</v>
      </c>
      <c r="AFZ6688" s="7" t="n">
        <v>7</v>
      </c>
      <c r="AGA6688" s="7" t="n">
        <v>65533</v>
      </c>
      <c r="AGB6688" s="7" t="n">
        <v>2440</v>
      </c>
      <c r="AGC6688" s="7" t="s">
        <v>13</v>
      </c>
      <c r="AGD6688" s="7" t="n">
        <f t="normal" ca="1">32-LENB(INDIRECT(ADDRESS(6688,861)))</f>
        <v>0</v>
      </c>
      <c r="AGE6688" s="7" t="n">
        <v>7</v>
      </c>
      <c r="AGF6688" s="7" t="n">
        <v>65533</v>
      </c>
      <c r="AGG6688" s="7" t="n">
        <v>20351</v>
      </c>
      <c r="AGH6688" s="7" t="s">
        <v>13</v>
      </c>
      <c r="AGI6688" s="7" t="n">
        <f t="normal" ca="1">32-LENB(INDIRECT(ADDRESS(6688,866)))</f>
        <v>0</v>
      </c>
      <c r="AGJ6688" s="7" t="n">
        <v>4</v>
      </c>
      <c r="AGK6688" s="7" t="n">
        <v>65533</v>
      </c>
      <c r="AGL6688" s="7" t="n">
        <v>4344</v>
      </c>
      <c r="AGM6688" s="7" t="s">
        <v>13</v>
      </c>
      <c r="AGN6688" s="7" t="n">
        <f t="normal" ca="1">32-LENB(INDIRECT(ADDRESS(6688,871)))</f>
        <v>0</v>
      </c>
      <c r="AGO6688" s="7" t="n">
        <v>7</v>
      </c>
      <c r="AGP6688" s="7" t="n">
        <v>65533</v>
      </c>
      <c r="AGQ6688" s="7" t="n">
        <v>10436</v>
      </c>
      <c r="AGR6688" s="7" t="s">
        <v>13</v>
      </c>
      <c r="AGS6688" s="7" t="n">
        <f t="normal" ca="1">32-LENB(INDIRECT(ADDRESS(6688,876)))</f>
        <v>0</v>
      </c>
      <c r="AGT6688" s="7" t="n">
        <v>5</v>
      </c>
      <c r="AGU6688" s="7" t="n">
        <v>65533</v>
      </c>
      <c r="AGV6688" s="7" t="n">
        <v>1952</v>
      </c>
      <c r="AGW6688" s="7" t="s">
        <v>13</v>
      </c>
      <c r="AGX6688" s="7" t="n">
        <f t="normal" ca="1">32-LENB(INDIRECT(ADDRESS(6688,881)))</f>
        <v>0</v>
      </c>
      <c r="AGY6688" s="7" t="n">
        <v>5</v>
      </c>
      <c r="AGZ6688" s="7" t="n">
        <v>65533</v>
      </c>
      <c r="AHA6688" s="7" t="n">
        <v>2953</v>
      </c>
      <c r="AHB6688" s="7" t="s">
        <v>13</v>
      </c>
      <c r="AHC6688" s="7" t="n">
        <f t="normal" ca="1">32-LENB(INDIRECT(ADDRESS(6688,886)))</f>
        <v>0</v>
      </c>
      <c r="AHD6688" s="7" t="n">
        <v>5</v>
      </c>
      <c r="AHE6688" s="7" t="n">
        <v>65533</v>
      </c>
      <c r="AHF6688" s="7" t="n">
        <v>3951</v>
      </c>
      <c r="AHG6688" s="7" t="s">
        <v>13</v>
      </c>
      <c r="AHH6688" s="7" t="n">
        <f t="normal" ca="1">32-LENB(INDIRECT(ADDRESS(6688,891)))</f>
        <v>0</v>
      </c>
      <c r="AHI6688" s="7" t="n">
        <v>5</v>
      </c>
      <c r="AHJ6688" s="7" t="n">
        <v>65533</v>
      </c>
      <c r="AHK6688" s="7" t="n">
        <v>4952</v>
      </c>
      <c r="AHL6688" s="7" t="s">
        <v>13</v>
      </c>
      <c r="AHM6688" s="7" t="n">
        <f t="normal" ca="1">32-LENB(INDIRECT(ADDRESS(6688,896)))</f>
        <v>0</v>
      </c>
      <c r="AHN6688" s="7" t="n">
        <v>5</v>
      </c>
      <c r="AHO6688" s="7" t="n">
        <v>65533</v>
      </c>
      <c r="AHP6688" s="7" t="n">
        <v>5951</v>
      </c>
      <c r="AHQ6688" s="7" t="s">
        <v>13</v>
      </c>
      <c r="AHR6688" s="7" t="n">
        <f t="normal" ca="1">32-LENB(INDIRECT(ADDRESS(6688,901)))</f>
        <v>0</v>
      </c>
      <c r="AHS6688" s="7" t="n">
        <v>5</v>
      </c>
      <c r="AHT6688" s="7" t="n">
        <v>65533</v>
      </c>
      <c r="AHU6688" s="7" t="n">
        <v>6953</v>
      </c>
      <c r="AHV6688" s="7" t="s">
        <v>13</v>
      </c>
      <c r="AHW6688" s="7" t="n">
        <f t="normal" ca="1">32-LENB(INDIRECT(ADDRESS(6688,906)))</f>
        <v>0</v>
      </c>
      <c r="AHX6688" s="7" t="n">
        <v>5</v>
      </c>
      <c r="AHY6688" s="7" t="n">
        <v>65533</v>
      </c>
      <c r="AHZ6688" s="7" t="n">
        <v>7952</v>
      </c>
      <c r="AIA6688" s="7" t="s">
        <v>13</v>
      </c>
      <c r="AIB6688" s="7" t="n">
        <f t="normal" ca="1">32-LENB(INDIRECT(ADDRESS(6688,911)))</f>
        <v>0</v>
      </c>
      <c r="AIC6688" s="7" t="n">
        <v>5</v>
      </c>
      <c r="AID6688" s="7" t="n">
        <v>65533</v>
      </c>
      <c r="AIE6688" s="7" t="n">
        <v>8952</v>
      </c>
      <c r="AIF6688" s="7" t="s">
        <v>13</v>
      </c>
      <c r="AIG6688" s="7" t="n">
        <f t="normal" ca="1">32-LENB(INDIRECT(ADDRESS(6688,916)))</f>
        <v>0</v>
      </c>
      <c r="AIH6688" s="7" t="n">
        <v>5</v>
      </c>
      <c r="AII6688" s="7" t="n">
        <v>65533</v>
      </c>
      <c r="AIJ6688" s="7" t="n">
        <v>9952</v>
      </c>
      <c r="AIK6688" s="7" t="s">
        <v>13</v>
      </c>
      <c r="AIL6688" s="7" t="n">
        <f t="normal" ca="1">32-LENB(INDIRECT(ADDRESS(6688,921)))</f>
        <v>0</v>
      </c>
      <c r="AIM6688" s="7" t="n">
        <v>7</v>
      </c>
      <c r="AIN6688" s="7" t="n">
        <v>65533</v>
      </c>
      <c r="AIO6688" s="7" t="n">
        <v>53952</v>
      </c>
      <c r="AIP6688" s="7" t="s">
        <v>13</v>
      </c>
      <c r="AIQ6688" s="7" t="n">
        <f t="normal" ca="1">32-LENB(INDIRECT(ADDRESS(6688,926)))</f>
        <v>0</v>
      </c>
      <c r="AIR6688" s="7" t="n">
        <v>7</v>
      </c>
      <c r="AIS6688" s="7" t="n">
        <v>65533</v>
      </c>
      <c r="AIT6688" s="7" t="n">
        <v>53086</v>
      </c>
      <c r="AIU6688" s="7" t="s">
        <v>13</v>
      </c>
      <c r="AIV6688" s="7" t="n">
        <f t="normal" ca="1">32-LENB(INDIRECT(ADDRESS(6688,931)))</f>
        <v>0</v>
      </c>
      <c r="AIW6688" s="7" t="n">
        <v>5</v>
      </c>
      <c r="AIX6688" s="7" t="n">
        <v>65533</v>
      </c>
      <c r="AIY6688" s="7" t="n">
        <v>1951</v>
      </c>
      <c r="AIZ6688" s="7" t="s">
        <v>13</v>
      </c>
      <c r="AJA6688" s="7" t="n">
        <f t="normal" ca="1">32-LENB(INDIRECT(ADDRESS(6688,936)))</f>
        <v>0</v>
      </c>
      <c r="AJB6688" s="7" t="n">
        <v>5</v>
      </c>
      <c r="AJC6688" s="7" t="n">
        <v>65533</v>
      </c>
      <c r="AJD6688" s="7" t="n">
        <v>2959</v>
      </c>
      <c r="AJE6688" s="7" t="s">
        <v>13</v>
      </c>
      <c r="AJF6688" s="7" t="n">
        <f t="normal" ca="1">32-LENB(INDIRECT(ADDRESS(6688,941)))</f>
        <v>0</v>
      </c>
      <c r="AJG6688" s="7" t="n">
        <v>5</v>
      </c>
      <c r="AJH6688" s="7" t="n">
        <v>65533</v>
      </c>
      <c r="AJI6688" s="7" t="n">
        <v>3950</v>
      </c>
      <c r="AJJ6688" s="7" t="s">
        <v>13</v>
      </c>
      <c r="AJK6688" s="7" t="n">
        <f t="normal" ca="1">32-LENB(INDIRECT(ADDRESS(6688,946)))</f>
        <v>0</v>
      </c>
      <c r="AJL6688" s="7" t="n">
        <v>5</v>
      </c>
      <c r="AJM6688" s="7" t="n">
        <v>65533</v>
      </c>
      <c r="AJN6688" s="7" t="n">
        <v>4952</v>
      </c>
      <c r="AJO6688" s="7" t="s">
        <v>13</v>
      </c>
      <c r="AJP6688" s="7" t="n">
        <f t="normal" ca="1">32-LENB(INDIRECT(ADDRESS(6688,951)))</f>
        <v>0</v>
      </c>
      <c r="AJQ6688" s="7" t="n">
        <v>5</v>
      </c>
      <c r="AJR6688" s="7" t="n">
        <v>65533</v>
      </c>
      <c r="AJS6688" s="7" t="n">
        <v>5958</v>
      </c>
      <c r="AJT6688" s="7" t="s">
        <v>13</v>
      </c>
      <c r="AJU6688" s="7" t="n">
        <f t="normal" ca="1">32-LENB(INDIRECT(ADDRESS(6688,956)))</f>
        <v>0</v>
      </c>
      <c r="AJV6688" s="7" t="n">
        <v>5</v>
      </c>
      <c r="AJW6688" s="7" t="n">
        <v>65533</v>
      </c>
      <c r="AJX6688" s="7" t="n">
        <v>6950</v>
      </c>
      <c r="AJY6688" s="7" t="s">
        <v>13</v>
      </c>
      <c r="AJZ6688" s="7" t="n">
        <f t="normal" ca="1">32-LENB(INDIRECT(ADDRESS(6688,961)))</f>
        <v>0</v>
      </c>
      <c r="AKA6688" s="7" t="n">
        <v>5</v>
      </c>
      <c r="AKB6688" s="7" t="n">
        <v>65533</v>
      </c>
      <c r="AKC6688" s="7" t="n">
        <v>7959</v>
      </c>
      <c r="AKD6688" s="7" t="s">
        <v>13</v>
      </c>
      <c r="AKE6688" s="7" t="n">
        <f t="normal" ca="1">32-LENB(INDIRECT(ADDRESS(6688,966)))</f>
        <v>0</v>
      </c>
      <c r="AKF6688" s="7" t="n">
        <v>5</v>
      </c>
      <c r="AKG6688" s="7" t="n">
        <v>65533</v>
      </c>
      <c r="AKH6688" s="7" t="n">
        <v>8950</v>
      </c>
      <c r="AKI6688" s="7" t="s">
        <v>13</v>
      </c>
      <c r="AKJ6688" s="7" t="n">
        <f t="normal" ca="1">32-LENB(INDIRECT(ADDRESS(6688,971)))</f>
        <v>0</v>
      </c>
      <c r="AKK6688" s="7" t="n">
        <v>5</v>
      </c>
      <c r="AKL6688" s="7" t="n">
        <v>65533</v>
      </c>
      <c r="AKM6688" s="7" t="n">
        <v>9951</v>
      </c>
      <c r="AKN6688" s="7" t="s">
        <v>13</v>
      </c>
      <c r="AKO6688" s="7" t="n">
        <f t="normal" ca="1">32-LENB(INDIRECT(ADDRESS(6688,976)))</f>
        <v>0</v>
      </c>
      <c r="AKP6688" s="7" t="n">
        <v>7</v>
      </c>
      <c r="AKQ6688" s="7" t="n">
        <v>65533</v>
      </c>
      <c r="AKR6688" s="7" t="n">
        <v>59999</v>
      </c>
      <c r="AKS6688" s="7" t="s">
        <v>13</v>
      </c>
      <c r="AKT6688" s="7" t="n">
        <f t="normal" ca="1">32-LENB(INDIRECT(ADDRESS(6688,981)))</f>
        <v>0</v>
      </c>
      <c r="AKU6688" s="7" t="n">
        <v>4</v>
      </c>
      <c r="AKV6688" s="7" t="n">
        <v>65533</v>
      </c>
      <c r="AKW6688" s="7" t="n">
        <v>8210</v>
      </c>
      <c r="AKX6688" s="7" t="s">
        <v>13</v>
      </c>
      <c r="AKY6688" s="7" t="n">
        <f t="normal" ca="1">32-LENB(INDIRECT(ADDRESS(6688,986)))</f>
        <v>0</v>
      </c>
      <c r="AKZ6688" s="7" t="n">
        <v>4</v>
      </c>
      <c r="ALA6688" s="7" t="n">
        <v>65533</v>
      </c>
      <c r="ALB6688" s="7" t="n">
        <v>5041</v>
      </c>
      <c r="ALC6688" s="7" t="s">
        <v>13</v>
      </c>
      <c r="ALD6688" s="7" t="n">
        <f t="normal" ca="1">32-LENB(INDIRECT(ADDRESS(6688,991)))</f>
        <v>0</v>
      </c>
      <c r="ALE6688" s="7" t="n">
        <v>4</v>
      </c>
      <c r="ALF6688" s="7" t="n">
        <v>65533</v>
      </c>
      <c r="ALG6688" s="7" t="n">
        <v>13250</v>
      </c>
      <c r="ALH6688" s="7" t="s">
        <v>13</v>
      </c>
      <c r="ALI6688" s="7" t="n">
        <f t="normal" ca="1">32-LENB(INDIRECT(ADDRESS(6688,996)))</f>
        <v>0</v>
      </c>
      <c r="ALJ6688" s="7" t="n">
        <v>0</v>
      </c>
      <c r="ALK6688" s="7" t="n">
        <v>65533</v>
      </c>
      <c r="ALL6688" s="7" t="n">
        <v>0</v>
      </c>
      <c r="ALM6688" s="7" t="s">
        <v>13</v>
      </c>
      <c r="ALN6688" s="7" t="n">
        <f t="normal" ca="1">32-LENB(INDIRECT(ADDRESS(6688,1001)))</f>
        <v>0</v>
      </c>
    </row>
    <row r="6689" spans="1:1002">
      <c r="A6689" t="s">
        <v>4</v>
      </c>
      <c r="B6689" s="4" t="s">
        <v>5</v>
      </c>
    </row>
    <row r="6690" spans="1:1002">
      <c r="A6690" t="n">
        <v>63056</v>
      </c>
      <c r="B6690" s="5" t="n">
        <v>1</v>
      </c>
    </row>
    <row r="6691" spans="1:1002" s="3" customFormat="1" customHeight="0">
      <c r="A6691" s="3" t="s">
        <v>2</v>
      </c>
      <c r="B6691" s="3" t="s">
        <v>441</v>
      </c>
    </row>
    <row r="6692" spans="1:1002">
      <c r="A6692" t="s">
        <v>4</v>
      </c>
      <c r="B6692" s="4" t="s">
        <v>5</v>
      </c>
      <c r="C6692" s="4" t="s">
        <v>10</v>
      </c>
      <c r="D6692" s="4" t="s">
        <v>10</v>
      </c>
      <c r="E6692" s="4" t="s">
        <v>9</v>
      </c>
      <c r="F6692" s="4" t="s">
        <v>6</v>
      </c>
      <c r="G6692" s="4" t="s">
        <v>8</v>
      </c>
      <c r="H6692" s="4" t="s">
        <v>10</v>
      </c>
      <c r="I6692" s="4" t="s">
        <v>10</v>
      </c>
      <c r="J6692" s="4" t="s">
        <v>9</v>
      </c>
      <c r="K6692" s="4" t="s">
        <v>6</v>
      </c>
      <c r="L6692" s="4" t="s">
        <v>8</v>
      </c>
      <c r="M6692" s="4" t="s">
        <v>10</v>
      </c>
      <c r="N6692" s="4" t="s">
        <v>10</v>
      </c>
      <c r="O6692" s="4" t="s">
        <v>9</v>
      </c>
      <c r="P6692" s="4" t="s">
        <v>6</v>
      </c>
      <c r="Q6692" s="4" t="s">
        <v>8</v>
      </c>
      <c r="R6692" s="4" t="s">
        <v>10</v>
      </c>
      <c r="S6692" s="4" t="s">
        <v>10</v>
      </c>
      <c r="T6692" s="4" t="s">
        <v>9</v>
      </c>
      <c r="U6692" s="4" t="s">
        <v>6</v>
      </c>
      <c r="V6692" s="4" t="s">
        <v>8</v>
      </c>
      <c r="W6692" s="4" t="s">
        <v>10</v>
      </c>
      <c r="X6692" s="4" t="s">
        <v>10</v>
      </c>
      <c r="Y6692" s="4" t="s">
        <v>9</v>
      </c>
      <c r="Z6692" s="4" t="s">
        <v>6</v>
      </c>
      <c r="AA6692" s="4" t="s">
        <v>8</v>
      </c>
      <c r="AB6692" s="4" t="s">
        <v>10</v>
      </c>
      <c r="AC6692" s="4" t="s">
        <v>10</v>
      </c>
      <c r="AD6692" s="4" t="s">
        <v>9</v>
      </c>
      <c r="AE6692" s="4" t="s">
        <v>6</v>
      </c>
      <c r="AF6692" s="4" t="s">
        <v>8</v>
      </c>
      <c r="AG6692" s="4" t="s">
        <v>10</v>
      </c>
      <c r="AH6692" s="4" t="s">
        <v>10</v>
      </c>
      <c r="AI6692" s="4" t="s">
        <v>9</v>
      </c>
      <c r="AJ6692" s="4" t="s">
        <v>6</v>
      </c>
      <c r="AK6692" s="4" t="s">
        <v>8</v>
      </c>
      <c r="AL6692" s="4" t="s">
        <v>10</v>
      </c>
      <c r="AM6692" s="4" t="s">
        <v>10</v>
      </c>
      <c r="AN6692" s="4" t="s">
        <v>9</v>
      </c>
      <c r="AO6692" s="4" t="s">
        <v>6</v>
      </c>
      <c r="AP6692" s="4" t="s">
        <v>8</v>
      </c>
      <c r="AQ6692" s="4" t="s">
        <v>10</v>
      </c>
      <c r="AR6692" s="4" t="s">
        <v>10</v>
      </c>
      <c r="AS6692" s="4" t="s">
        <v>9</v>
      </c>
      <c r="AT6692" s="4" t="s">
        <v>6</v>
      </c>
      <c r="AU6692" s="4" t="s">
        <v>8</v>
      </c>
      <c r="AV6692" s="4" t="s">
        <v>10</v>
      </c>
      <c r="AW6692" s="4" t="s">
        <v>10</v>
      </c>
      <c r="AX6692" s="4" t="s">
        <v>9</v>
      </c>
      <c r="AY6692" s="4" t="s">
        <v>6</v>
      </c>
      <c r="AZ6692" s="4" t="s">
        <v>8</v>
      </c>
      <c r="BA6692" s="4" t="s">
        <v>10</v>
      </c>
      <c r="BB6692" s="4" t="s">
        <v>10</v>
      </c>
      <c r="BC6692" s="4" t="s">
        <v>9</v>
      </c>
      <c r="BD6692" s="4" t="s">
        <v>6</v>
      </c>
      <c r="BE6692" s="4" t="s">
        <v>8</v>
      </c>
      <c r="BF6692" s="4" t="s">
        <v>10</v>
      </c>
      <c r="BG6692" s="4" t="s">
        <v>10</v>
      </c>
      <c r="BH6692" s="4" t="s">
        <v>9</v>
      </c>
      <c r="BI6692" s="4" t="s">
        <v>6</v>
      </c>
      <c r="BJ6692" s="4" t="s">
        <v>8</v>
      </c>
      <c r="BK6692" s="4" t="s">
        <v>10</v>
      </c>
      <c r="BL6692" s="4" t="s">
        <v>10</v>
      </c>
      <c r="BM6692" s="4" t="s">
        <v>9</v>
      </c>
      <c r="BN6692" s="4" t="s">
        <v>6</v>
      </c>
      <c r="BO6692" s="4" t="s">
        <v>8</v>
      </c>
      <c r="BP6692" s="4" t="s">
        <v>10</v>
      </c>
      <c r="BQ6692" s="4" t="s">
        <v>10</v>
      </c>
      <c r="BR6692" s="4" t="s">
        <v>9</v>
      </c>
      <c r="BS6692" s="4" t="s">
        <v>6</v>
      </c>
      <c r="BT6692" s="4" t="s">
        <v>8</v>
      </c>
      <c r="BU6692" s="4" t="s">
        <v>10</v>
      </c>
      <c r="BV6692" s="4" t="s">
        <v>10</v>
      </c>
      <c r="BW6692" s="4" t="s">
        <v>9</v>
      </c>
      <c r="BX6692" s="4" t="s">
        <v>6</v>
      </c>
      <c r="BY6692" s="4" t="s">
        <v>8</v>
      </c>
      <c r="BZ6692" s="4" t="s">
        <v>10</v>
      </c>
      <c r="CA6692" s="4" t="s">
        <v>10</v>
      </c>
      <c r="CB6692" s="4" t="s">
        <v>9</v>
      </c>
      <c r="CC6692" s="4" t="s">
        <v>6</v>
      </c>
      <c r="CD6692" s="4" t="s">
        <v>8</v>
      </c>
      <c r="CE6692" s="4" t="s">
        <v>10</v>
      </c>
      <c r="CF6692" s="4" t="s">
        <v>10</v>
      </c>
      <c r="CG6692" s="4" t="s">
        <v>9</v>
      </c>
      <c r="CH6692" s="4" t="s">
        <v>6</v>
      </c>
      <c r="CI6692" s="4" t="s">
        <v>8</v>
      </c>
      <c r="CJ6692" s="4" t="s">
        <v>10</v>
      </c>
      <c r="CK6692" s="4" t="s">
        <v>10</v>
      </c>
      <c r="CL6692" s="4" t="s">
        <v>9</v>
      </c>
      <c r="CM6692" s="4" t="s">
        <v>6</v>
      </c>
      <c r="CN6692" s="4" t="s">
        <v>8</v>
      </c>
      <c r="CO6692" s="4" t="s">
        <v>10</v>
      </c>
      <c r="CP6692" s="4" t="s">
        <v>10</v>
      </c>
      <c r="CQ6692" s="4" t="s">
        <v>9</v>
      </c>
      <c r="CR6692" s="4" t="s">
        <v>6</v>
      </c>
      <c r="CS6692" s="4" t="s">
        <v>8</v>
      </c>
    </row>
    <row r="6693" spans="1:1002">
      <c r="A6693" t="n">
        <v>63072</v>
      </c>
      <c r="B6693" s="77" t="n">
        <v>257</v>
      </c>
      <c r="C6693" s="7" t="n">
        <v>4</v>
      </c>
      <c r="D6693" s="7" t="n">
        <v>65533</v>
      </c>
      <c r="E6693" s="7" t="n">
        <v>4432</v>
      </c>
      <c r="F6693" s="7" t="s">
        <v>13</v>
      </c>
      <c r="G6693" s="7" t="n">
        <f t="normal" ca="1">32-LENB(INDIRECT(ADDRESS(6693,6)))</f>
        <v>0</v>
      </c>
      <c r="H6693" s="7" t="n">
        <v>4</v>
      </c>
      <c r="I6693" s="7" t="n">
        <v>65533</v>
      </c>
      <c r="J6693" s="7" t="n">
        <v>4420</v>
      </c>
      <c r="K6693" s="7" t="s">
        <v>13</v>
      </c>
      <c r="L6693" s="7" t="n">
        <f t="normal" ca="1">32-LENB(INDIRECT(ADDRESS(6693,11)))</f>
        <v>0</v>
      </c>
      <c r="M6693" s="7" t="n">
        <v>4</v>
      </c>
      <c r="N6693" s="7" t="n">
        <v>65533</v>
      </c>
      <c r="O6693" s="7" t="n">
        <v>4432</v>
      </c>
      <c r="P6693" s="7" t="s">
        <v>13</v>
      </c>
      <c r="Q6693" s="7" t="n">
        <f t="normal" ca="1">32-LENB(INDIRECT(ADDRESS(6693,16)))</f>
        <v>0</v>
      </c>
      <c r="R6693" s="7" t="n">
        <v>4</v>
      </c>
      <c r="S6693" s="7" t="n">
        <v>65533</v>
      </c>
      <c r="T6693" s="7" t="n">
        <v>4420</v>
      </c>
      <c r="U6693" s="7" t="s">
        <v>13</v>
      </c>
      <c r="V6693" s="7" t="n">
        <f t="normal" ca="1">32-LENB(INDIRECT(ADDRESS(6693,21)))</f>
        <v>0</v>
      </c>
      <c r="W6693" s="7" t="n">
        <v>4</v>
      </c>
      <c r="X6693" s="7" t="n">
        <v>65533</v>
      </c>
      <c r="Y6693" s="7" t="n">
        <v>4432</v>
      </c>
      <c r="Z6693" s="7" t="s">
        <v>13</v>
      </c>
      <c r="AA6693" s="7" t="n">
        <f t="normal" ca="1">32-LENB(INDIRECT(ADDRESS(6693,26)))</f>
        <v>0</v>
      </c>
      <c r="AB6693" s="7" t="n">
        <v>4</v>
      </c>
      <c r="AC6693" s="7" t="n">
        <v>65533</v>
      </c>
      <c r="AD6693" s="7" t="n">
        <v>4420</v>
      </c>
      <c r="AE6693" s="7" t="s">
        <v>13</v>
      </c>
      <c r="AF6693" s="7" t="n">
        <f t="normal" ca="1">32-LENB(INDIRECT(ADDRESS(6693,31)))</f>
        <v>0</v>
      </c>
      <c r="AG6693" s="7" t="n">
        <v>4</v>
      </c>
      <c r="AH6693" s="7" t="n">
        <v>65533</v>
      </c>
      <c r="AI6693" s="7" t="n">
        <v>4147</v>
      </c>
      <c r="AJ6693" s="7" t="s">
        <v>13</v>
      </c>
      <c r="AK6693" s="7" t="n">
        <f t="normal" ca="1">32-LENB(INDIRECT(ADDRESS(6693,36)))</f>
        <v>0</v>
      </c>
      <c r="AL6693" s="7" t="n">
        <v>4</v>
      </c>
      <c r="AM6693" s="7" t="n">
        <v>65533</v>
      </c>
      <c r="AN6693" s="7" t="n">
        <v>4559</v>
      </c>
      <c r="AO6693" s="7" t="s">
        <v>13</v>
      </c>
      <c r="AP6693" s="7" t="n">
        <f t="normal" ca="1">32-LENB(INDIRECT(ADDRESS(6693,41)))</f>
        <v>0</v>
      </c>
      <c r="AQ6693" s="7" t="n">
        <v>4</v>
      </c>
      <c r="AR6693" s="7" t="n">
        <v>65533</v>
      </c>
      <c r="AS6693" s="7" t="n">
        <v>4432</v>
      </c>
      <c r="AT6693" s="7" t="s">
        <v>13</v>
      </c>
      <c r="AU6693" s="7" t="n">
        <f t="normal" ca="1">32-LENB(INDIRECT(ADDRESS(6693,46)))</f>
        <v>0</v>
      </c>
      <c r="AV6693" s="7" t="n">
        <v>4</v>
      </c>
      <c r="AW6693" s="7" t="n">
        <v>65533</v>
      </c>
      <c r="AX6693" s="7" t="n">
        <v>4420</v>
      </c>
      <c r="AY6693" s="7" t="s">
        <v>13</v>
      </c>
      <c r="AZ6693" s="7" t="n">
        <f t="normal" ca="1">32-LENB(INDIRECT(ADDRESS(6693,51)))</f>
        <v>0</v>
      </c>
      <c r="BA6693" s="7" t="n">
        <v>4</v>
      </c>
      <c r="BB6693" s="7" t="n">
        <v>65533</v>
      </c>
      <c r="BC6693" s="7" t="n">
        <v>4147</v>
      </c>
      <c r="BD6693" s="7" t="s">
        <v>13</v>
      </c>
      <c r="BE6693" s="7" t="n">
        <f t="normal" ca="1">32-LENB(INDIRECT(ADDRESS(6693,56)))</f>
        <v>0</v>
      </c>
      <c r="BF6693" s="7" t="n">
        <v>4</v>
      </c>
      <c r="BG6693" s="7" t="n">
        <v>65533</v>
      </c>
      <c r="BH6693" s="7" t="n">
        <v>4559</v>
      </c>
      <c r="BI6693" s="7" t="s">
        <v>13</v>
      </c>
      <c r="BJ6693" s="7" t="n">
        <f t="normal" ca="1">32-LENB(INDIRECT(ADDRESS(6693,61)))</f>
        <v>0</v>
      </c>
      <c r="BK6693" s="7" t="n">
        <v>4</v>
      </c>
      <c r="BL6693" s="7" t="n">
        <v>65533</v>
      </c>
      <c r="BM6693" s="7" t="n">
        <v>4527</v>
      </c>
      <c r="BN6693" s="7" t="s">
        <v>13</v>
      </c>
      <c r="BO6693" s="7" t="n">
        <f t="normal" ca="1">32-LENB(INDIRECT(ADDRESS(6693,66)))</f>
        <v>0</v>
      </c>
      <c r="BP6693" s="7" t="n">
        <v>4</v>
      </c>
      <c r="BQ6693" s="7" t="n">
        <v>65533</v>
      </c>
      <c r="BR6693" s="7" t="n">
        <v>4437</v>
      </c>
      <c r="BS6693" s="7" t="s">
        <v>13</v>
      </c>
      <c r="BT6693" s="7" t="n">
        <f t="normal" ca="1">32-LENB(INDIRECT(ADDRESS(6693,71)))</f>
        <v>0</v>
      </c>
      <c r="BU6693" s="7" t="n">
        <v>4</v>
      </c>
      <c r="BV6693" s="7" t="n">
        <v>65533</v>
      </c>
      <c r="BW6693" s="7" t="n">
        <v>4420</v>
      </c>
      <c r="BX6693" s="7" t="s">
        <v>13</v>
      </c>
      <c r="BY6693" s="7" t="n">
        <f t="normal" ca="1">32-LENB(INDIRECT(ADDRESS(6693,76)))</f>
        <v>0</v>
      </c>
      <c r="BZ6693" s="7" t="n">
        <v>4</v>
      </c>
      <c r="CA6693" s="7" t="n">
        <v>65533</v>
      </c>
      <c r="CB6693" s="7" t="n">
        <v>4559</v>
      </c>
      <c r="CC6693" s="7" t="s">
        <v>13</v>
      </c>
      <c r="CD6693" s="7" t="n">
        <f t="normal" ca="1">32-LENB(INDIRECT(ADDRESS(6693,81)))</f>
        <v>0</v>
      </c>
      <c r="CE6693" s="7" t="n">
        <v>4</v>
      </c>
      <c r="CF6693" s="7" t="n">
        <v>65533</v>
      </c>
      <c r="CG6693" s="7" t="n">
        <v>4560</v>
      </c>
      <c r="CH6693" s="7" t="s">
        <v>13</v>
      </c>
      <c r="CI6693" s="7" t="n">
        <f t="normal" ca="1">32-LENB(INDIRECT(ADDRESS(6693,86)))</f>
        <v>0</v>
      </c>
      <c r="CJ6693" s="7" t="n">
        <v>4</v>
      </c>
      <c r="CK6693" s="7" t="n">
        <v>65533</v>
      </c>
      <c r="CL6693" s="7" t="n">
        <v>4196</v>
      </c>
      <c r="CM6693" s="7" t="s">
        <v>13</v>
      </c>
      <c r="CN6693" s="7" t="n">
        <f t="normal" ca="1">32-LENB(INDIRECT(ADDRESS(6693,91)))</f>
        <v>0</v>
      </c>
      <c r="CO6693" s="7" t="n">
        <v>0</v>
      </c>
      <c r="CP6693" s="7" t="n">
        <v>65533</v>
      </c>
      <c r="CQ6693" s="7" t="n">
        <v>0</v>
      </c>
      <c r="CR6693" s="7" t="s">
        <v>13</v>
      </c>
      <c r="CS6693" s="7" t="n">
        <f t="normal" ca="1">32-LENB(INDIRECT(ADDRESS(6693,96)))</f>
        <v>0</v>
      </c>
    </row>
    <row r="6694" spans="1:1002">
      <c r="A6694" t="s">
        <v>4</v>
      </c>
      <c r="B6694" s="4" t="s">
        <v>5</v>
      </c>
    </row>
    <row r="6695" spans="1:1002">
      <c r="A6695" t="n">
        <v>63832</v>
      </c>
      <c r="B6695" s="5" t="n">
        <v>1</v>
      </c>
    </row>
    <row r="6696" spans="1:1002" s="3" customFormat="1" customHeight="0">
      <c r="A6696" s="3" t="s">
        <v>2</v>
      </c>
      <c r="B6696" s="3" t="s">
        <v>442</v>
      </c>
    </row>
    <row r="6697" spans="1:1002">
      <c r="A6697" t="s">
        <v>4</v>
      </c>
      <c r="B6697" s="4" t="s">
        <v>5</v>
      </c>
      <c r="C6697" s="4" t="s">
        <v>10</v>
      </c>
      <c r="D6697" s="4" t="s">
        <v>10</v>
      </c>
      <c r="E6697" s="4" t="s">
        <v>9</v>
      </c>
      <c r="F6697" s="4" t="s">
        <v>6</v>
      </c>
      <c r="G6697" s="4" t="s">
        <v>8</v>
      </c>
      <c r="H6697" s="4" t="s">
        <v>10</v>
      </c>
      <c r="I6697" s="4" t="s">
        <v>10</v>
      </c>
      <c r="J6697" s="4" t="s">
        <v>9</v>
      </c>
      <c r="K6697" s="4" t="s">
        <v>6</v>
      </c>
      <c r="L6697" s="4" t="s">
        <v>8</v>
      </c>
      <c r="M6697" s="4" t="s">
        <v>10</v>
      </c>
      <c r="N6697" s="4" t="s">
        <v>10</v>
      </c>
      <c r="O6697" s="4" t="s">
        <v>9</v>
      </c>
      <c r="P6697" s="4" t="s">
        <v>6</v>
      </c>
      <c r="Q6697" s="4" t="s">
        <v>8</v>
      </c>
      <c r="R6697" s="4" t="s">
        <v>10</v>
      </c>
      <c r="S6697" s="4" t="s">
        <v>10</v>
      </c>
      <c r="T6697" s="4" t="s">
        <v>9</v>
      </c>
      <c r="U6697" s="4" t="s">
        <v>6</v>
      </c>
      <c r="V6697" s="4" t="s">
        <v>8</v>
      </c>
      <c r="W6697" s="4" t="s">
        <v>10</v>
      </c>
      <c r="X6697" s="4" t="s">
        <v>10</v>
      </c>
      <c r="Y6697" s="4" t="s">
        <v>9</v>
      </c>
      <c r="Z6697" s="4" t="s">
        <v>6</v>
      </c>
      <c r="AA6697" s="4" t="s">
        <v>8</v>
      </c>
      <c r="AB6697" s="4" t="s">
        <v>10</v>
      </c>
      <c r="AC6697" s="4" t="s">
        <v>10</v>
      </c>
      <c r="AD6697" s="4" t="s">
        <v>9</v>
      </c>
      <c r="AE6697" s="4" t="s">
        <v>6</v>
      </c>
      <c r="AF6697" s="4" t="s">
        <v>8</v>
      </c>
      <c r="AG6697" s="4" t="s">
        <v>10</v>
      </c>
      <c r="AH6697" s="4" t="s">
        <v>10</v>
      </c>
      <c r="AI6697" s="4" t="s">
        <v>9</v>
      </c>
      <c r="AJ6697" s="4" t="s">
        <v>6</v>
      </c>
      <c r="AK6697" s="4" t="s">
        <v>8</v>
      </c>
      <c r="AL6697" s="4" t="s">
        <v>10</v>
      </c>
      <c r="AM6697" s="4" t="s">
        <v>10</v>
      </c>
      <c r="AN6697" s="4" t="s">
        <v>9</v>
      </c>
      <c r="AO6697" s="4" t="s">
        <v>6</v>
      </c>
      <c r="AP6697" s="4" t="s">
        <v>8</v>
      </c>
      <c r="AQ6697" s="4" t="s">
        <v>10</v>
      </c>
      <c r="AR6697" s="4" t="s">
        <v>10</v>
      </c>
      <c r="AS6697" s="4" t="s">
        <v>9</v>
      </c>
      <c r="AT6697" s="4" t="s">
        <v>6</v>
      </c>
      <c r="AU6697" s="4" t="s">
        <v>8</v>
      </c>
      <c r="AV6697" s="4" t="s">
        <v>10</v>
      </c>
      <c r="AW6697" s="4" t="s">
        <v>10</v>
      </c>
      <c r="AX6697" s="4" t="s">
        <v>9</v>
      </c>
      <c r="AY6697" s="4" t="s">
        <v>6</v>
      </c>
      <c r="AZ6697" s="4" t="s">
        <v>8</v>
      </c>
      <c r="BA6697" s="4" t="s">
        <v>10</v>
      </c>
      <c r="BB6697" s="4" t="s">
        <v>10</v>
      </c>
      <c r="BC6697" s="4" t="s">
        <v>9</v>
      </c>
      <c r="BD6697" s="4" t="s">
        <v>6</v>
      </c>
      <c r="BE6697" s="4" t="s">
        <v>8</v>
      </c>
      <c r="BF6697" s="4" t="s">
        <v>10</v>
      </c>
      <c r="BG6697" s="4" t="s">
        <v>10</v>
      </c>
      <c r="BH6697" s="4" t="s">
        <v>9</v>
      </c>
      <c r="BI6697" s="4" t="s">
        <v>6</v>
      </c>
      <c r="BJ6697" s="4" t="s">
        <v>8</v>
      </c>
      <c r="BK6697" s="4" t="s">
        <v>10</v>
      </c>
      <c r="BL6697" s="4" t="s">
        <v>10</v>
      </c>
      <c r="BM6697" s="4" t="s">
        <v>9</v>
      </c>
      <c r="BN6697" s="4" t="s">
        <v>6</v>
      </c>
      <c r="BO6697" s="4" t="s">
        <v>8</v>
      </c>
      <c r="BP6697" s="4" t="s">
        <v>10</v>
      </c>
      <c r="BQ6697" s="4" t="s">
        <v>10</v>
      </c>
      <c r="BR6697" s="4" t="s">
        <v>9</v>
      </c>
      <c r="BS6697" s="4" t="s">
        <v>6</v>
      </c>
      <c r="BT6697" s="4" t="s">
        <v>8</v>
      </c>
      <c r="BU6697" s="4" t="s">
        <v>10</v>
      </c>
      <c r="BV6697" s="4" t="s">
        <v>10</v>
      </c>
      <c r="BW6697" s="4" t="s">
        <v>9</v>
      </c>
      <c r="BX6697" s="4" t="s">
        <v>6</v>
      </c>
      <c r="BY6697" s="4" t="s">
        <v>8</v>
      </c>
      <c r="BZ6697" s="4" t="s">
        <v>10</v>
      </c>
      <c r="CA6697" s="4" t="s">
        <v>10</v>
      </c>
      <c r="CB6697" s="4" t="s">
        <v>9</v>
      </c>
      <c r="CC6697" s="4" t="s">
        <v>6</v>
      </c>
      <c r="CD6697" s="4" t="s">
        <v>8</v>
      </c>
      <c r="CE6697" s="4" t="s">
        <v>10</v>
      </c>
      <c r="CF6697" s="4" t="s">
        <v>10</v>
      </c>
      <c r="CG6697" s="4" t="s">
        <v>9</v>
      </c>
      <c r="CH6697" s="4" t="s">
        <v>6</v>
      </c>
      <c r="CI6697" s="4" t="s">
        <v>8</v>
      </c>
      <c r="CJ6697" s="4" t="s">
        <v>10</v>
      </c>
      <c r="CK6697" s="4" t="s">
        <v>10</v>
      </c>
      <c r="CL6697" s="4" t="s">
        <v>9</v>
      </c>
      <c r="CM6697" s="4" t="s">
        <v>6</v>
      </c>
      <c r="CN6697" s="4" t="s">
        <v>8</v>
      </c>
      <c r="CO6697" s="4" t="s">
        <v>10</v>
      </c>
      <c r="CP6697" s="4" t="s">
        <v>10</v>
      </c>
      <c r="CQ6697" s="4" t="s">
        <v>9</v>
      </c>
      <c r="CR6697" s="4" t="s">
        <v>6</v>
      </c>
      <c r="CS6697" s="4" t="s">
        <v>8</v>
      </c>
      <c r="CT6697" s="4" t="s">
        <v>10</v>
      </c>
      <c r="CU6697" s="4" t="s">
        <v>10</v>
      </c>
      <c r="CV6697" s="4" t="s">
        <v>9</v>
      </c>
      <c r="CW6697" s="4" t="s">
        <v>6</v>
      </c>
      <c r="CX6697" s="4" t="s">
        <v>8</v>
      </c>
      <c r="CY6697" s="4" t="s">
        <v>10</v>
      </c>
      <c r="CZ6697" s="4" t="s">
        <v>10</v>
      </c>
      <c r="DA6697" s="4" t="s">
        <v>9</v>
      </c>
      <c r="DB6697" s="4" t="s">
        <v>6</v>
      </c>
      <c r="DC6697" s="4" t="s">
        <v>8</v>
      </c>
      <c r="DD6697" s="4" t="s">
        <v>10</v>
      </c>
      <c r="DE6697" s="4" t="s">
        <v>10</v>
      </c>
      <c r="DF6697" s="4" t="s">
        <v>9</v>
      </c>
      <c r="DG6697" s="4" t="s">
        <v>6</v>
      </c>
      <c r="DH6697" s="4" t="s">
        <v>8</v>
      </c>
    </row>
    <row r="6698" spans="1:1002">
      <c r="A6698" t="n">
        <v>63840</v>
      </c>
      <c r="B6698" s="77" t="n">
        <v>257</v>
      </c>
      <c r="C6698" s="7" t="n">
        <v>4</v>
      </c>
      <c r="D6698" s="7" t="n">
        <v>65533</v>
      </c>
      <c r="E6698" s="7" t="n">
        <v>4344</v>
      </c>
      <c r="F6698" s="7" t="s">
        <v>13</v>
      </c>
      <c r="G6698" s="7" t="n">
        <f t="normal" ca="1">32-LENB(INDIRECT(ADDRESS(6698,6)))</f>
        <v>0</v>
      </c>
      <c r="H6698" s="7" t="n">
        <v>4</v>
      </c>
      <c r="I6698" s="7" t="n">
        <v>65533</v>
      </c>
      <c r="J6698" s="7" t="n">
        <v>4437</v>
      </c>
      <c r="K6698" s="7" t="s">
        <v>13</v>
      </c>
      <c r="L6698" s="7" t="n">
        <f t="normal" ca="1">32-LENB(INDIRECT(ADDRESS(6698,11)))</f>
        <v>0</v>
      </c>
      <c r="M6698" s="7" t="n">
        <v>4</v>
      </c>
      <c r="N6698" s="7" t="n">
        <v>65533</v>
      </c>
      <c r="O6698" s="7" t="n">
        <v>4437</v>
      </c>
      <c r="P6698" s="7" t="s">
        <v>13</v>
      </c>
      <c r="Q6698" s="7" t="n">
        <f t="normal" ca="1">32-LENB(INDIRECT(ADDRESS(6698,16)))</f>
        <v>0</v>
      </c>
      <c r="R6698" s="7" t="n">
        <v>4</v>
      </c>
      <c r="S6698" s="7" t="n">
        <v>65533</v>
      </c>
      <c r="T6698" s="7" t="n">
        <v>4437</v>
      </c>
      <c r="U6698" s="7" t="s">
        <v>13</v>
      </c>
      <c r="V6698" s="7" t="n">
        <f t="normal" ca="1">32-LENB(INDIRECT(ADDRESS(6698,21)))</f>
        <v>0</v>
      </c>
      <c r="W6698" s="7" t="n">
        <v>4</v>
      </c>
      <c r="X6698" s="7" t="n">
        <v>65533</v>
      </c>
      <c r="Y6698" s="7" t="n">
        <v>4344</v>
      </c>
      <c r="Z6698" s="7" t="s">
        <v>13</v>
      </c>
      <c r="AA6698" s="7" t="n">
        <f t="normal" ca="1">32-LENB(INDIRECT(ADDRESS(6698,26)))</f>
        <v>0</v>
      </c>
      <c r="AB6698" s="7" t="n">
        <v>4</v>
      </c>
      <c r="AC6698" s="7" t="n">
        <v>65533</v>
      </c>
      <c r="AD6698" s="7" t="n">
        <v>4437</v>
      </c>
      <c r="AE6698" s="7" t="s">
        <v>13</v>
      </c>
      <c r="AF6698" s="7" t="n">
        <f t="normal" ca="1">32-LENB(INDIRECT(ADDRESS(6698,31)))</f>
        <v>0</v>
      </c>
      <c r="AG6698" s="7" t="n">
        <v>4</v>
      </c>
      <c r="AH6698" s="7" t="n">
        <v>65533</v>
      </c>
      <c r="AI6698" s="7" t="n">
        <v>4148</v>
      </c>
      <c r="AJ6698" s="7" t="s">
        <v>13</v>
      </c>
      <c r="AK6698" s="7" t="n">
        <f t="normal" ca="1">32-LENB(INDIRECT(ADDRESS(6698,36)))</f>
        <v>0</v>
      </c>
      <c r="AL6698" s="7" t="n">
        <v>4</v>
      </c>
      <c r="AM6698" s="7" t="n">
        <v>65533</v>
      </c>
      <c r="AN6698" s="7" t="n">
        <v>4148</v>
      </c>
      <c r="AO6698" s="7" t="s">
        <v>13</v>
      </c>
      <c r="AP6698" s="7" t="n">
        <f t="normal" ca="1">32-LENB(INDIRECT(ADDRESS(6698,41)))</f>
        <v>0</v>
      </c>
      <c r="AQ6698" s="7" t="n">
        <v>4</v>
      </c>
      <c r="AR6698" s="7" t="n">
        <v>65533</v>
      </c>
      <c r="AS6698" s="7" t="n">
        <v>4437</v>
      </c>
      <c r="AT6698" s="7" t="s">
        <v>13</v>
      </c>
      <c r="AU6698" s="7" t="n">
        <f t="normal" ca="1">32-LENB(INDIRECT(ADDRESS(6698,46)))</f>
        <v>0</v>
      </c>
      <c r="AV6698" s="7" t="n">
        <v>4</v>
      </c>
      <c r="AW6698" s="7" t="n">
        <v>65533</v>
      </c>
      <c r="AX6698" s="7" t="n">
        <v>4420</v>
      </c>
      <c r="AY6698" s="7" t="s">
        <v>13</v>
      </c>
      <c r="AZ6698" s="7" t="n">
        <f t="normal" ca="1">32-LENB(INDIRECT(ADDRESS(6698,51)))</f>
        <v>0</v>
      </c>
      <c r="BA6698" s="7" t="n">
        <v>4</v>
      </c>
      <c r="BB6698" s="7" t="n">
        <v>65533</v>
      </c>
      <c r="BC6698" s="7" t="n">
        <v>5104</v>
      </c>
      <c r="BD6698" s="7" t="s">
        <v>13</v>
      </c>
      <c r="BE6698" s="7" t="n">
        <f t="normal" ca="1">32-LENB(INDIRECT(ADDRESS(6698,56)))</f>
        <v>0</v>
      </c>
      <c r="BF6698" s="7" t="n">
        <v>4</v>
      </c>
      <c r="BG6698" s="7" t="n">
        <v>65533</v>
      </c>
      <c r="BH6698" s="7" t="n">
        <v>4437</v>
      </c>
      <c r="BI6698" s="7" t="s">
        <v>13</v>
      </c>
      <c r="BJ6698" s="7" t="n">
        <f t="normal" ca="1">32-LENB(INDIRECT(ADDRESS(6698,61)))</f>
        <v>0</v>
      </c>
      <c r="BK6698" s="7" t="n">
        <v>4</v>
      </c>
      <c r="BL6698" s="7" t="n">
        <v>65533</v>
      </c>
      <c r="BM6698" s="7" t="n">
        <v>4420</v>
      </c>
      <c r="BN6698" s="7" t="s">
        <v>13</v>
      </c>
      <c r="BO6698" s="7" t="n">
        <f t="normal" ca="1">32-LENB(INDIRECT(ADDRESS(6698,66)))</f>
        <v>0</v>
      </c>
      <c r="BP6698" s="7" t="n">
        <v>4</v>
      </c>
      <c r="BQ6698" s="7" t="n">
        <v>65533</v>
      </c>
      <c r="BR6698" s="7" t="n">
        <v>4344</v>
      </c>
      <c r="BS6698" s="7" t="s">
        <v>13</v>
      </c>
      <c r="BT6698" s="7" t="n">
        <f t="normal" ca="1">32-LENB(INDIRECT(ADDRESS(6698,71)))</f>
        <v>0</v>
      </c>
      <c r="BU6698" s="7" t="n">
        <v>4</v>
      </c>
      <c r="BV6698" s="7" t="n">
        <v>65533</v>
      </c>
      <c r="BW6698" s="7" t="n">
        <v>4437</v>
      </c>
      <c r="BX6698" s="7" t="s">
        <v>13</v>
      </c>
      <c r="BY6698" s="7" t="n">
        <f t="normal" ca="1">32-LENB(INDIRECT(ADDRESS(6698,76)))</f>
        <v>0</v>
      </c>
      <c r="BZ6698" s="7" t="n">
        <v>4</v>
      </c>
      <c r="CA6698" s="7" t="n">
        <v>65533</v>
      </c>
      <c r="CB6698" s="7" t="n">
        <v>4420</v>
      </c>
      <c r="CC6698" s="7" t="s">
        <v>13</v>
      </c>
      <c r="CD6698" s="7" t="n">
        <f t="normal" ca="1">32-LENB(INDIRECT(ADDRESS(6698,81)))</f>
        <v>0</v>
      </c>
      <c r="CE6698" s="7" t="n">
        <v>4</v>
      </c>
      <c r="CF6698" s="7" t="n">
        <v>65533</v>
      </c>
      <c r="CG6698" s="7" t="n">
        <v>4559</v>
      </c>
      <c r="CH6698" s="7" t="s">
        <v>13</v>
      </c>
      <c r="CI6698" s="7" t="n">
        <f t="normal" ca="1">32-LENB(INDIRECT(ADDRESS(6698,86)))</f>
        <v>0</v>
      </c>
      <c r="CJ6698" s="7" t="n">
        <v>4</v>
      </c>
      <c r="CK6698" s="7" t="n">
        <v>65533</v>
      </c>
      <c r="CL6698" s="7" t="n">
        <v>4560</v>
      </c>
      <c r="CM6698" s="7" t="s">
        <v>13</v>
      </c>
      <c r="CN6698" s="7" t="n">
        <f t="normal" ca="1">32-LENB(INDIRECT(ADDRESS(6698,91)))</f>
        <v>0</v>
      </c>
      <c r="CO6698" s="7" t="n">
        <v>4</v>
      </c>
      <c r="CP6698" s="7" t="n">
        <v>65533</v>
      </c>
      <c r="CQ6698" s="7" t="n">
        <v>4196</v>
      </c>
      <c r="CR6698" s="7" t="s">
        <v>13</v>
      </c>
      <c r="CS6698" s="7" t="n">
        <f t="normal" ca="1">32-LENB(INDIRECT(ADDRESS(6698,96)))</f>
        <v>0</v>
      </c>
      <c r="CT6698" s="7" t="n">
        <v>4</v>
      </c>
      <c r="CU6698" s="7" t="n">
        <v>65533</v>
      </c>
      <c r="CV6698" s="7" t="n">
        <v>4344</v>
      </c>
      <c r="CW6698" s="7" t="s">
        <v>13</v>
      </c>
      <c r="CX6698" s="7" t="n">
        <f t="normal" ca="1">32-LENB(INDIRECT(ADDRESS(6698,101)))</f>
        <v>0</v>
      </c>
      <c r="CY6698" s="7" t="n">
        <v>4</v>
      </c>
      <c r="CZ6698" s="7" t="n">
        <v>65533</v>
      </c>
      <c r="DA6698" s="7" t="n">
        <v>4148</v>
      </c>
      <c r="DB6698" s="7" t="s">
        <v>13</v>
      </c>
      <c r="DC6698" s="7" t="n">
        <f t="normal" ca="1">32-LENB(INDIRECT(ADDRESS(6698,106)))</f>
        <v>0</v>
      </c>
      <c r="DD6698" s="7" t="n">
        <v>0</v>
      </c>
      <c r="DE6698" s="7" t="n">
        <v>65533</v>
      </c>
      <c r="DF6698" s="7" t="n">
        <v>0</v>
      </c>
      <c r="DG6698" s="7" t="s">
        <v>13</v>
      </c>
      <c r="DH6698" s="7" t="n">
        <f t="normal" ca="1">32-LENB(INDIRECT(ADDRESS(6698,111)))</f>
        <v>0</v>
      </c>
    </row>
    <row r="6699" spans="1:1002">
      <c r="A6699" t="s">
        <v>4</v>
      </c>
      <c r="B6699" s="4" t="s">
        <v>5</v>
      </c>
    </row>
    <row r="6700" spans="1:1002">
      <c r="A6700" t="n">
        <v>64720</v>
      </c>
      <c r="B6700" s="5" t="n">
        <v>1</v>
      </c>
    </row>
    <row r="6701" spans="1:1002" s="3" customFormat="1" customHeight="0">
      <c r="A6701" s="3" t="s">
        <v>2</v>
      </c>
      <c r="B6701" s="3" t="s">
        <v>443</v>
      </c>
    </row>
    <row r="6702" spans="1:1002">
      <c r="A6702" t="s">
        <v>4</v>
      </c>
      <c r="B6702" s="4" t="s">
        <v>5</v>
      </c>
      <c r="C6702" s="4" t="s">
        <v>10</v>
      </c>
      <c r="D6702" s="4" t="s">
        <v>10</v>
      </c>
      <c r="E6702" s="4" t="s">
        <v>9</v>
      </c>
      <c r="F6702" s="4" t="s">
        <v>6</v>
      </c>
      <c r="G6702" s="4" t="s">
        <v>8</v>
      </c>
      <c r="H6702" s="4" t="s">
        <v>10</v>
      </c>
      <c r="I6702" s="4" t="s">
        <v>10</v>
      </c>
      <c r="J6702" s="4" t="s">
        <v>9</v>
      </c>
      <c r="K6702" s="4" t="s">
        <v>6</v>
      </c>
      <c r="L6702" s="4" t="s">
        <v>8</v>
      </c>
      <c r="M6702" s="4" t="s">
        <v>10</v>
      </c>
      <c r="N6702" s="4" t="s">
        <v>10</v>
      </c>
      <c r="O6702" s="4" t="s">
        <v>9</v>
      </c>
      <c r="P6702" s="4" t="s">
        <v>6</v>
      </c>
      <c r="Q6702" s="4" t="s">
        <v>8</v>
      </c>
      <c r="R6702" s="4" t="s">
        <v>10</v>
      </c>
      <c r="S6702" s="4" t="s">
        <v>10</v>
      </c>
      <c r="T6702" s="4" t="s">
        <v>9</v>
      </c>
      <c r="U6702" s="4" t="s">
        <v>6</v>
      </c>
      <c r="V6702" s="4" t="s">
        <v>8</v>
      </c>
      <c r="W6702" s="4" t="s">
        <v>10</v>
      </c>
      <c r="X6702" s="4" t="s">
        <v>10</v>
      </c>
      <c r="Y6702" s="4" t="s">
        <v>9</v>
      </c>
      <c r="Z6702" s="4" t="s">
        <v>6</v>
      </c>
      <c r="AA6702" s="4" t="s">
        <v>8</v>
      </c>
      <c r="AB6702" s="4" t="s">
        <v>10</v>
      </c>
      <c r="AC6702" s="4" t="s">
        <v>10</v>
      </c>
      <c r="AD6702" s="4" t="s">
        <v>9</v>
      </c>
      <c r="AE6702" s="4" t="s">
        <v>6</v>
      </c>
      <c r="AF6702" s="4" t="s">
        <v>8</v>
      </c>
      <c r="AG6702" s="4" t="s">
        <v>10</v>
      </c>
      <c r="AH6702" s="4" t="s">
        <v>10</v>
      </c>
      <c r="AI6702" s="4" t="s">
        <v>9</v>
      </c>
      <c r="AJ6702" s="4" t="s">
        <v>6</v>
      </c>
      <c r="AK6702" s="4" t="s">
        <v>8</v>
      </c>
      <c r="AL6702" s="4" t="s">
        <v>10</v>
      </c>
      <c r="AM6702" s="4" t="s">
        <v>10</v>
      </c>
      <c r="AN6702" s="4" t="s">
        <v>9</v>
      </c>
      <c r="AO6702" s="4" t="s">
        <v>6</v>
      </c>
      <c r="AP6702" s="4" t="s">
        <v>8</v>
      </c>
      <c r="AQ6702" s="4" t="s">
        <v>10</v>
      </c>
      <c r="AR6702" s="4" t="s">
        <v>10</v>
      </c>
      <c r="AS6702" s="4" t="s">
        <v>9</v>
      </c>
      <c r="AT6702" s="4" t="s">
        <v>6</v>
      </c>
      <c r="AU6702" s="4" t="s">
        <v>8</v>
      </c>
      <c r="AV6702" s="4" t="s">
        <v>10</v>
      </c>
      <c r="AW6702" s="4" t="s">
        <v>10</v>
      </c>
      <c r="AX6702" s="4" t="s">
        <v>9</v>
      </c>
      <c r="AY6702" s="4" t="s">
        <v>6</v>
      </c>
      <c r="AZ6702" s="4" t="s">
        <v>8</v>
      </c>
    </row>
    <row r="6703" spans="1:1002">
      <c r="A6703" t="n">
        <v>64736</v>
      </c>
      <c r="B6703" s="77" t="n">
        <v>257</v>
      </c>
      <c r="C6703" s="7" t="n">
        <v>4</v>
      </c>
      <c r="D6703" s="7" t="n">
        <v>65533</v>
      </c>
      <c r="E6703" s="7" t="n">
        <v>4437</v>
      </c>
      <c r="F6703" s="7" t="s">
        <v>13</v>
      </c>
      <c r="G6703" s="7" t="n">
        <f t="normal" ca="1">32-LENB(INDIRECT(ADDRESS(6703,6)))</f>
        <v>0</v>
      </c>
      <c r="H6703" s="7" t="n">
        <v>4</v>
      </c>
      <c r="I6703" s="7" t="n">
        <v>65533</v>
      </c>
      <c r="J6703" s="7" t="n">
        <v>4420</v>
      </c>
      <c r="K6703" s="7" t="s">
        <v>13</v>
      </c>
      <c r="L6703" s="7" t="n">
        <f t="normal" ca="1">32-LENB(INDIRECT(ADDRESS(6703,11)))</f>
        <v>0</v>
      </c>
      <c r="M6703" s="7" t="n">
        <v>4</v>
      </c>
      <c r="N6703" s="7" t="n">
        <v>65533</v>
      </c>
      <c r="O6703" s="7" t="n">
        <v>4432</v>
      </c>
      <c r="P6703" s="7" t="s">
        <v>13</v>
      </c>
      <c r="Q6703" s="7" t="n">
        <f t="normal" ca="1">32-LENB(INDIRECT(ADDRESS(6703,16)))</f>
        <v>0</v>
      </c>
      <c r="R6703" s="7" t="n">
        <v>4</v>
      </c>
      <c r="S6703" s="7" t="n">
        <v>65533</v>
      </c>
      <c r="T6703" s="7" t="n">
        <v>4420</v>
      </c>
      <c r="U6703" s="7" t="s">
        <v>13</v>
      </c>
      <c r="V6703" s="7" t="n">
        <f t="normal" ca="1">32-LENB(INDIRECT(ADDRESS(6703,21)))</f>
        <v>0</v>
      </c>
      <c r="W6703" s="7" t="n">
        <v>4</v>
      </c>
      <c r="X6703" s="7" t="n">
        <v>65533</v>
      </c>
      <c r="Y6703" s="7" t="n">
        <v>4432</v>
      </c>
      <c r="Z6703" s="7" t="s">
        <v>13</v>
      </c>
      <c r="AA6703" s="7" t="n">
        <f t="normal" ca="1">32-LENB(INDIRECT(ADDRESS(6703,26)))</f>
        <v>0</v>
      </c>
      <c r="AB6703" s="7" t="n">
        <v>4</v>
      </c>
      <c r="AC6703" s="7" t="n">
        <v>65533</v>
      </c>
      <c r="AD6703" s="7" t="n">
        <v>4420</v>
      </c>
      <c r="AE6703" s="7" t="s">
        <v>13</v>
      </c>
      <c r="AF6703" s="7" t="n">
        <f t="normal" ca="1">32-LENB(INDIRECT(ADDRESS(6703,31)))</f>
        <v>0</v>
      </c>
      <c r="AG6703" s="7" t="n">
        <v>4</v>
      </c>
      <c r="AH6703" s="7" t="n">
        <v>65533</v>
      </c>
      <c r="AI6703" s="7" t="n">
        <v>4437</v>
      </c>
      <c r="AJ6703" s="7" t="s">
        <v>13</v>
      </c>
      <c r="AK6703" s="7" t="n">
        <f t="normal" ca="1">32-LENB(INDIRECT(ADDRESS(6703,36)))</f>
        <v>0</v>
      </c>
      <c r="AL6703" s="7" t="n">
        <v>4</v>
      </c>
      <c r="AM6703" s="7" t="n">
        <v>65533</v>
      </c>
      <c r="AN6703" s="7" t="n">
        <v>4420</v>
      </c>
      <c r="AO6703" s="7" t="s">
        <v>13</v>
      </c>
      <c r="AP6703" s="7" t="n">
        <f t="normal" ca="1">32-LENB(INDIRECT(ADDRESS(6703,41)))</f>
        <v>0</v>
      </c>
      <c r="AQ6703" s="7" t="n">
        <v>4</v>
      </c>
      <c r="AR6703" s="7" t="n">
        <v>65533</v>
      </c>
      <c r="AS6703" s="7" t="n">
        <v>4196</v>
      </c>
      <c r="AT6703" s="7" t="s">
        <v>13</v>
      </c>
      <c r="AU6703" s="7" t="n">
        <f t="normal" ca="1">32-LENB(INDIRECT(ADDRESS(6703,46)))</f>
        <v>0</v>
      </c>
      <c r="AV6703" s="7" t="n">
        <v>0</v>
      </c>
      <c r="AW6703" s="7" t="n">
        <v>65533</v>
      </c>
      <c r="AX6703" s="7" t="n">
        <v>0</v>
      </c>
      <c r="AY6703" s="7" t="s">
        <v>13</v>
      </c>
      <c r="AZ6703" s="7" t="n">
        <f t="normal" ca="1">32-LENB(INDIRECT(ADDRESS(6703,51)))</f>
        <v>0</v>
      </c>
    </row>
    <row r="6704" spans="1:1002">
      <c r="A6704" t="s">
        <v>4</v>
      </c>
      <c r="B6704" s="4" t="s">
        <v>5</v>
      </c>
    </row>
    <row r="6705" spans="1:2">
      <c r="A6705" t="n">
        <v>65136</v>
      </c>
      <c r="B670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2025-09-06T21:46:37</dcterms:created>
  <dcterms:modified xsi:type="dcterms:W3CDTF">2025-09-06T21:46:37</dcterms:modified>
</cp:coreProperties>
</file>